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Micro Business Income &amp; Expense/"/>
    </mc:Choice>
  </mc:AlternateContent>
  <xr:revisionPtr revIDLastSave="38" documentId="8_{6A404F35-D69C-4C7A-AAA4-CC3EFF08481C}" xr6:coauthVersionLast="45" xr6:coauthVersionMax="45" xr10:uidLastSave="{01FE7E5F-4AC4-4D8E-8AD1-DA9F81551048}"/>
  <workbookProtection workbookAlgorithmName="SHA-512" workbookHashValue="BX/YNRjdQUZ1n9ugoD9o84/UosDJBy2GqCz1XJEvN0Di3wvjvsY45V389s14RYIUw1mCK4wi5gHYK5lFI349PQ==" workbookSaltValue="yiQy6xZovyxHKYrIqD/bnQ==" workbookSpinCount="100000" lockStructure="1"/>
  <bookViews>
    <workbookView xWindow="-120" yWindow="-120" windowWidth="20730" windowHeight="11160" xr2:uid="{5D571174-EB0E-4A7E-889B-BE0BA2BF6ADA}"/>
  </bookViews>
  <sheets>
    <sheet name="Intro &amp; Setup" sheetId="1" r:id="rId1"/>
    <sheet name="Transactions" sheetId="2" r:id="rId2"/>
    <sheet name="Filtered Transactions" sheetId="4" r:id="rId3"/>
    <sheet name="Report" sheetId="3" r:id="rId4"/>
  </sheets>
  <definedNames>
    <definedName name="_xlnm._FilterDatabase" localSheetId="1" hidden="1">Transactions!$B$10:$H$20</definedName>
    <definedName name="_xlnm.Print_Area" localSheetId="2">'Filtered Transactions'!$A$1:$H$76</definedName>
    <definedName name="_xlnm.Print_Area" localSheetId="0">'Intro &amp; Setup'!$A$1:$AT$49</definedName>
    <definedName name="_xlnm.Print_Area" localSheetId="3">Report!$A$1:$AT$231</definedName>
    <definedName name="_xlnm.Print_Area" localSheetId="1">Transactions!$A$1:$M$1011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3" l="1"/>
  <c r="X9" i="3"/>
  <c r="J9" i="3"/>
  <c r="BA36" i="3" l="1"/>
  <c r="AD11" i="3"/>
  <c r="AJ20" i="3"/>
  <c r="B2" i="3"/>
  <c r="B2" i="4"/>
  <c r="AB1010" i="2"/>
  <c r="AB1009" i="2"/>
  <c r="AB1008" i="2"/>
  <c r="AB1007" i="2"/>
  <c r="AB1006" i="2"/>
  <c r="AB1005" i="2"/>
  <c r="AB1004" i="2"/>
  <c r="AB1003" i="2"/>
  <c r="AB1002" i="2"/>
  <c r="AB1001" i="2"/>
  <c r="AB1000" i="2"/>
  <c r="AB999" i="2"/>
  <c r="AB998" i="2"/>
  <c r="AB997" i="2"/>
  <c r="AB996" i="2"/>
  <c r="AB995" i="2"/>
  <c r="AB994" i="2"/>
  <c r="AB993" i="2"/>
  <c r="AB992" i="2"/>
  <c r="AB991" i="2"/>
  <c r="AB990" i="2"/>
  <c r="AB989" i="2"/>
  <c r="AB988" i="2"/>
  <c r="AB987" i="2"/>
  <c r="AB986" i="2"/>
  <c r="AB985" i="2"/>
  <c r="AB984" i="2"/>
  <c r="AB983" i="2"/>
  <c r="AB982" i="2"/>
  <c r="AB981" i="2"/>
  <c r="AB980" i="2"/>
  <c r="AB979" i="2"/>
  <c r="AB978" i="2"/>
  <c r="AB977" i="2"/>
  <c r="AB976" i="2"/>
  <c r="AB975" i="2"/>
  <c r="AB974" i="2"/>
  <c r="AB973" i="2"/>
  <c r="AB972" i="2"/>
  <c r="AB971" i="2"/>
  <c r="AB970" i="2"/>
  <c r="AB969" i="2"/>
  <c r="AB968" i="2"/>
  <c r="AB967" i="2"/>
  <c r="AB966" i="2"/>
  <c r="AB965" i="2"/>
  <c r="AB964" i="2"/>
  <c r="AB963" i="2"/>
  <c r="AB962" i="2"/>
  <c r="AB961" i="2"/>
  <c r="AB960" i="2"/>
  <c r="AB959" i="2"/>
  <c r="AB958" i="2"/>
  <c r="AB957" i="2"/>
  <c r="AB956" i="2"/>
  <c r="AB955" i="2"/>
  <c r="AB954" i="2"/>
  <c r="AB953" i="2"/>
  <c r="AB952" i="2"/>
  <c r="AB951" i="2"/>
  <c r="AB950" i="2"/>
  <c r="AB949" i="2"/>
  <c r="AB948" i="2"/>
  <c r="AB947" i="2"/>
  <c r="AB946" i="2"/>
  <c r="AB945" i="2"/>
  <c r="AB944" i="2"/>
  <c r="AB943" i="2"/>
  <c r="AB942" i="2"/>
  <c r="AB941" i="2"/>
  <c r="AB940" i="2"/>
  <c r="AB939" i="2"/>
  <c r="AB938" i="2"/>
  <c r="AB937" i="2"/>
  <c r="AB936" i="2"/>
  <c r="AB935" i="2"/>
  <c r="AB934" i="2"/>
  <c r="AB933" i="2"/>
  <c r="AB932" i="2"/>
  <c r="AB931" i="2"/>
  <c r="AB930" i="2"/>
  <c r="AB929" i="2"/>
  <c r="AB928" i="2"/>
  <c r="AB927" i="2"/>
  <c r="AB926" i="2"/>
  <c r="AB925" i="2"/>
  <c r="AB924" i="2"/>
  <c r="AB923" i="2"/>
  <c r="AB922" i="2"/>
  <c r="AB921" i="2"/>
  <c r="AB920" i="2"/>
  <c r="AB919" i="2"/>
  <c r="AB918" i="2"/>
  <c r="AB917" i="2"/>
  <c r="AB916" i="2"/>
  <c r="AB915" i="2"/>
  <c r="AB914" i="2"/>
  <c r="AB913" i="2"/>
  <c r="AB912" i="2"/>
  <c r="AB911" i="2"/>
  <c r="AB910" i="2"/>
  <c r="AB909" i="2"/>
  <c r="AB908" i="2"/>
  <c r="AB907" i="2"/>
  <c r="AB906" i="2"/>
  <c r="AB905" i="2"/>
  <c r="AB904" i="2"/>
  <c r="AB903" i="2"/>
  <c r="AB902" i="2"/>
  <c r="AB901" i="2"/>
  <c r="AB900" i="2"/>
  <c r="AB899" i="2"/>
  <c r="AB898" i="2"/>
  <c r="AB897" i="2"/>
  <c r="AB896" i="2"/>
  <c r="AB895" i="2"/>
  <c r="AB894" i="2"/>
  <c r="AB893" i="2"/>
  <c r="AB892" i="2"/>
  <c r="AB891" i="2"/>
  <c r="AB890" i="2"/>
  <c r="AB889" i="2"/>
  <c r="AB888" i="2"/>
  <c r="AB887" i="2"/>
  <c r="AB886" i="2"/>
  <c r="AB885" i="2"/>
  <c r="AB884" i="2"/>
  <c r="AB883" i="2"/>
  <c r="AB882" i="2"/>
  <c r="AB881" i="2"/>
  <c r="AB880" i="2"/>
  <c r="AB879" i="2"/>
  <c r="AB878" i="2"/>
  <c r="AB877" i="2"/>
  <c r="AB876" i="2"/>
  <c r="AB875" i="2"/>
  <c r="AB874" i="2"/>
  <c r="AB873" i="2"/>
  <c r="AB872" i="2"/>
  <c r="AB871" i="2"/>
  <c r="AB870" i="2"/>
  <c r="AB869" i="2"/>
  <c r="AB868" i="2"/>
  <c r="AB867" i="2"/>
  <c r="AB866" i="2"/>
  <c r="AB865" i="2"/>
  <c r="AB864" i="2"/>
  <c r="AB863" i="2"/>
  <c r="AB862" i="2"/>
  <c r="AB861" i="2"/>
  <c r="AB860" i="2"/>
  <c r="AB859" i="2"/>
  <c r="AB858" i="2"/>
  <c r="AB857" i="2"/>
  <c r="AB856" i="2"/>
  <c r="AB855" i="2"/>
  <c r="AB854" i="2"/>
  <c r="AB853" i="2"/>
  <c r="AB852" i="2"/>
  <c r="AB851" i="2"/>
  <c r="AB850" i="2"/>
  <c r="AB849" i="2"/>
  <c r="AB848" i="2"/>
  <c r="AB847" i="2"/>
  <c r="AB846" i="2"/>
  <c r="AB845" i="2"/>
  <c r="AB844" i="2"/>
  <c r="AB843" i="2"/>
  <c r="AB842" i="2"/>
  <c r="AB841" i="2"/>
  <c r="AB840" i="2"/>
  <c r="AB839" i="2"/>
  <c r="AB838" i="2"/>
  <c r="AB837" i="2"/>
  <c r="AB836" i="2"/>
  <c r="AB835" i="2"/>
  <c r="AB834" i="2"/>
  <c r="AB833" i="2"/>
  <c r="AB832" i="2"/>
  <c r="AB831" i="2"/>
  <c r="AB830" i="2"/>
  <c r="AB829" i="2"/>
  <c r="AB828" i="2"/>
  <c r="AB827" i="2"/>
  <c r="AB826" i="2"/>
  <c r="AB825" i="2"/>
  <c r="AB824" i="2"/>
  <c r="AB823" i="2"/>
  <c r="AB822" i="2"/>
  <c r="AB821" i="2"/>
  <c r="AB820" i="2"/>
  <c r="AB819" i="2"/>
  <c r="AB818" i="2"/>
  <c r="AB817" i="2"/>
  <c r="AB816" i="2"/>
  <c r="AB815" i="2"/>
  <c r="AB814" i="2"/>
  <c r="AB813" i="2"/>
  <c r="AB812" i="2"/>
  <c r="AB811" i="2"/>
  <c r="AB810" i="2"/>
  <c r="AB809" i="2"/>
  <c r="AB808" i="2"/>
  <c r="AB807" i="2"/>
  <c r="AB806" i="2"/>
  <c r="AB805" i="2"/>
  <c r="AB804" i="2"/>
  <c r="AB803" i="2"/>
  <c r="AB802" i="2"/>
  <c r="AB801" i="2"/>
  <c r="AB800" i="2"/>
  <c r="AB799" i="2"/>
  <c r="AB798" i="2"/>
  <c r="AB797" i="2"/>
  <c r="AB796" i="2"/>
  <c r="AB795" i="2"/>
  <c r="AB794" i="2"/>
  <c r="AB793" i="2"/>
  <c r="AB792" i="2"/>
  <c r="AB791" i="2"/>
  <c r="AB790" i="2"/>
  <c r="AB789" i="2"/>
  <c r="AB788" i="2"/>
  <c r="AB787" i="2"/>
  <c r="AB786" i="2"/>
  <c r="AB785" i="2"/>
  <c r="AB784" i="2"/>
  <c r="AB783" i="2"/>
  <c r="AB782" i="2"/>
  <c r="AB781" i="2"/>
  <c r="AB780" i="2"/>
  <c r="AB779" i="2"/>
  <c r="AB778" i="2"/>
  <c r="AB777" i="2"/>
  <c r="AB776" i="2"/>
  <c r="AB775" i="2"/>
  <c r="AB774" i="2"/>
  <c r="AB773" i="2"/>
  <c r="AB772" i="2"/>
  <c r="AB771" i="2"/>
  <c r="AB770" i="2"/>
  <c r="AB769" i="2"/>
  <c r="AB768" i="2"/>
  <c r="AB767" i="2"/>
  <c r="AB766" i="2"/>
  <c r="AB765" i="2"/>
  <c r="AB764" i="2"/>
  <c r="AB763" i="2"/>
  <c r="AB762" i="2"/>
  <c r="AB761" i="2"/>
  <c r="AB760" i="2"/>
  <c r="AB759" i="2"/>
  <c r="AB758" i="2"/>
  <c r="AB757" i="2"/>
  <c r="AB756" i="2"/>
  <c r="AB755" i="2"/>
  <c r="AB754" i="2"/>
  <c r="AB753" i="2"/>
  <c r="AB752" i="2"/>
  <c r="AB751" i="2"/>
  <c r="AB750" i="2"/>
  <c r="AB749" i="2"/>
  <c r="AB748" i="2"/>
  <c r="AB747" i="2"/>
  <c r="AB746" i="2"/>
  <c r="AB745" i="2"/>
  <c r="AB744" i="2"/>
  <c r="AB743" i="2"/>
  <c r="AB742" i="2"/>
  <c r="AB741" i="2"/>
  <c r="AB740" i="2"/>
  <c r="AB739" i="2"/>
  <c r="AB738" i="2"/>
  <c r="AB737" i="2"/>
  <c r="AB736" i="2"/>
  <c r="AB735" i="2"/>
  <c r="AB734" i="2"/>
  <c r="AB733" i="2"/>
  <c r="AB732" i="2"/>
  <c r="AB731" i="2"/>
  <c r="AB730" i="2"/>
  <c r="AB729" i="2"/>
  <c r="AB728" i="2"/>
  <c r="AB727" i="2"/>
  <c r="AB726" i="2"/>
  <c r="AB725" i="2"/>
  <c r="AB724" i="2"/>
  <c r="AB723" i="2"/>
  <c r="AB722" i="2"/>
  <c r="AB721" i="2"/>
  <c r="AB720" i="2"/>
  <c r="AB719" i="2"/>
  <c r="AB718" i="2"/>
  <c r="AB717" i="2"/>
  <c r="AB716" i="2"/>
  <c r="AB715" i="2"/>
  <c r="AB714" i="2"/>
  <c r="AB713" i="2"/>
  <c r="AB712" i="2"/>
  <c r="AB711" i="2"/>
  <c r="AB710" i="2"/>
  <c r="AB709" i="2"/>
  <c r="AB708" i="2"/>
  <c r="AB707" i="2"/>
  <c r="AB706" i="2"/>
  <c r="AB705" i="2"/>
  <c r="AB704" i="2"/>
  <c r="AB703" i="2"/>
  <c r="AB702" i="2"/>
  <c r="AB701" i="2"/>
  <c r="AB700" i="2"/>
  <c r="AB699" i="2"/>
  <c r="AB698" i="2"/>
  <c r="AB697" i="2"/>
  <c r="AB696" i="2"/>
  <c r="AB695" i="2"/>
  <c r="AB694" i="2"/>
  <c r="AB693" i="2"/>
  <c r="AB692" i="2"/>
  <c r="AB691" i="2"/>
  <c r="AB690" i="2"/>
  <c r="AB689" i="2"/>
  <c r="AB688" i="2"/>
  <c r="AB687" i="2"/>
  <c r="AB686" i="2"/>
  <c r="AB685" i="2"/>
  <c r="AB684" i="2"/>
  <c r="AB683" i="2"/>
  <c r="AB682" i="2"/>
  <c r="AB681" i="2"/>
  <c r="AB680" i="2"/>
  <c r="AB679" i="2"/>
  <c r="AB678" i="2"/>
  <c r="AB677" i="2"/>
  <c r="AB676" i="2"/>
  <c r="AB675" i="2"/>
  <c r="AB674" i="2"/>
  <c r="AB673" i="2"/>
  <c r="AB672" i="2"/>
  <c r="AB671" i="2"/>
  <c r="AB670" i="2"/>
  <c r="AB669" i="2"/>
  <c r="AB668" i="2"/>
  <c r="AB667" i="2"/>
  <c r="AB666" i="2"/>
  <c r="AB665" i="2"/>
  <c r="AB664" i="2"/>
  <c r="AB663" i="2"/>
  <c r="AB662" i="2"/>
  <c r="AB661" i="2"/>
  <c r="AB660" i="2"/>
  <c r="AB659" i="2"/>
  <c r="AB658" i="2"/>
  <c r="AB657" i="2"/>
  <c r="AB656" i="2"/>
  <c r="AB655" i="2"/>
  <c r="AB654" i="2"/>
  <c r="AB653" i="2"/>
  <c r="AB652" i="2"/>
  <c r="AB651" i="2"/>
  <c r="AB650" i="2"/>
  <c r="AB649" i="2"/>
  <c r="AB648" i="2"/>
  <c r="AB647" i="2"/>
  <c r="AB646" i="2"/>
  <c r="AB645" i="2"/>
  <c r="AB644" i="2"/>
  <c r="AB643" i="2"/>
  <c r="AB642" i="2"/>
  <c r="AB641" i="2"/>
  <c r="AB640" i="2"/>
  <c r="AB639" i="2"/>
  <c r="AB638" i="2"/>
  <c r="AB637" i="2"/>
  <c r="AB636" i="2"/>
  <c r="AB635" i="2"/>
  <c r="AB634" i="2"/>
  <c r="AB633" i="2"/>
  <c r="AB632" i="2"/>
  <c r="AB631" i="2"/>
  <c r="AB630" i="2"/>
  <c r="AB629" i="2"/>
  <c r="AB628" i="2"/>
  <c r="AB627" i="2"/>
  <c r="AB626" i="2"/>
  <c r="AB625" i="2"/>
  <c r="AB624" i="2"/>
  <c r="AB623" i="2"/>
  <c r="AB622" i="2"/>
  <c r="AB621" i="2"/>
  <c r="AB620" i="2"/>
  <c r="AB619" i="2"/>
  <c r="AB618" i="2"/>
  <c r="AB617" i="2"/>
  <c r="AB616" i="2"/>
  <c r="AB615" i="2"/>
  <c r="AB614" i="2"/>
  <c r="AB613" i="2"/>
  <c r="AB612" i="2"/>
  <c r="AB611" i="2"/>
  <c r="AB610" i="2"/>
  <c r="AB609" i="2"/>
  <c r="AB608" i="2"/>
  <c r="AB607" i="2"/>
  <c r="AB606" i="2"/>
  <c r="AB605" i="2"/>
  <c r="AB604" i="2"/>
  <c r="AB603" i="2"/>
  <c r="AB602" i="2"/>
  <c r="AB601" i="2"/>
  <c r="AB600" i="2"/>
  <c r="AB599" i="2"/>
  <c r="AB598" i="2"/>
  <c r="AB597" i="2"/>
  <c r="AB596" i="2"/>
  <c r="AB595" i="2"/>
  <c r="AB594" i="2"/>
  <c r="AB593" i="2"/>
  <c r="AB592" i="2"/>
  <c r="AB591" i="2"/>
  <c r="AB590" i="2"/>
  <c r="AB589" i="2"/>
  <c r="AB588" i="2"/>
  <c r="AB587" i="2"/>
  <c r="AB586" i="2"/>
  <c r="AB585" i="2"/>
  <c r="AB584" i="2"/>
  <c r="AB583" i="2"/>
  <c r="AB582" i="2"/>
  <c r="AB581" i="2"/>
  <c r="AB580" i="2"/>
  <c r="AB579" i="2"/>
  <c r="AB578" i="2"/>
  <c r="AB577" i="2"/>
  <c r="AB576" i="2"/>
  <c r="AB575" i="2"/>
  <c r="AB574" i="2"/>
  <c r="AB573" i="2"/>
  <c r="AB572" i="2"/>
  <c r="AB571" i="2"/>
  <c r="AB570" i="2"/>
  <c r="AB569" i="2"/>
  <c r="AB568" i="2"/>
  <c r="AB567" i="2"/>
  <c r="AB566" i="2"/>
  <c r="AB565" i="2"/>
  <c r="AB564" i="2"/>
  <c r="AB563" i="2"/>
  <c r="AB562" i="2"/>
  <c r="AB561" i="2"/>
  <c r="AB560" i="2"/>
  <c r="AB559" i="2"/>
  <c r="AB558" i="2"/>
  <c r="AB557" i="2"/>
  <c r="AB556" i="2"/>
  <c r="AB555" i="2"/>
  <c r="AB554" i="2"/>
  <c r="AB553" i="2"/>
  <c r="AB552" i="2"/>
  <c r="AB551" i="2"/>
  <c r="AB550" i="2"/>
  <c r="AB549" i="2"/>
  <c r="AB548" i="2"/>
  <c r="AB547" i="2"/>
  <c r="AB546" i="2"/>
  <c r="AB545" i="2"/>
  <c r="AB544" i="2"/>
  <c r="AB543" i="2"/>
  <c r="AB542" i="2"/>
  <c r="AB541" i="2"/>
  <c r="AB540" i="2"/>
  <c r="AB539" i="2"/>
  <c r="AB538" i="2"/>
  <c r="AB537" i="2"/>
  <c r="AB536" i="2"/>
  <c r="AB535" i="2"/>
  <c r="AB534" i="2"/>
  <c r="AB533" i="2"/>
  <c r="AB532" i="2"/>
  <c r="AB531" i="2"/>
  <c r="AB530" i="2"/>
  <c r="AB529" i="2"/>
  <c r="AB528" i="2"/>
  <c r="AB527" i="2"/>
  <c r="AB526" i="2"/>
  <c r="AB525" i="2"/>
  <c r="AB524" i="2"/>
  <c r="AB523" i="2"/>
  <c r="AB522" i="2"/>
  <c r="AB521" i="2"/>
  <c r="AB520" i="2"/>
  <c r="AB519" i="2"/>
  <c r="AB518" i="2"/>
  <c r="AB517" i="2"/>
  <c r="AB516" i="2"/>
  <c r="AB515" i="2"/>
  <c r="AB514" i="2"/>
  <c r="AB513" i="2"/>
  <c r="AB512" i="2"/>
  <c r="AB511" i="2"/>
  <c r="AB510" i="2"/>
  <c r="AB509" i="2"/>
  <c r="AB508" i="2"/>
  <c r="AB507" i="2"/>
  <c r="AB506" i="2"/>
  <c r="AB505" i="2"/>
  <c r="AB504" i="2"/>
  <c r="AB503" i="2"/>
  <c r="AB502" i="2"/>
  <c r="AB501" i="2"/>
  <c r="AB500" i="2"/>
  <c r="AB499" i="2"/>
  <c r="AB498" i="2"/>
  <c r="AB497" i="2"/>
  <c r="AB496" i="2"/>
  <c r="AB495" i="2"/>
  <c r="AB494" i="2"/>
  <c r="AB493" i="2"/>
  <c r="AB492" i="2"/>
  <c r="AB491" i="2"/>
  <c r="AB490" i="2"/>
  <c r="AB489" i="2"/>
  <c r="AB488" i="2"/>
  <c r="AB487" i="2"/>
  <c r="AB486" i="2"/>
  <c r="AB485" i="2"/>
  <c r="AB484" i="2"/>
  <c r="AB483" i="2"/>
  <c r="AB482" i="2"/>
  <c r="AB481" i="2"/>
  <c r="AB480" i="2"/>
  <c r="AB479" i="2"/>
  <c r="AB478" i="2"/>
  <c r="AB477" i="2"/>
  <c r="AB476" i="2"/>
  <c r="AB475" i="2"/>
  <c r="AB474" i="2"/>
  <c r="AB473" i="2"/>
  <c r="AB472" i="2"/>
  <c r="AB471" i="2"/>
  <c r="AB470" i="2"/>
  <c r="AB469" i="2"/>
  <c r="AB468" i="2"/>
  <c r="AB467" i="2"/>
  <c r="AB466" i="2"/>
  <c r="AB465" i="2"/>
  <c r="AB464" i="2"/>
  <c r="AB463" i="2"/>
  <c r="AB462" i="2"/>
  <c r="AB461" i="2"/>
  <c r="AB460" i="2"/>
  <c r="AB459" i="2"/>
  <c r="AB458" i="2"/>
  <c r="AB457" i="2"/>
  <c r="AB456" i="2"/>
  <c r="AB455" i="2"/>
  <c r="AB454" i="2"/>
  <c r="AB453" i="2"/>
  <c r="AB452" i="2"/>
  <c r="AB451" i="2"/>
  <c r="AB450" i="2"/>
  <c r="AB449" i="2"/>
  <c r="AB448" i="2"/>
  <c r="AB447" i="2"/>
  <c r="AB446" i="2"/>
  <c r="AB445" i="2"/>
  <c r="AB444" i="2"/>
  <c r="AB443" i="2"/>
  <c r="AB442" i="2"/>
  <c r="AB441" i="2"/>
  <c r="AB440" i="2"/>
  <c r="AB439" i="2"/>
  <c r="AB438" i="2"/>
  <c r="AB437" i="2"/>
  <c r="AB436" i="2"/>
  <c r="AB435" i="2"/>
  <c r="AB434" i="2"/>
  <c r="AB433" i="2"/>
  <c r="AB432" i="2"/>
  <c r="AB431" i="2"/>
  <c r="AB430" i="2"/>
  <c r="AB429" i="2"/>
  <c r="AB428" i="2"/>
  <c r="AB427" i="2"/>
  <c r="AB426" i="2"/>
  <c r="AB425" i="2"/>
  <c r="AB424" i="2"/>
  <c r="AB423" i="2"/>
  <c r="AB422" i="2"/>
  <c r="AB421" i="2"/>
  <c r="AB420" i="2"/>
  <c r="AB419" i="2"/>
  <c r="AB418" i="2"/>
  <c r="AB417" i="2"/>
  <c r="AB416" i="2"/>
  <c r="AB415" i="2"/>
  <c r="AB414" i="2"/>
  <c r="AB413" i="2"/>
  <c r="AB412" i="2"/>
  <c r="AB411" i="2"/>
  <c r="AB410" i="2"/>
  <c r="AB409" i="2"/>
  <c r="AB408" i="2"/>
  <c r="AB407" i="2"/>
  <c r="AB406" i="2"/>
  <c r="AB405" i="2"/>
  <c r="AB404" i="2"/>
  <c r="AB403" i="2"/>
  <c r="AB402" i="2"/>
  <c r="AB401" i="2"/>
  <c r="AB400" i="2"/>
  <c r="AB399" i="2"/>
  <c r="AB398" i="2"/>
  <c r="AB397" i="2"/>
  <c r="AB396" i="2"/>
  <c r="AB395" i="2"/>
  <c r="AB394" i="2"/>
  <c r="AB393" i="2"/>
  <c r="AB392" i="2"/>
  <c r="AB391" i="2"/>
  <c r="AB390" i="2"/>
  <c r="AB389" i="2"/>
  <c r="AB388" i="2"/>
  <c r="AB387" i="2"/>
  <c r="AB386" i="2"/>
  <c r="AB385" i="2"/>
  <c r="AB384" i="2"/>
  <c r="AB383" i="2"/>
  <c r="AB382" i="2"/>
  <c r="AB381" i="2"/>
  <c r="AB380" i="2"/>
  <c r="AB379" i="2"/>
  <c r="AB378" i="2"/>
  <c r="AB377" i="2"/>
  <c r="AB376" i="2"/>
  <c r="AB375" i="2"/>
  <c r="AB374" i="2"/>
  <c r="AB373" i="2"/>
  <c r="AB372" i="2"/>
  <c r="AB371" i="2"/>
  <c r="AB370" i="2"/>
  <c r="AB369" i="2"/>
  <c r="AB368" i="2"/>
  <c r="AB367" i="2"/>
  <c r="AB366" i="2"/>
  <c r="AB365" i="2"/>
  <c r="AB364" i="2"/>
  <c r="AB363" i="2"/>
  <c r="AB362" i="2"/>
  <c r="AB361" i="2"/>
  <c r="AB360" i="2"/>
  <c r="AB359" i="2"/>
  <c r="AB358" i="2"/>
  <c r="AB357" i="2"/>
  <c r="AB356" i="2"/>
  <c r="AB355" i="2"/>
  <c r="AB354" i="2"/>
  <c r="AB353" i="2"/>
  <c r="AB352" i="2"/>
  <c r="AB351" i="2"/>
  <c r="AB350" i="2"/>
  <c r="AB349" i="2"/>
  <c r="AB348" i="2"/>
  <c r="AB347" i="2"/>
  <c r="AB346" i="2"/>
  <c r="AB345" i="2"/>
  <c r="AB344" i="2"/>
  <c r="AB343" i="2"/>
  <c r="AB342" i="2"/>
  <c r="AB341" i="2"/>
  <c r="AB340" i="2"/>
  <c r="AB339" i="2"/>
  <c r="AB338" i="2"/>
  <c r="AB337" i="2"/>
  <c r="AB336" i="2"/>
  <c r="AB335" i="2"/>
  <c r="AB334" i="2"/>
  <c r="AB333" i="2"/>
  <c r="AB332" i="2"/>
  <c r="AB331" i="2"/>
  <c r="AB330" i="2"/>
  <c r="AB329" i="2"/>
  <c r="AB328" i="2"/>
  <c r="AB327" i="2"/>
  <c r="AB326" i="2"/>
  <c r="AB325" i="2"/>
  <c r="AB324" i="2"/>
  <c r="AB323" i="2"/>
  <c r="AB322" i="2"/>
  <c r="AB321" i="2"/>
  <c r="AB320" i="2"/>
  <c r="AB319" i="2"/>
  <c r="AB318" i="2"/>
  <c r="AB317" i="2"/>
  <c r="AB316" i="2"/>
  <c r="AB315" i="2"/>
  <c r="AB314" i="2"/>
  <c r="AB313" i="2"/>
  <c r="AB312" i="2"/>
  <c r="AB311" i="2"/>
  <c r="AB310" i="2"/>
  <c r="AB309" i="2"/>
  <c r="AB308" i="2"/>
  <c r="AB307" i="2"/>
  <c r="AB306" i="2"/>
  <c r="AB305" i="2"/>
  <c r="AB304" i="2"/>
  <c r="AB303" i="2"/>
  <c r="AB302" i="2"/>
  <c r="AB301" i="2"/>
  <c r="AB300" i="2"/>
  <c r="AB299" i="2"/>
  <c r="AB298" i="2"/>
  <c r="AB297" i="2"/>
  <c r="AB296" i="2"/>
  <c r="AB295" i="2"/>
  <c r="AB294" i="2"/>
  <c r="AB293" i="2"/>
  <c r="AB292" i="2"/>
  <c r="AB291" i="2"/>
  <c r="AB290" i="2"/>
  <c r="AB289" i="2"/>
  <c r="AB288" i="2"/>
  <c r="AB287" i="2"/>
  <c r="AB286" i="2"/>
  <c r="AB285" i="2"/>
  <c r="AB284" i="2"/>
  <c r="AB283" i="2"/>
  <c r="AB282" i="2"/>
  <c r="AB281" i="2"/>
  <c r="AB280" i="2"/>
  <c r="AB279" i="2"/>
  <c r="AB278" i="2"/>
  <c r="AB277" i="2"/>
  <c r="AB276" i="2"/>
  <c r="AB275" i="2"/>
  <c r="AB274" i="2"/>
  <c r="AB273" i="2"/>
  <c r="AB272" i="2"/>
  <c r="AB271" i="2"/>
  <c r="AB270" i="2"/>
  <c r="AB269" i="2"/>
  <c r="AB268" i="2"/>
  <c r="AB267" i="2"/>
  <c r="AB266" i="2"/>
  <c r="AB265" i="2"/>
  <c r="AB264" i="2"/>
  <c r="AB263" i="2"/>
  <c r="AB262" i="2"/>
  <c r="AB261" i="2"/>
  <c r="AB260" i="2"/>
  <c r="AB259" i="2"/>
  <c r="AB258" i="2"/>
  <c r="AB257" i="2"/>
  <c r="AB256" i="2"/>
  <c r="AB255" i="2"/>
  <c r="AB254" i="2"/>
  <c r="AB253" i="2"/>
  <c r="AB252" i="2"/>
  <c r="AB251" i="2"/>
  <c r="AB250" i="2"/>
  <c r="AB249" i="2"/>
  <c r="AB248" i="2"/>
  <c r="AB247" i="2"/>
  <c r="AB246" i="2"/>
  <c r="AB245" i="2"/>
  <c r="AB244" i="2"/>
  <c r="AB243" i="2"/>
  <c r="AB242" i="2"/>
  <c r="AB241" i="2"/>
  <c r="AB240" i="2"/>
  <c r="AB239" i="2"/>
  <c r="AB238" i="2"/>
  <c r="AB237" i="2"/>
  <c r="AB236" i="2"/>
  <c r="AB235" i="2"/>
  <c r="AB234" i="2"/>
  <c r="AB233" i="2"/>
  <c r="AB232" i="2"/>
  <c r="AB231" i="2"/>
  <c r="AB230" i="2"/>
  <c r="AB229" i="2"/>
  <c r="AB228" i="2"/>
  <c r="AB227" i="2"/>
  <c r="AB226" i="2"/>
  <c r="AB225" i="2"/>
  <c r="AB224" i="2"/>
  <c r="AB223" i="2"/>
  <c r="AB222" i="2"/>
  <c r="AB221" i="2"/>
  <c r="AB220" i="2"/>
  <c r="AB219" i="2"/>
  <c r="AB218" i="2"/>
  <c r="AB217" i="2"/>
  <c r="AB216" i="2"/>
  <c r="AB215" i="2"/>
  <c r="AB214" i="2"/>
  <c r="AB213" i="2"/>
  <c r="AB212" i="2"/>
  <c r="AB211" i="2"/>
  <c r="AB210" i="2"/>
  <c r="AB209" i="2"/>
  <c r="AB208" i="2"/>
  <c r="AB207" i="2"/>
  <c r="AB206" i="2"/>
  <c r="AB205" i="2"/>
  <c r="AB204" i="2"/>
  <c r="AB203" i="2"/>
  <c r="AB202" i="2"/>
  <c r="AB201" i="2"/>
  <c r="AB200" i="2"/>
  <c r="AB199" i="2"/>
  <c r="AB198" i="2"/>
  <c r="AB197" i="2"/>
  <c r="AB196" i="2"/>
  <c r="AB195" i="2"/>
  <c r="AB194" i="2"/>
  <c r="AB193" i="2"/>
  <c r="AB192" i="2"/>
  <c r="AB191" i="2"/>
  <c r="AB190" i="2"/>
  <c r="AB189" i="2"/>
  <c r="AB188" i="2"/>
  <c r="AB187" i="2"/>
  <c r="AB186" i="2"/>
  <c r="AB185" i="2"/>
  <c r="AB184" i="2"/>
  <c r="AB183" i="2"/>
  <c r="AB182" i="2"/>
  <c r="AB181" i="2"/>
  <c r="AB180" i="2"/>
  <c r="AB179" i="2"/>
  <c r="AB178" i="2"/>
  <c r="AB177" i="2"/>
  <c r="AB176" i="2"/>
  <c r="AB175" i="2"/>
  <c r="AB174" i="2"/>
  <c r="AB173" i="2"/>
  <c r="AB172" i="2"/>
  <c r="AB171" i="2"/>
  <c r="AB170" i="2"/>
  <c r="AB169" i="2"/>
  <c r="AB168" i="2"/>
  <c r="AB167" i="2"/>
  <c r="AB166" i="2"/>
  <c r="AB165" i="2"/>
  <c r="AB164" i="2"/>
  <c r="AB163" i="2"/>
  <c r="AB162" i="2"/>
  <c r="AB161" i="2"/>
  <c r="AB160" i="2"/>
  <c r="AB159" i="2"/>
  <c r="AB158" i="2"/>
  <c r="AB157" i="2"/>
  <c r="AB156" i="2"/>
  <c r="AB155" i="2"/>
  <c r="AB154" i="2"/>
  <c r="AB153" i="2"/>
  <c r="AB152" i="2"/>
  <c r="AB151" i="2"/>
  <c r="AB150" i="2"/>
  <c r="AB149" i="2"/>
  <c r="AB148" i="2"/>
  <c r="AB147" i="2"/>
  <c r="AB146" i="2"/>
  <c r="AB145" i="2"/>
  <c r="AB144" i="2"/>
  <c r="AB143" i="2"/>
  <c r="AB142" i="2"/>
  <c r="AB141" i="2"/>
  <c r="AB140" i="2"/>
  <c r="AB139" i="2"/>
  <c r="AB138" i="2"/>
  <c r="AB137" i="2"/>
  <c r="AB136" i="2"/>
  <c r="AB135" i="2"/>
  <c r="AB134" i="2"/>
  <c r="AB133" i="2"/>
  <c r="AB132" i="2"/>
  <c r="AB131" i="2"/>
  <c r="AB130" i="2"/>
  <c r="AB129" i="2"/>
  <c r="AB128" i="2"/>
  <c r="AB127" i="2"/>
  <c r="AB126" i="2"/>
  <c r="AB125" i="2"/>
  <c r="AB124" i="2"/>
  <c r="AB123" i="2"/>
  <c r="AB122" i="2"/>
  <c r="AB121" i="2"/>
  <c r="AB120" i="2"/>
  <c r="AB119" i="2"/>
  <c r="AB118" i="2"/>
  <c r="AB117" i="2"/>
  <c r="AB116" i="2"/>
  <c r="AB115" i="2"/>
  <c r="AB114" i="2"/>
  <c r="AB113" i="2"/>
  <c r="AB112" i="2"/>
  <c r="AB111" i="2"/>
  <c r="AB110" i="2"/>
  <c r="AB109" i="2"/>
  <c r="AB108" i="2"/>
  <c r="AB107" i="2"/>
  <c r="AB106" i="2"/>
  <c r="AB105" i="2"/>
  <c r="AB104" i="2"/>
  <c r="AB103" i="2"/>
  <c r="AB102" i="2"/>
  <c r="AB101" i="2"/>
  <c r="AB100" i="2"/>
  <c r="AB99" i="2"/>
  <c r="AB98" i="2"/>
  <c r="AB97" i="2"/>
  <c r="AB96" i="2"/>
  <c r="AB95" i="2"/>
  <c r="AB94" i="2"/>
  <c r="AB93" i="2"/>
  <c r="AB92" i="2"/>
  <c r="AB91" i="2"/>
  <c r="AB90" i="2"/>
  <c r="AB89" i="2"/>
  <c r="AB88" i="2"/>
  <c r="AB87" i="2"/>
  <c r="AB86" i="2"/>
  <c r="AB85" i="2"/>
  <c r="AB84" i="2"/>
  <c r="AB83" i="2"/>
  <c r="AB82" i="2"/>
  <c r="AB81" i="2"/>
  <c r="AB80" i="2"/>
  <c r="AB79" i="2"/>
  <c r="AB78" i="2"/>
  <c r="AB77" i="2"/>
  <c r="AB76" i="2"/>
  <c r="AB75" i="2"/>
  <c r="AB74" i="2"/>
  <c r="AB73" i="2"/>
  <c r="AB72" i="2"/>
  <c r="AB71" i="2"/>
  <c r="AB70" i="2"/>
  <c r="AB69" i="2"/>
  <c r="AB68" i="2"/>
  <c r="AB67" i="2"/>
  <c r="AB66" i="2"/>
  <c r="AB65" i="2"/>
  <c r="AB64" i="2"/>
  <c r="AB63" i="2"/>
  <c r="AB62" i="2"/>
  <c r="AA1010" i="2"/>
  <c r="AD1010" i="2" s="1"/>
  <c r="AF1010" i="2" s="1"/>
  <c r="AA1009" i="2"/>
  <c r="AA1008" i="2"/>
  <c r="AA1007" i="2"/>
  <c r="AD1007" i="2" s="1"/>
  <c r="AF1007" i="2" s="1"/>
  <c r="AA1006" i="2"/>
  <c r="AD1006" i="2" s="1"/>
  <c r="AF1006" i="2" s="1"/>
  <c r="AA1005" i="2"/>
  <c r="AA1004" i="2"/>
  <c r="AA1003" i="2"/>
  <c r="AD1003" i="2" s="1"/>
  <c r="AF1003" i="2" s="1"/>
  <c r="AA1002" i="2"/>
  <c r="AD1002" i="2" s="1"/>
  <c r="AF1002" i="2" s="1"/>
  <c r="AA1001" i="2"/>
  <c r="AA1000" i="2"/>
  <c r="AA999" i="2"/>
  <c r="AD999" i="2" s="1"/>
  <c r="AF999" i="2" s="1"/>
  <c r="AA998" i="2"/>
  <c r="AD998" i="2" s="1"/>
  <c r="AF998" i="2" s="1"/>
  <c r="AA997" i="2"/>
  <c r="AA996" i="2"/>
  <c r="AA995" i="2"/>
  <c r="AD995" i="2" s="1"/>
  <c r="AF995" i="2" s="1"/>
  <c r="AA994" i="2"/>
  <c r="AD994" i="2" s="1"/>
  <c r="AF994" i="2" s="1"/>
  <c r="AA993" i="2"/>
  <c r="AA992" i="2"/>
  <c r="AA991" i="2"/>
  <c r="AD991" i="2" s="1"/>
  <c r="AF991" i="2" s="1"/>
  <c r="AA990" i="2"/>
  <c r="AD990" i="2" s="1"/>
  <c r="AF990" i="2" s="1"/>
  <c r="AA989" i="2"/>
  <c r="AA988" i="2"/>
  <c r="AA987" i="2"/>
  <c r="AD987" i="2" s="1"/>
  <c r="AF987" i="2" s="1"/>
  <c r="AA986" i="2"/>
  <c r="AD986" i="2" s="1"/>
  <c r="AF986" i="2" s="1"/>
  <c r="AA985" i="2"/>
  <c r="AA984" i="2"/>
  <c r="AA983" i="2"/>
  <c r="AD983" i="2" s="1"/>
  <c r="AF983" i="2" s="1"/>
  <c r="AA982" i="2"/>
  <c r="AD982" i="2" s="1"/>
  <c r="AF982" i="2" s="1"/>
  <c r="AA981" i="2"/>
  <c r="AA980" i="2"/>
  <c r="AA979" i="2"/>
  <c r="AD979" i="2" s="1"/>
  <c r="AF979" i="2" s="1"/>
  <c r="AA978" i="2"/>
  <c r="AD978" i="2" s="1"/>
  <c r="AF978" i="2" s="1"/>
  <c r="AA977" i="2"/>
  <c r="AA976" i="2"/>
  <c r="AA975" i="2"/>
  <c r="AD975" i="2" s="1"/>
  <c r="AF975" i="2" s="1"/>
  <c r="AA974" i="2"/>
  <c r="AD974" i="2" s="1"/>
  <c r="AF974" i="2" s="1"/>
  <c r="AA973" i="2"/>
  <c r="AA972" i="2"/>
  <c r="AA971" i="2"/>
  <c r="AD971" i="2" s="1"/>
  <c r="AF971" i="2" s="1"/>
  <c r="AA970" i="2"/>
  <c r="AD970" i="2" s="1"/>
  <c r="AF970" i="2" s="1"/>
  <c r="AA969" i="2"/>
  <c r="AA968" i="2"/>
  <c r="AA967" i="2"/>
  <c r="AD967" i="2" s="1"/>
  <c r="AF967" i="2" s="1"/>
  <c r="AA966" i="2"/>
  <c r="AD966" i="2" s="1"/>
  <c r="AF966" i="2" s="1"/>
  <c r="AA965" i="2"/>
  <c r="AA964" i="2"/>
  <c r="AA963" i="2"/>
  <c r="AD963" i="2" s="1"/>
  <c r="AF963" i="2" s="1"/>
  <c r="AA962" i="2"/>
  <c r="AD962" i="2" s="1"/>
  <c r="AF962" i="2" s="1"/>
  <c r="AA961" i="2"/>
  <c r="AA960" i="2"/>
  <c r="AA959" i="2"/>
  <c r="AD959" i="2" s="1"/>
  <c r="AF959" i="2" s="1"/>
  <c r="AA958" i="2"/>
  <c r="AD958" i="2" s="1"/>
  <c r="AF958" i="2" s="1"/>
  <c r="AA957" i="2"/>
  <c r="AA956" i="2"/>
  <c r="AA955" i="2"/>
  <c r="AD955" i="2" s="1"/>
  <c r="AF955" i="2" s="1"/>
  <c r="AA954" i="2"/>
  <c r="AD954" i="2" s="1"/>
  <c r="AF954" i="2" s="1"/>
  <c r="AA953" i="2"/>
  <c r="AA952" i="2"/>
  <c r="AA951" i="2"/>
  <c r="AD951" i="2" s="1"/>
  <c r="AF951" i="2" s="1"/>
  <c r="AA950" i="2"/>
  <c r="AD950" i="2" s="1"/>
  <c r="AF950" i="2" s="1"/>
  <c r="AA949" i="2"/>
  <c r="AA948" i="2"/>
  <c r="AA947" i="2"/>
  <c r="AD947" i="2" s="1"/>
  <c r="AF947" i="2" s="1"/>
  <c r="AA946" i="2"/>
  <c r="AD946" i="2" s="1"/>
  <c r="AF946" i="2" s="1"/>
  <c r="AA945" i="2"/>
  <c r="AA944" i="2"/>
  <c r="AA943" i="2"/>
  <c r="AD943" i="2" s="1"/>
  <c r="AF943" i="2" s="1"/>
  <c r="AA942" i="2"/>
  <c r="AD942" i="2" s="1"/>
  <c r="AF942" i="2" s="1"/>
  <c r="AA941" i="2"/>
  <c r="AA940" i="2"/>
  <c r="AA939" i="2"/>
  <c r="AD939" i="2" s="1"/>
  <c r="AF939" i="2" s="1"/>
  <c r="AA938" i="2"/>
  <c r="AD938" i="2" s="1"/>
  <c r="AF938" i="2" s="1"/>
  <c r="AA937" i="2"/>
  <c r="AA936" i="2"/>
  <c r="AA935" i="2"/>
  <c r="AD935" i="2" s="1"/>
  <c r="AF935" i="2" s="1"/>
  <c r="AA934" i="2"/>
  <c r="AD934" i="2" s="1"/>
  <c r="AF934" i="2" s="1"/>
  <c r="AA933" i="2"/>
  <c r="AA932" i="2"/>
  <c r="AA931" i="2"/>
  <c r="AD931" i="2" s="1"/>
  <c r="AF931" i="2" s="1"/>
  <c r="AA930" i="2"/>
  <c r="AD930" i="2" s="1"/>
  <c r="AF930" i="2" s="1"/>
  <c r="AA929" i="2"/>
  <c r="AA928" i="2"/>
  <c r="AA927" i="2"/>
  <c r="AD927" i="2" s="1"/>
  <c r="AF927" i="2" s="1"/>
  <c r="AA926" i="2"/>
  <c r="AD926" i="2" s="1"/>
  <c r="AF926" i="2" s="1"/>
  <c r="AA925" i="2"/>
  <c r="AA924" i="2"/>
  <c r="AA923" i="2"/>
  <c r="AD923" i="2" s="1"/>
  <c r="AF923" i="2" s="1"/>
  <c r="AA922" i="2"/>
  <c r="AD922" i="2" s="1"/>
  <c r="AF922" i="2" s="1"/>
  <c r="AA921" i="2"/>
  <c r="AA920" i="2"/>
  <c r="AA919" i="2"/>
  <c r="AD919" i="2" s="1"/>
  <c r="AF919" i="2" s="1"/>
  <c r="AA918" i="2"/>
  <c r="AD918" i="2" s="1"/>
  <c r="AF918" i="2" s="1"/>
  <c r="AA917" i="2"/>
  <c r="AA916" i="2"/>
  <c r="AA915" i="2"/>
  <c r="AD915" i="2" s="1"/>
  <c r="AF915" i="2" s="1"/>
  <c r="AA914" i="2"/>
  <c r="AD914" i="2" s="1"/>
  <c r="AF914" i="2" s="1"/>
  <c r="AA913" i="2"/>
  <c r="AA912" i="2"/>
  <c r="AA911" i="2"/>
  <c r="AD911" i="2" s="1"/>
  <c r="AF911" i="2" s="1"/>
  <c r="AA910" i="2"/>
  <c r="AD910" i="2" s="1"/>
  <c r="AF910" i="2" s="1"/>
  <c r="AA909" i="2"/>
  <c r="AA908" i="2"/>
  <c r="AA907" i="2"/>
  <c r="AD907" i="2" s="1"/>
  <c r="AF907" i="2" s="1"/>
  <c r="AA906" i="2"/>
  <c r="AD906" i="2" s="1"/>
  <c r="AF906" i="2" s="1"/>
  <c r="AA905" i="2"/>
  <c r="AA904" i="2"/>
  <c r="AA903" i="2"/>
  <c r="AD903" i="2" s="1"/>
  <c r="AF903" i="2" s="1"/>
  <c r="AA902" i="2"/>
  <c r="AD902" i="2" s="1"/>
  <c r="AF902" i="2" s="1"/>
  <c r="AA901" i="2"/>
  <c r="AA900" i="2"/>
  <c r="AA899" i="2"/>
  <c r="AD899" i="2" s="1"/>
  <c r="AF899" i="2" s="1"/>
  <c r="AA898" i="2"/>
  <c r="AD898" i="2" s="1"/>
  <c r="AF898" i="2" s="1"/>
  <c r="AA897" i="2"/>
  <c r="AA896" i="2"/>
  <c r="AA895" i="2"/>
  <c r="AD895" i="2" s="1"/>
  <c r="AF895" i="2" s="1"/>
  <c r="AA894" i="2"/>
  <c r="AD894" i="2" s="1"/>
  <c r="AF894" i="2" s="1"/>
  <c r="AA893" i="2"/>
  <c r="AA892" i="2"/>
  <c r="AA891" i="2"/>
  <c r="AD891" i="2" s="1"/>
  <c r="AF891" i="2" s="1"/>
  <c r="AA890" i="2"/>
  <c r="AD890" i="2" s="1"/>
  <c r="AF890" i="2" s="1"/>
  <c r="AA889" i="2"/>
  <c r="AA888" i="2"/>
  <c r="AA887" i="2"/>
  <c r="AD887" i="2" s="1"/>
  <c r="AF887" i="2" s="1"/>
  <c r="AA886" i="2"/>
  <c r="AD886" i="2" s="1"/>
  <c r="AF886" i="2" s="1"/>
  <c r="AA885" i="2"/>
  <c r="AA884" i="2"/>
  <c r="AA883" i="2"/>
  <c r="AD883" i="2" s="1"/>
  <c r="AF883" i="2" s="1"/>
  <c r="AA882" i="2"/>
  <c r="AD882" i="2" s="1"/>
  <c r="AF882" i="2" s="1"/>
  <c r="AA881" i="2"/>
  <c r="AA880" i="2"/>
  <c r="AA879" i="2"/>
  <c r="AD879" i="2" s="1"/>
  <c r="AF879" i="2" s="1"/>
  <c r="AA878" i="2"/>
  <c r="AD878" i="2" s="1"/>
  <c r="AF878" i="2" s="1"/>
  <c r="AA877" i="2"/>
  <c r="AA876" i="2"/>
  <c r="AA875" i="2"/>
  <c r="AD875" i="2" s="1"/>
  <c r="AF875" i="2" s="1"/>
  <c r="AA874" i="2"/>
  <c r="AD874" i="2" s="1"/>
  <c r="AF874" i="2" s="1"/>
  <c r="AA873" i="2"/>
  <c r="AA872" i="2"/>
  <c r="AA871" i="2"/>
  <c r="AD871" i="2" s="1"/>
  <c r="AF871" i="2" s="1"/>
  <c r="AA870" i="2"/>
  <c r="AD870" i="2" s="1"/>
  <c r="AF870" i="2" s="1"/>
  <c r="AA869" i="2"/>
  <c r="AA868" i="2"/>
  <c r="AA867" i="2"/>
  <c r="AD867" i="2" s="1"/>
  <c r="AF867" i="2" s="1"/>
  <c r="AA866" i="2"/>
  <c r="AD866" i="2" s="1"/>
  <c r="AF866" i="2" s="1"/>
  <c r="AA865" i="2"/>
  <c r="AA864" i="2"/>
  <c r="AA863" i="2"/>
  <c r="AD863" i="2" s="1"/>
  <c r="AF863" i="2" s="1"/>
  <c r="AA862" i="2"/>
  <c r="AD862" i="2" s="1"/>
  <c r="AF862" i="2" s="1"/>
  <c r="AA861" i="2"/>
  <c r="AA860" i="2"/>
  <c r="AA859" i="2"/>
  <c r="AD859" i="2" s="1"/>
  <c r="AF859" i="2" s="1"/>
  <c r="AA858" i="2"/>
  <c r="AD858" i="2" s="1"/>
  <c r="AF858" i="2" s="1"/>
  <c r="AA857" i="2"/>
  <c r="AA856" i="2"/>
  <c r="AA855" i="2"/>
  <c r="AD855" i="2" s="1"/>
  <c r="AF855" i="2" s="1"/>
  <c r="AA854" i="2"/>
  <c r="AD854" i="2" s="1"/>
  <c r="AF854" i="2" s="1"/>
  <c r="AA853" i="2"/>
  <c r="AA852" i="2"/>
  <c r="AA851" i="2"/>
  <c r="AD851" i="2" s="1"/>
  <c r="AF851" i="2" s="1"/>
  <c r="AA850" i="2"/>
  <c r="AD850" i="2" s="1"/>
  <c r="AF850" i="2" s="1"/>
  <c r="AA849" i="2"/>
  <c r="AA848" i="2"/>
  <c r="AA847" i="2"/>
  <c r="AD847" i="2" s="1"/>
  <c r="AF847" i="2" s="1"/>
  <c r="AA846" i="2"/>
  <c r="AD846" i="2" s="1"/>
  <c r="AF846" i="2" s="1"/>
  <c r="AA845" i="2"/>
  <c r="AA844" i="2"/>
  <c r="AA843" i="2"/>
  <c r="AD843" i="2" s="1"/>
  <c r="AF843" i="2" s="1"/>
  <c r="AA842" i="2"/>
  <c r="AD842" i="2" s="1"/>
  <c r="AF842" i="2" s="1"/>
  <c r="AA841" i="2"/>
  <c r="AA840" i="2"/>
  <c r="AA839" i="2"/>
  <c r="AD839" i="2" s="1"/>
  <c r="AF839" i="2" s="1"/>
  <c r="AA838" i="2"/>
  <c r="AD838" i="2" s="1"/>
  <c r="AF838" i="2" s="1"/>
  <c r="AA837" i="2"/>
  <c r="AA836" i="2"/>
  <c r="AA835" i="2"/>
  <c r="AD835" i="2" s="1"/>
  <c r="AF835" i="2" s="1"/>
  <c r="AA834" i="2"/>
  <c r="AD834" i="2" s="1"/>
  <c r="AF834" i="2" s="1"/>
  <c r="AA833" i="2"/>
  <c r="AA832" i="2"/>
  <c r="AA831" i="2"/>
  <c r="AD831" i="2" s="1"/>
  <c r="AF831" i="2" s="1"/>
  <c r="AA830" i="2"/>
  <c r="AD830" i="2" s="1"/>
  <c r="AF830" i="2" s="1"/>
  <c r="AA829" i="2"/>
  <c r="AA828" i="2"/>
  <c r="AA827" i="2"/>
  <c r="AD827" i="2" s="1"/>
  <c r="AF827" i="2" s="1"/>
  <c r="AA826" i="2"/>
  <c r="AD826" i="2" s="1"/>
  <c r="AF826" i="2" s="1"/>
  <c r="AA825" i="2"/>
  <c r="AA824" i="2"/>
  <c r="AA823" i="2"/>
  <c r="AD823" i="2" s="1"/>
  <c r="AF823" i="2" s="1"/>
  <c r="AA822" i="2"/>
  <c r="AD822" i="2" s="1"/>
  <c r="AF822" i="2" s="1"/>
  <c r="AA821" i="2"/>
  <c r="AA820" i="2"/>
  <c r="AA819" i="2"/>
  <c r="AD819" i="2" s="1"/>
  <c r="AF819" i="2" s="1"/>
  <c r="AA818" i="2"/>
  <c r="AD818" i="2" s="1"/>
  <c r="AF818" i="2" s="1"/>
  <c r="AA817" i="2"/>
  <c r="AA816" i="2"/>
  <c r="AA815" i="2"/>
  <c r="AD815" i="2" s="1"/>
  <c r="AF815" i="2" s="1"/>
  <c r="AA814" i="2"/>
  <c r="AD814" i="2" s="1"/>
  <c r="AF814" i="2" s="1"/>
  <c r="AA813" i="2"/>
  <c r="AA812" i="2"/>
  <c r="AA811" i="2"/>
  <c r="AD811" i="2" s="1"/>
  <c r="AF811" i="2" s="1"/>
  <c r="AA810" i="2"/>
  <c r="AD810" i="2" s="1"/>
  <c r="AF810" i="2" s="1"/>
  <c r="AA809" i="2"/>
  <c r="AA808" i="2"/>
  <c r="AA807" i="2"/>
  <c r="AD807" i="2" s="1"/>
  <c r="AF807" i="2" s="1"/>
  <c r="AA806" i="2"/>
  <c r="AD806" i="2" s="1"/>
  <c r="AF806" i="2" s="1"/>
  <c r="AA805" i="2"/>
  <c r="AA804" i="2"/>
  <c r="AA803" i="2"/>
  <c r="AD803" i="2" s="1"/>
  <c r="AF803" i="2" s="1"/>
  <c r="AA802" i="2"/>
  <c r="AD802" i="2" s="1"/>
  <c r="AF802" i="2" s="1"/>
  <c r="AA801" i="2"/>
  <c r="AA800" i="2"/>
  <c r="AA799" i="2"/>
  <c r="AD799" i="2" s="1"/>
  <c r="AF799" i="2" s="1"/>
  <c r="AA798" i="2"/>
  <c r="AD798" i="2" s="1"/>
  <c r="AF798" i="2" s="1"/>
  <c r="AA797" i="2"/>
  <c r="AA796" i="2"/>
  <c r="AA795" i="2"/>
  <c r="AD795" i="2" s="1"/>
  <c r="AF795" i="2" s="1"/>
  <c r="AA794" i="2"/>
  <c r="AD794" i="2" s="1"/>
  <c r="AF794" i="2" s="1"/>
  <c r="AA793" i="2"/>
  <c r="AA792" i="2"/>
  <c r="AA791" i="2"/>
  <c r="AD791" i="2" s="1"/>
  <c r="AF791" i="2" s="1"/>
  <c r="AA790" i="2"/>
  <c r="AD790" i="2" s="1"/>
  <c r="AF790" i="2" s="1"/>
  <c r="AA789" i="2"/>
  <c r="AA788" i="2"/>
  <c r="AA787" i="2"/>
  <c r="AD787" i="2" s="1"/>
  <c r="AF787" i="2" s="1"/>
  <c r="AA786" i="2"/>
  <c r="AD786" i="2" s="1"/>
  <c r="AF786" i="2" s="1"/>
  <c r="AA785" i="2"/>
  <c r="AA784" i="2"/>
  <c r="AA783" i="2"/>
  <c r="AD783" i="2" s="1"/>
  <c r="AF783" i="2" s="1"/>
  <c r="AA782" i="2"/>
  <c r="AD782" i="2" s="1"/>
  <c r="AF782" i="2" s="1"/>
  <c r="AA781" i="2"/>
  <c r="AA780" i="2"/>
  <c r="AA779" i="2"/>
  <c r="AD779" i="2" s="1"/>
  <c r="AF779" i="2" s="1"/>
  <c r="AA778" i="2"/>
  <c r="AD778" i="2" s="1"/>
  <c r="AF778" i="2" s="1"/>
  <c r="AA777" i="2"/>
  <c r="AA776" i="2"/>
  <c r="AA775" i="2"/>
  <c r="AD775" i="2" s="1"/>
  <c r="AF775" i="2" s="1"/>
  <c r="AA774" i="2"/>
  <c r="AD774" i="2" s="1"/>
  <c r="AF774" i="2" s="1"/>
  <c r="AA773" i="2"/>
  <c r="AA772" i="2"/>
  <c r="AA771" i="2"/>
  <c r="AD771" i="2" s="1"/>
  <c r="AF771" i="2" s="1"/>
  <c r="AA770" i="2"/>
  <c r="AD770" i="2" s="1"/>
  <c r="AF770" i="2" s="1"/>
  <c r="AA769" i="2"/>
  <c r="AA768" i="2"/>
  <c r="AA767" i="2"/>
  <c r="AD767" i="2" s="1"/>
  <c r="AF767" i="2" s="1"/>
  <c r="AA766" i="2"/>
  <c r="AD766" i="2" s="1"/>
  <c r="AF766" i="2" s="1"/>
  <c r="AA765" i="2"/>
  <c r="AA764" i="2"/>
  <c r="AA763" i="2"/>
  <c r="AD763" i="2" s="1"/>
  <c r="AF763" i="2" s="1"/>
  <c r="AA762" i="2"/>
  <c r="AD762" i="2" s="1"/>
  <c r="AF762" i="2" s="1"/>
  <c r="AA761" i="2"/>
  <c r="AA760" i="2"/>
  <c r="AA759" i="2"/>
  <c r="AD759" i="2" s="1"/>
  <c r="AF759" i="2" s="1"/>
  <c r="AA758" i="2"/>
  <c r="AD758" i="2" s="1"/>
  <c r="AF758" i="2" s="1"/>
  <c r="AA757" i="2"/>
  <c r="AA756" i="2"/>
  <c r="AA755" i="2"/>
  <c r="AD755" i="2" s="1"/>
  <c r="AF755" i="2" s="1"/>
  <c r="AA754" i="2"/>
  <c r="AD754" i="2" s="1"/>
  <c r="AF754" i="2" s="1"/>
  <c r="AA753" i="2"/>
  <c r="AA752" i="2"/>
  <c r="AA751" i="2"/>
  <c r="AD751" i="2" s="1"/>
  <c r="AF751" i="2" s="1"/>
  <c r="AA750" i="2"/>
  <c r="AD750" i="2" s="1"/>
  <c r="AF750" i="2" s="1"/>
  <c r="AA749" i="2"/>
  <c r="AA748" i="2"/>
  <c r="AA747" i="2"/>
  <c r="AD747" i="2" s="1"/>
  <c r="AF747" i="2" s="1"/>
  <c r="AA746" i="2"/>
  <c r="AD746" i="2" s="1"/>
  <c r="AF746" i="2" s="1"/>
  <c r="AA745" i="2"/>
  <c r="AA744" i="2"/>
  <c r="AA743" i="2"/>
  <c r="AD743" i="2" s="1"/>
  <c r="AF743" i="2" s="1"/>
  <c r="AA742" i="2"/>
  <c r="AD742" i="2" s="1"/>
  <c r="AF742" i="2" s="1"/>
  <c r="AA741" i="2"/>
  <c r="AA740" i="2"/>
  <c r="AA739" i="2"/>
  <c r="AD739" i="2" s="1"/>
  <c r="AF739" i="2" s="1"/>
  <c r="AA738" i="2"/>
  <c r="AD738" i="2" s="1"/>
  <c r="AF738" i="2" s="1"/>
  <c r="AA737" i="2"/>
  <c r="AA736" i="2"/>
  <c r="AA735" i="2"/>
  <c r="AD735" i="2" s="1"/>
  <c r="AF735" i="2" s="1"/>
  <c r="AA734" i="2"/>
  <c r="AD734" i="2" s="1"/>
  <c r="AF734" i="2" s="1"/>
  <c r="AA733" i="2"/>
  <c r="AA732" i="2"/>
  <c r="AA731" i="2"/>
  <c r="AD731" i="2" s="1"/>
  <c r="AF731" i="2" s="1"/>
  <c r="AA730" i="2"/>
  <c r="AD730" i="2" s="1"/>
  <c r="AF730" i="2" s="1"/>
  <c r="AA729" i="2"/>
  <c r="AA728" i="2"/>
  <c r="AA727" i="2"/>
  <c r="AD727" i="2" s="1"/>
  <c r="AF727" i="2" s="1"/>
  <c r="AA726" i="2"/>
  <c r="AD726" i="2" s="1"/>
  <c r="AF726" i="2" s="1"/>
  <c r="AA725" i="2"/>
  <c r="AA724" i="2"/>
  <c r="AA723" i="2"/>
  <c r="AD723" i="2" s="1"/>
  <c r="AF723" i="2" s="1"/>
  <c r="AA722" i="2"/>
  <c r="AD722" i="2" s="1"/>
  <c r="AF722" i="2" s="1"/>
  <c r="AA721" i="2"/>
  <c r="AA720" i="2"/>
  <c r="AA719" i="2"/>
  <c r="AD719" i="2" s="1"/>
  <c r="AF719" i="2" s="1"/>
  <c r="AA718" i="2"/>
  <c r="AD718" i="2" s="1"/>
  <c r="AF718" i="2" s="1"/>
  <c r="AA717" i="2"/>
  <c r="AA716" i="2"/>
  <c r="AA715" i="2"/>
  <c r="AD715" i="2" s="1"/>
  <c r="AF715" i="2" s="1"/>
  <c r="AA714" i="2"/>
  <c r="AD714" i="2" s="1"/>
  <c r="AF714" i="2" s="1"/>
  <c r="AA713" i="2"/>
  <c r="AA712" i="2"/>
  <c r="AA711" i="2"/>
  <c r="AD711" i="2" s="1"/>
  <c r="AF711" i="2" s="1"/>
  <c r="AA710" i="2"/>
  <c r="AD710" i="2" s="1"/>
  <c r="AF710" i="2" s="1"/>
  <c r="AA709" i="2"/>
  <c r="AA708" i="2"/>
  <c r="AA707" i="2"/>
  <c r="AD707" i="2" s="1"/>
  <c r="AF707" i="2" s="1"/>
  <c r="AA706" i="2"/>
  <c r="AD706" i="2" s="1"/>
  <c r="AF706" i="2" s="1"/>
  <c r="AA705" i="2"/>
  <c r="AA704" i="2"/>
  <c r="AA703" i="2"/>
  <c r="AD703" i="2" s="1"/>
  <c r="AF703" i="2" s="1"/>
  <c r="AA702" i="2"/>
  <c r="AD702" i="2" s="1"/>
  <c r="AF702" i="2" s="1"/>
  <c r="AA701" i="2"/>
  <c r="AA700" i="2"/>
  <c r="AA699" i="2"/>
  <c r="AD699" i="2" s="1"/>
  <c r="AF699" i="2" s="1"/>
  <c r="AA698" i="2"/>
  <c r="AD698" i="2" s="1"/>
  <c r="AF698" i="2" s="1"/>
  <c r="AA697" i="2"/>
  <c r="AA696" i="2"/>
  <c r="AA695" i="2"/>
  <c r="AD695" i="2" s="1"/>
  <c r="AF695" i="2" s="1"/>
  <c r="AA694" i="2"/>
  <c r="AD694" i="2" s="1"/>
  <c r="AF694" i="2" s="1"/>
  <c r="AA693" i="2"/>
  <c r="AA692" i="2"/>
  <c r="AA691" i="2"/>
  <c r="AD691" i="2" s="1"/>
  <c r="AF691" i="2" s="1"/>
  <c r="AA690" i="2"/>
  <c r="AD690" i="2" s="1"/>
  <c r="AF690" i="2" s="1"/>
  <c r="AA689" i="2"/>
  <c r="AA688" i="2"/>
  <c r="AA687" i="2"/>
  <c r="AD687" i="2" s="1"/>
  <c r="AF687" i="2" s="1"/>
  <c r="AA686" i="2"/>
  <c r="AD686" i="2" s="1"/>
  <c r="AF686" i="2" s="1"/>
  <c r="AA685" i="2"/>
  <c r="AA684" i="2"/>
  <c r="AA683" i="2"/>
  <c r="AD683" i="2" s="1"/>
  <c r="AF683" i="2" s="1"/>
  <c r="AA682" i="2"/>
  <c r="AD682" i="2" s="1"/>
  <c r="AF682" i="2" s="1"/>
  <c r="AA681" i="2"/>
  <c r="AA680" i="2"/>
  <c r="AA679" i="2"/>
  <c r="AD679" i="2" s="1"/>
  <c r="AF679" i="2" s="1"/>
  <c r="AA678" i="2"/>
  <c r="AD678" i="2" s="1"/>
  <c r="AF678" i="2" s="1"/>
  <c r="AA677" i="2"/>
  <c r="AA676" i="2"/>
  <c r="AA675" i="2"/>
  <c r="AD675" i="2" s="1"/>
  <c r="AF675" i="2" s="1"/>
  <c r="AA674" i="2"/>
  <c r="AD674" i="2" s="1"/>
  <c r="AF674" i="2" s="1"/>
  <c r="AA673" i="2"/>
  <c r="AA672" i="2"/>
  <c r="AA671" i="2"/>
  <c r="AD671" i="2" s="1"/>
  <c r="AF671" i="2" s="1"/>
  <c r="AA670" i="2"/>
  <c r="AD670" i="2" s="1"/>
  <c r="AF670" i="2" s="1"/>
  <c r="AA669" i="2"/>
  <c r="AA668" i="2"/>
  <c r="AA667" i="2"/>
  <c r="AD667" i="2" s="1"/>
  <c r="AF667" i="2" s="1"/>
  <c r="AA666" i="2"/>
  <c r="AD666" i="2" s="1"/>
  <c r="AF666" i="2" s="1"/>
  <c r="AA665" i="2"/>
  <c r="AA664" i="2"/>
  <c r="AA663" i="2"/>
  <c r="AD663" i="2" s="1"/>
  <c r="AF663" i="2" s="1"/>
  <c r="AA662" i="2"/>
  <c r="AD662" i="2" s="1"/>
  <c r="AF662" i="2" s="1"/>
  <c r="AA661" i="2"/>
  <c r="AA660" i="2"/>
  <c r="AA659" i="2"/>
  <c r="AD659" i="2" s="1"/>
  <c r="AF659" i="2" s="1"/>
  <c r="AA658" i="2"/>
  <c r="AD658" i="2" s="1"/>
  <c r="AF658" i="2" s="1"/>
  <c r="AA657" i="2"/>
  <c r="AA656" i="2"/>
  <c r="AA655" i="2"/>
  <c r="AD655" i="2" s="1"/>
  <c r="AF655" i="2" s="1"/>
  <c r="AA654" i="2"/>
  <c r="AD654" i="2" s="1"/>
  <c r="AF654" i="2" s="1"/>
  <c r="AA653" i="2"/>
  <c r="AA652" i="2"/>
  <c r="AA651" i="2"/>
  <c r="AD651" i="2" s="1"/>
  <c r="AF651" i="2" s="1"/>
  <c r="AA650" i="2"/>
  <c r="AD650" i="2" s="1"/>
  <c r="AF650" i="2" s="1"/>
  <c r="AA649" i="2"/>
  <c r="AA648" i="2"/>
  <c r="AA647" i="2"/>
  <c r="AD647" i="2" s="1"/>
  <c r="AF647" i="2" s="1"/>
  <c r="AA646" i="2"/>
  <c r="AD646" i="2" s="1"/>
  <c r="AF646" i="2" s="1"/>
  <c r="AA645" i="2"/>
  <c r="AA644" i="2"/>
  <c r="AA643" i="2"/>
  <c r="AD643" i="2" s="1"/>
  <c r="AF643" i="2" s="1"/>
  <c r="AA642" i="2"/>
  <c r="AD642" i="2" s="1"/>
  <c r="AF642" i="2" s="1"/>
  <c r="AA641" i="2"/>
  <c r="AA640" i="2"/>
  <c r="AA639" i="2"/>
  <c r="AD639" i="2" s="1"/>
  <c r="AF639" i="2" s="1"/>
  <c r="AA638" i="2"/>
  <c r="AD638" i="2" s="1"/>
  <c r="AF638" i="2" s="1"/>
  <c r="AA637" i="2"/>
  <c r="AA636" i="2"/>
  <c r="AA635" i="2"/>
  <c r="AD635" i="2" s="1"/>
  <c r="AF635" i="2" s="1"/>
  <c r="AA634" i="2"/>
  <c r="AD634" i="2" s="1"/>
  <c r="AF634" i="2" s="1"/>
  <c r="AA633" i="2"/>
  <c r="AA632" i="2"/>
  <c r="AA631" i="2"/>
  <c r="AD631" i="2" s="1"/>
  <c r="AF631" i="2" s="1"/>
  <c r="AA630" i="2"/>
  <c r="AD630" i="2" s="1"/>
  <c r="AF630" i="2" s="1"/>
  <c r="AA629" i="2"/>
  <c r="AA628" i="2"/>
  <c r="AA627" i="2"/>
  <c r="AD627" i="2" s="1"/>
  <c r="AF627" i="2" s="1"/>
  <c r="AA626" i="2"/>
  <c r="AD626" i="2" s="1"/>
  <c r="AF626" i="2" s="1"/>
  <c r="AA625" i="2"/>
  <c r="AA624" i="2"/>
  <c r="AA623" i="2"/>
  <c r="AD623" i="2" s="1"/>
  <c r="AF623" i="2" s="1"/>
  <c r="AA622" i="2"/>
  <c r="AD622" i="2" s="1"/>
  <c r="AF622" i="2" s="1"/>
  <c r="AA621" i="2"/>
  <c r="AA620" i="2"/>
  <c r="AA619" i="2"/>
  <c r="AD619" i="2" s="1"/>
  <c r="AF619" i="2" s="1"/>
  <c r="AA618" i="2"/>
  <c r="AD618" i="2" s="1"/>
  <c r="AF618" i="2" s="1"/>
  <c r="AA617" i="2"/>
  <c r="AA616" i="2"/>
  <c r="AA615" i="2"/>
  <c r="AD615" i="2" s="1"/>
  <c r="AF615" i="2" s="1"/>
  <c r="AA614" i="2"/>
  <c r="AD614" i="2" s="1"/>
  <c r="AF614" i="2" s="1"/>
  <c r="AA613" i="2"/>
  <c r="AA612" i="2"/>
  <c r="AA611" i="2"/>
  <c r="AD611" i="2" s="1"/>
  <c r="AF611" i="2" s="1"/>
  <c r="AA610" i="2"/>
  <c r="AD610" i="2" s="1"/>
  <c r="AF610" i="2" s="1"/>
  <c r="AA609" i="2"/>
  <c r="AA608" i="2"/>
  <c r="AA607" i="2"/>
  <c r="AD607" i="2" s="1"/>
  <c r="AF607" i="2" s="1"/>
  <c r="AA606" i="2"/>
  <c r="AD606" i="2" s="1"/>
  <c r="AF606" i="2" s="1"/>
  <c r="AA605" i="2"/>
  <c r="AA604" i="2"/>
  <c r="AA603" i="2"/>
  <c r="AD603" i="2" s="1"/>
  <c r="AF603" i="2" s="1"/>
  <c r="AA602" i="2"/>
  <c r="AD602" i="2" s="1"/>
  <c r="AF602" i="2" s="1"/>
  <c r="AA601" i="2"/>
  <c r="AA600" i="2"/>
  <c r="AA599" i="2"/>
  <c r="AD599" i="2" s="1"/>
  <c r="AF599" i="2" s="1"/>
  <c r="AA598" i="2"/>
  <c r="AD598" i="2" s="1"/>
  <c r="AF598" i="2" s="1"/>
  <c r="AA597" i="2"/>
  <c r="AA596" i="2"/>
  <c r="AA595" i="2"/>
  <c r="AD595" i="2" s="1"/>
  <c r="AF595" i="2" s="1"/>
  <c r="AA594" i="2"/>
  <c r="AD594" i="2" s="1"/>
  <c r="AF594" i="2" s="1"/>
  <c r="AA593" i="2"/>
  <c r="AA592" i="2"/>
  <c r="AA591" i="2"/>
  <c r="AD591" i="2" s="1"/>
  <c r="AF591" i="2" s="1"/>
  <c r="AA590" i="2"/>
  <c r="AD590" i="2" s="1"/>
  <c r="AF590" i="2" s="1"/>
  <c r="AA589" i="2"/>
  <c r="AA588" i="2"/>
  <c r="AA587" i="2"/>
  <c r="AD587" i="2" s="1"/>
  <c r="AF587" i="2" s="1"/>
  <c r="AA586" i="2"/>
  <c r="AD586" i="2" s="1"/>
  <c r="AF586" i="2" s="1"/>
  <c r="AA585" i="2"/>
  <c r="AA584" i="2"/>
  <c r="AA583" i="2"/>
  <c r="AD583" i="2" s="1"/>
  <c r="AF583" i="2" s="1"/>
  <c r="AA582" i="2"/>
  <c r="AD582" i="2" s="1"/>
  <c r="AF582" i="2" s="1"/>
  <c r="AA581" i="2"/>
  <c r="AA580" i="2"/>
  <c r="AA579" i="2"/>
  <c r="AD579" i="2" s="1"/>
  <c r="AF579" i="2" s="1"/>
  <c r="AA578" i="2"/>
  <c r="AD578" i="2" s="1"/>
  <c r="AF578" i="2" s="1"/>
  <c r="AA577" i="2"/>
  <c r="AA576" i="2"/>
  <c r="AA575" i="2"/>
  <c r="AD575" i="2" s="1"/>
  <c r="AF575" i="2" s="1"/>
  <c r="AA574" i="2"/>
  <c r="AD574" i="2" s="1"/>
  <c r="AF574" i="2" s="1"/>
  <c r="AA573" i="2"/>
  <c r="AA572" i="2"/>
  <c r="AA571" i="2"/>
  <c r="AD571" i="2" s="1"/>
  <c r="AF571" i="2" s="1"/>
  <c r="AA570" i="2"/>
  <c r="AD570" i="2" s="1"/>
  <c r="AF570" i="2" s="1"/>
  <c r="AA569" i="2"/>
  <c r="AA568" i="2"/>
  <c r="AA567" i="2"/>
  <c r="AD567" i="2" s="1"/>
  <c r="AF567" i="2" s="1"/>
  <c r="AA566" i="2"/>
  <c r="AD566" i="2" s="1"/>
  <c r="AF566" i="2" s="1"/>
  <c r="AA565" i="2"/>
  <c r="AA564" i="2"/>
  <c r="AA563" i="2"/>
  <c r="AD563" i="2" s="1"/>
  <c r="AF563" i="2" s="1"/>
  <c r="AA562" i="2"/>
  <c r="AD562" i="2" s="1"/>
  <c r="AF562" i="2" s="1"/>
  <c r="AA561" i="2"/>
  <c r="AA560" i="2"/>
  <c r="AA559" i="2"/>
  <c r="AD559" i="2" s="1"/>
  <c r="AF559" i="2" s="1"/>
  <c r="AA558" i="2"/>
  <c r="AD558" i="2" s="1"/>
  <c r="AF558" i="2" s="1"/>
  <c r="AA557" i="2"/>
  <c r="AA556" i="2"/>
  <c r="AA555" i="2"/>
  <c r="AD555" i="2" s="1"/>
  <c r="AF555" i="2" s="1"/>
  <c r="AA554" i="2"/>
  <c r="AD554" i="2" s="1"/>
  <c r="AF554" i="2" s="1"/>
  <c r="AA553" i="2"/>
  <c r="AA552" i="2"/>
  <c r="AA551" i="2"/>
  <c r="AD551" i="2" s="1"/>
  <c r="AF551" i="2" s="1"/>
  <c r="AA550" i="2"/>
  <c r="AD550" i="2" s="1"/>
  <c r="AF550" i="2" s="1"/>
  <c r="AA549" i="2"/>
  <c r="AA548" i="2"/>
  <c r="AA547" i="2"/>
  <c r="AD547" i="2" s="1"/>
  <c r="AF547" i="2" s="1"/>
  <c r="AA546" i="2"/>
  <c r="AD546" i="2" s="1"/>
  <c r="AF546" i="2" s="1"/>
  <c r="AA545" i="2"/>
  <c r="AA544" i="2"/>
  <c r="AA543" i="2"/>
  <c r="AD543" i="2" s="1"/>
  <c r="AF543" i="2" s="1"/>
  <c r="AA542" i="2"/>
  <c r="AD542" i="2" s="1"/>
  <c r="AF542" i="2" s="1"/>
  <c r="AA541" i="2"/>
  <c r="AA540" i="2"/>
  <c r="AA539" i="2"/>
  <c r="AD539" i="2" s="1"/>
  <c r="AF539" i="2" s="1"/>
  <c r="AA538" i="2"/>
  <c r="AD538" i="2" s="1"/>
  <c r="AF538" i="2" s="1"/>
  <c r="AA537" i="2"/>
  <c r="AA536" i="2"/>
  <c r="AA535" i="2"/>
  <c r="AD535" i="2" s="1"/>
  <c r="AF535" i="2" s="1"/>
  <c r="AA534" i="2"/>
  <c r="AD534" i="2" s="1"/>
  <c r="AF534" i="2" s="1"/>
  <c r="AA533" i="2"/>
  <c r="AA532" i="2"/>
  <c r="AA531" i="2"/>
  <c r="AD531" i="2" s="1"/>
  <c r="AF531" i="2" s="1"/>
  <c r="AA530" i="2"/>
  <c r="AD530" i="2" s="1"/>
  <c r="AF530" i="2" s="1"/>
  <c r="AA529" i="2"/>
  <c r="AA528" i="2"/>
  <c r="AA527" i="2"/>
  <c r="AD527" i="2" s="1"/>
  <c r="AF527" i="2" s="1"/>
  <c r="AA526" i="2"/>
  <c r="AD526" i="2" s="1"/>
  <c r="AF526" i="2" s="1"/>
  <c r="AA525" i="2"/>
  <c r="AA524" i="2"/>
  <c r="AA523" i="2"/>
  <c r="AD523" i="2" s="1"/>
  <c r="AF523" i="2" s="1"/>
  <c r="AA522" i="2"/>
  <c r="AD522" i="2" s="1"/>
  <c r="AF522" i="2" s="1"/>
  <c r="AA521" i="2"/>
  <c r="AA520" i="2"/>
  <c r="AA519" i="2"/>
  <c r="AD519" i="2" s="1"/>
  <c r="AF519" i="2" s="1"/>
  <c r="AA518" i="2"/>
  <c r="AD518" i="2" s="1"/>
  <c r="AF518" i="2" s="1"/>
  <c r="AA517" i="2"/>
  <c r="AA516" i="2"/>
  <c r="AA515" i="2"/>
  <c r="AD515" i="2" s="1"/>
  <c r="AF515" i="2" s="1"/>
  <c r="AA514" i="2"/>
  <c r="AD514" i="2" s="1"/>
  <c r="AF514" i="2" s="1"/>
  <c r="AA513" i="2"/>
  <c r="AA512" i="2"/>
  <c r="AA511" i="2"/>
  <c r="AD511" i="2" s="1"/>
  <c r="AF511" i="2" s="1"/>
  <c r="AA510" i="2"/>
  <c r="AD510" i="2" s="1"/>
  <c r="AF510" i="2" s="1"/>
  <c r="AA509" i="2"/>
  <c r="AA508" i="2"/>
  <c r="AA507" i="2"/>
  <c r="AD507" i="2" s="1"/>
  <c r="AF507" i="2" s="1"/>
  <c r="AA506" i="2"/>
  <c r="AD506" i="2" s="1"/>
  <c r="AF506" i="2" s="1"/>
  <c r="AA505" i="2"/>
  <c r="AA504" i="2"/>
  <c r="AA503" i="2"/>
  <c r="AD503" i="2" s="1"/>
  <c r="AF503" i="2" s="1"/>
  <c r="AA502" i="2"/>
  <c r="AD502" i="2" s="1"/>
  <c r="AF502" i="2" s="1"/>
  <c r="AA501" i="2"/>
  <c r="AA500" i="2"/>
  <c r="AA499" i="2"/>
  <c r="AD499" i="2" s="1"/>
  <c r="AF499" i="2" s="1"/>
  <c r="AA498" i="2"/>
  <c r="AD498" i="2" s="1"/>
  <c r="AF498" i="2" s="1"/>
  <c r="AA497" i="2"/>
  <c r="AA496" i="2"/>
  <c r="AA495" i="2"/>
  <c r="AD495" i="2" s="1"/>
  <c r="AF495" i="2" s="1"/>
  <c r="AA494" i="2"/>
  <c r="AD494" i="2" s="1"/>
  <c r="AF494" i="2" s="1"/>
  <c r="AA493" i="2"/>
  <c r="AA492" i="2"/>
  <c r="AA491" i="2"/>
  <c r="AD491" i="2" s="1"/>
  <c r="AF491" i="2" s="1"/>
  <c r="AA490" i="2"/>
  <c r="AD490" i="2" s="1"/>
  <c r="AF490" i="2" s="1"/>
  <c r="AA489" i="2"/>
  <c r="AA488" i="2"/>
  <c r="AA487" i="2"/>
  <c r="AD487" i="2" s="1"/>
  <c r="AF487" i="2" s="1"/>
  <c r="AA486" i="2"/>
  <c r="AD486" i="2" s="1"/>
  <c r="AF486" i="2" s="1"/>
  <c r="AA485" i="2"/>
  <c r="AA484" i="2"/>
  <c r="AA483" i="2"/>
  <c r="AD483" i="2" s="1"/>
  <c r="AF483" i="2" s="1"/>
  <c r="AA482" i="2"/>
  <c r="AD482" i="2" s="1"/>
  <c r="AF482" i="2" s="1"/>
  <c r="AA481" i="2"/>
  <c r="AA480" i="2"/>
  <c r="AA479" i="2"/>
  <c r="AD479" i="2" s="1"/>
  <c r="AF479" i="2" s="1"/>
  <c r="AA478" i="2"/>
  <c r="AD478" i="2" s="1"/>
  <c r="AF478" i="2" s="1"/>
  <c r="AA477" i="2"/>
  <c r="AA476" i="2"/>
  <c r="AA475" i="2"/>
  <c r="AD475" i="2" s="1"/>
  <c r="AF475" i="2" s="1"/>
  <c r="AA474" i="2"/>
  <c r="AD474" i="2" s="1"/>
  <c r="AF474" i="2" s="1"/>
  <c r="AA473" i="2"/>
  <c r="AA472" i="2"/>
  <c r="AA471" i="2"/>
  <c r="AD471" i="2" s="1"/>
  <c r="AF471" i="2" s="1"/>
  <c r="AA470" i="2"/>
  <c r="AD470" i="2" s="1"/>
  <c r="AF470" i="2" s="1"/>
  <c r="AA469" i="2"/>
  <c r="AA468" i="2"/>
  <c r="AA467" i="2"/>
  <c r="AD467" i="2" s="1"/>
  <c r="AF467" i="2" s="1"/>
  <c r="AA466" i="2"/>
  <c r="AD466" i="2" s="1"/>
  <c r="AF466" i="2" s="1"/>
  <c r="AA465" i="2"/>
  <c r="AA464" i="2"/>
  <c r="AA463" i="2"/>
  <c r="AD463" i="2" s="1"/>
  <c r="AF463" i="2" s="1"/>
  <c r="AA462" i="2"/>
  <c r="AD462" i="2" s="1"/>
  <c r="AF462" i="2" s="1"/>
  <c r="AA461" i="2"/>
  <c r="AA460" i="2"/>
  <c r="AA459" i="2"/>
  <c r="AD459" i="2" s="1"/>
  <c r="AF459" i="2" s="1"/>
  <c r="AA458" i="2"/>
  <c r="AD458" i="2" s="1"/>
  <c r="AF458" i="2" s="1"/>
  <c r="AA457" i="2"/>
  <c r="AA456" i="2"/>
  <c r="AA455" i="2"/>
  <c r="AD455" i="2" s="1"/>
  <c r="AF455" i="2" s="1"/>
  <c r="AA454" i="2"/>
  <c r="AD454" i="2" s="1"/>
  <c r="AF454" i="2" s="1"/>
  <c r="AA453" i="2"/>
  <c r="AA452" i="2"/>
  <c r="AA451" i="2"/>
  <c r="AD451" i="2" s="1"/>
  <c r="AF451" i="2" s="1"/>
  <c r="AA450" i="2"/>
  <c r="AD450" i="2" s="1"/>
  <c r="AF450" i="2" s="1"/>
  <c r="AA449" i="2"/>
  <c r="AA448" i="2"/>
  <c r="AA447" i="2"/>
  <c r="AD447" i="2" s="1"/>
  <c r="AF447" i="2" s="1"/>
  <c r="AA446" i="2"/>
  <c r="AD446" i="2" s="1"/>
  <c r="AF446" i="2" s="1"/>
  <c r="AA445" i="2"/>
  <c r="AA444" i="2"/>
  <c r="AA443" i="2"/>
  <c r="AD443" i="2" s="1"/>
  <c r="AF443" i="2" s="1"/>
  <c r="AA442" i="2"/>
  <c r="AD442" i="2" s="1"/>
  <c r="AF442" i="2" s="1"/>
  <c r="AA441" i="2"/>
  <c r="AA440" i="2"/>
  <c r="AA439" i="2"/>
  <c r="AD439" i="2" s="1"/>
  <c r="AF439" i="2" s="1"/>
  <c r="AA438" i="2"/>
  <c r="AD438" i="2" s="1"/>
  <c r="AF438" i="2" s="1"/>
  <c r="AA437" i="2"/>
  <c r="AA436" i="2"/>
  <c r="AA435" i="2"/>
  <c r="AD435" i="2" s="1"/>
  <c r="AF435" i="2" s="1"/>
  <c r="AA434" i="2"/>
  <c r="AD434" i="2" s="1"/>
  <c r="AF434" i="2" s="1"/>
  <c r="AA433" i="2"/>
  <c r="AA432" i="2"/>
  <c r="AA431" i="2"/>
  <c r="AD431" i="2" s="1"/>
  <c r="AF431" i="2" s="1"/>
  <c r="AA430" i="2"/>
  <c r="AD430" i="2" s="1"/>
  <c r="AF430" i="2" s="1"/>
  <c r="AA429" i="2"/>
  <c r="AA428" i="2"/>
  <c r="AA427" i="2"/>
  <c r="AD427" i="2" s="1"/>
  <c r="AF427" i="2" s="1"/>
  <c r="AA426" i="2"/>
  <c r="AD426" i="2" s="1"/>
  <c r="AF426" i="2" s="1"/>
  <c r="AA425" i="2"/>
  <c r="AA424" i="2"/>
  <c r="AA423" i="2"/>
  <c r="AD423" i="2" s="1"/>
  <c r="AF423" i="2" s="1"/>
  <c r="AA422" i="2"/>
  <c r="AD422" i="2" s="1"/>
  <c r="AF422" i="2" s="1"/>
  <c r="AA421" i="2"/>
  <c r="AA420" i="2"/>
  <c r="AA419" i="2"/>
  <c r="AD419" i="2" s="1"/>
  <c r="AF419" i="2" s="1"/>
  <c r="AA418" i="2"/>
  <c r="AD418" i="2" s="1"/>
  <c r="AF418" i="2" s="1"/>
  <c r="AA417" i="2"/>
  <c r="AA416" i="2"/>
  <c r="AA415" i="2"/>
  <c r="AD415" i="2" s="1"/>
  <c r="AF415" i="2" s="1"/>
  <c r="AA414" i="2"/>
  <c r="AD414" i="2" s="1"/>
  <c r="AF414" i="2" s="1"/>
  <c r="AA413" i="2"/>
  <c r="AA412" i="2"/>
  <c r="AA411" i="2"/>
  <c r="AD411" i="2" s="1"/>
  <c r="AF411" i="2" s="1"/>
  <c r="AA410" i="2"/>
  <c r="AD410" i="2" s="1"/>
  <c r="AF410" i="2" s="1"/>
  <c r="AA409" i="2"/>
  <c r="AA408" i="2"/>
  <c r="AA407" i="2"/>
  <c r="AD407" i="2" s="1"/>
  <c r="AF407" i="2" s="1"/>
  <c r="AA406" i="2"/>
  <c r="AD406" i="2" s="1"/>
  <c r="AF406" i="2" s="1"/>
  <c r="AA405" i="2"/>
  <c r="AA404" i="2"/>
  <c r="AA403" i="2"/>
  <c r="AD403" i="2" s="1"/>
  <c r="AF403" i="2" s="1"/>
  <c r="AA402" i="2"/>
  <c r="AD402" i="2" s="1"/>
  <c r="AF402" i="2" s="1"/>
  <c r="AA401" i="2"/>
  <c r="AA400" i="2"/>
  <c r="AA399" i="2"/>
  <c r="AD399" i="2" s="1"/>
  <c r="AF399" i="2" s="1"/>
  <c r="AA398" i="2"/>
  <c r="AD398" i="2" s="1"/>
  <c r="AF398" i="2" s="1"/>
  <c r="AA397" i="2"/>
  <c r="AA396" i="2"/>
  <c r="AA395" i="2"/>
  <c r="AD395" i="2" s="1"/>
  <c r="AF395" i="2" s="1"/>
  <c r="AA394" i="2"/>
  <c r="AD394" i="2" s="1"/>
  <c r="AF394" i="2" s="1"/>
  <c r="AA393" i="2"/>
  <c r="AA392" i="2"/>
  <c r="AA391" i="2"/>
  <c r="AD391" i="2" s="1"/>
  <c r="AF391" i="2" s="1"/>
  <c r="AA390" i="2"/>
  <c r="AD390" i="2" s="1"/>
  <c r="AF390" i="2" s="1"/>
  <c r="AA389" i="2"/>
  <c r="AA388" i="2"/>
  <c r="AA387" i="2"/>
  <c r="AD387" i="2" s="1"/>
  <c r="AF387" i="2" s="1"/>
  <c r="AA386" i="2"/>
  <c r="AD386" i="2" s="1"/>
  <c r="AF386" i="2" s="1"/>
  <c r="AA385" i="2"/>
  <c r="AA384" i="2"/>
  <c r="AA383" i="2"/>
  <c r="AD383" i="2" s="1"/>
  <c r="AF383" i="2" s="1"/>
  <c r="AA382" i="2"/>
  <c r="AD382" i="2" s="1"/>
  <c r="AF382" i="2" s="1"/>
  <c r="AA381" i="2"/>
  <c r="AA380" i="2"/>
  <c r="AA379" i="2"/>
  <c r="AD379" i="2" s="1"/>
  <c r="AF379" i="2" s="1"/>
  <c r="AA378" i="2"/>
  <c r="AD378" i="2" s="1"/>
  <c r="AF378" i="2" s="1"/>
  <c r="AA377" i="2"/>
  <c r="AA376" i="2"/>
  <c r="AA375" i="2"/>
  <c r="AD375" i="2" s="1"/>
  <c r="AF375" i="2" s="1"/>
  <c r="AA374" i="2"/>
  <c r="AD374" i="2" s="1"/>
  <c r="AF374" i="2" s="1"/>
  <c r="AA373" i="2"/>
  <c r="AA372" i="2"/>
  <c r="AA371" i="2"/>
  <c r="AD371" i="2" s="1"/>
  <c r="AF371" i="2" s="1"/>
  <c r="AA370" i="2"/>
  <c r="AD370" i="2" s="1"/>
  <c r="AF370" i="2" s="1"/>
  <c r="AA369" i="2"/>
  <c r="AA368" i="2"/>
  <c r="AA367" i="2"/>
  <c r="AD367" i="2" s="1"/>
  <c r="AF367" i="2" s="1"/>
  <c r="AA366" i="2"/>
  <c r="AD366" i="2" s="1"/>
  <c r="AF366" i="2" s="1"/>
  <c r="AA365" i="2"/>
  <c r="AA364" i="2"/>
  <c r="AA363" i="2"/>
  <c r="AD363" i="2" s="1"/>
  <c r="AF363" i="2" s="1"/>
  <c r="AA362" i="2"/>
  <c r="AD362" i="2" s="1"/>
  <c r="AF362" i="2" s="1"/>
  <c r="AA361" i="2"/>
  <c r="AA360" i="2"/>
  <c r="AA359" i="2"/>
  <c r="AD359" i="2" s="1"/>
  <c r="AF359" i="2" s="1"/>
  <c r="AA358" i="2"/>
  <c r="AD358" i="2" s="1"/>
  <c r="AF358" i="2" s="1"/>
  <c r="AA357" i="2"/>
  <c r="AA356" i="2"/>
  <c r="AA355" i="2"/>
  <c r="AD355" i="2" s="1"/>
  <c r="AF355" i="2" s="1"/>
  <c r="AA354" i="2"/>
  <c r="AD354" i="2" s="1"/>
  <c r="AF354" i="2" s="1"/>
  <c r="AA353" i="2"/>
  <c r="AA352" i="2"/>
  <c r="AA351" i="2"/>
  <c r="AD351" i="2" s="1"/>
  <c r="AF351" i="2" s="1"/>
  <c r="AA350" i="2"/>
  <c r="AD350" i="2" s="1"/>
  <c r="AF350" i="2" s="1"/>
  <c r="AA349" i="2"/>
  <c r="AA348" i="2"/>
  <c r="AA347" i="2"/>
  <c r="AD347" i="2" s="1"/>
  <c r="AF347" i="2" s="1"/>
  <c r="AA346" i="2"/>
  <c r="AD346" i="2" s="1"/>
  <c r="AF346" i="2" s="1"/>
  <c r="AA345" i="2"/>
  <c r="AA344" i="2"/>
  <c r="AA343" i="2"/>
  <c r="AD343" i="2" s="1"/>
  <c r="AF343" i="2" s="1"/>
  <c r="AA342" i="2"/>
  <c r="AD342" i="2" s="1"/>
  <c r="AF342" i="2" s="1"/>
  <c r="AA341" i="2"/>
  <c r="AA340" i="2"/>
  <c r="AA339" i="2"/>
  <c r="AD339" i="2" s="1"/>
  <c r="AF339" i="2" s="1"/>
  <c r="AA338" i="2"/>
  <c r="AD338" i="2" s="1"/>
  <c r="AF338" i="2" s="1"/>
  <c r="AA337" i="2"/>
  <c r="AA336" i="2"/>
  <c r="AA335" i="2"/>
  <c r="AD335" i="2" s="1"/>
  <c r="AF335" i="2" s="1"/>
  <c r="AA334" i="2"/>
  <c r="AD334" i="2" s="1"/>
  <c r="AF334" i="2" s="1"/>
  <c r="AA333" i="2"/>
  <c r="AA332" i="2"/>
  <c r="AA331" i="2"/>
  <c r="AD331" i="2" s="1"/>
  <c r="AF331" i="2" s="1"/>
  <c r="AA330" i="2"/>
  <c r="AD330" i="2" s="1"/>
  <c r="AF330" i="2" s="1"/>
  <c r="AA329" i="2"/>
  <c r="AA328" i="2"/>
  <c r="AA327" i="2"/>
  <c r="AD327" i="2" s="1"/>
  <c r="AF327" i="2" s="1"/>
  <c r="AA326" i="2"/>
  <c r="AD326" i="2" s="1"/>
  <c r="AF326" i="2" s="1"/>
  <c r="AA325" i="2"/>
  <c r="AA324" i="2"/>
  <c r="AA323" i="2"/>
  <c r="AD323" i="2" s="1"/>
  <c r="AF323" i="2" s="1"/>
  <c r="AA322" i="2"/>
  <c r="AD322" i="2" s="1"/>
  <c r="AF322" i="2" s="1"/>
  <c r="AA321" i="2"/>
  <c r="AA320" i="2"/>
  <c r="AA319" i="2"/>
  <c r="AD319" i="2" s="1"/>
  <c r="AF319" i="2" s="1"/>
  <c r="AA318" i="2"/>
  <c r="AD318" i="2" s="1"/>
  <c r="AF318" i="2" s="1"/>
  <c r="AA317" i="2"/>
  <c r="AA316" i="2"/>
  <c r="AA315" i="2"/>
  <c r="AD315" i="2" s="1"/>
  <c r="AF315" i="2" s="1"/>
  <c r="AA314" i="2"/>
  <c r="AD314" i="2" s="1"/>
  <c r="AF314" i="2" s="1"/>
  <c r="AA313" i="2"/>
  <c r="AA312" i="2"/>
  <c r="AA311" i="2"/>
  <c r="AD311" i="2" s="1"/>
  <c r="AF311" i="2" s="1"/>
  <c r="AA310" i="2"/>
  <c r="AD310" i="2" s="1"/>
  <c r="AF310" i="2" s="1"/>
  <c r="AA309" i="2"/>
  <c r="AA308" i="2"/>
  <c r="AA307" i="2"/>
  <c r="AD307" i="2" s="1"/>
  <c r="AF307" i="2" s="1"/>
  <c r="AA306" i="2"/>
  <c r="AD306" i="2" s="1"/>
  <c r="AF306" i="2" s="1"/>
  <c r="AA305" i="2"/>
  <c r="AA304" i="2"/>
  <c r="AA303" i="2"/>
  <c r="AD303" i="2" s="1"/>
  <c r="AF303" i="2" s="1"/>
  <c r="AA302" i="2"/>
  <c r="AD302" i="2" s="1"/>
  <c r="AF302" i="2" s="1"/>
  <c r="AA301" i="2"/>
  <c r="AA300" i="2"/>
  <c r="AA299" i="2"/>
  <c r="AD299" i="2" s="1"/>
  <c r="AF299" i="2" s="1"/>
  <c r="AA298" i="2"/>
  <c r="AD298" i="2" s="1"/>
  <c r="AF298" i="2" s="1"/>
  <c r="AA297" i="2"/>
  <c r="AA296" i="2"/>
  <c r="AA295" i="2"/>
  <c r="AD295" i="2" s="1"/>
  <c r="AF295" i="2" s="1"/>
  <c r="AA294" i="2"/>
  <c r="AD294" i="2" s="1"/>
  <c r="AF294" i="2" s="1"/>
  <c r="AA293" i="2"/>
  <c r="AA292" i="2"/>
  <c r="AA291" i="2"/>
  <c r="AD291" i="2" s="1"/>
  <c r="AF291" i="2" s="1"/>
  <c r="AA290" i="2"/>
  <c r="AD290" i="2" s="1"/>
  <c r="AF290" i="2" s="1"/>
  <c r="AA289" i="2"/>
  <c r="AA288" i="2"/>
  <c r="AA287" i="2"/>
  <c r="AD287" i="2" s="1"/>
  <c r="AF287" i="2" s="1"/>
  <c r="AA286" i="2"/>
  <c r="AD286" i="2" s="1"/>
  <c r="AF286" i="2" s="1"/>
  <c r="AA285" i="2"/>
  <c r="AA284" i="2"/>
  <c r="AA283" i="2"/>
  <c r="AD283" i="2" s="1"/>
  <c r="AF283" i="2" s="1"/>
  <c r="AA282" i="2"/>
  <c r="AD282" i="2" s="1"/>
  <c r="AF282" i="2" s="1"/>
  <c r="AA281" i="2"/>
  <c r="AA280" i="2"/>
  <c r="AA279" i="2"/>
  <c r="AD279" i="2" s="1"/>
  <c r="AF279" i="2" s="1"/>
  <c r="AA278" i="2"/>
  <c r="AD278" i="2" s="1"/>
  <c r="AF278" i="2" s="1"/>
  <c r="AA277" i="2"/>
  <c r="AA276" i="2"/>
  <c r="AA275" i="2"/>
  <c r="AD275" i="2" s="1"/>
  <c r="AF275" i="2" s="1"/>
  <c r="AA274" i="2"/>
  <c r="AD274" i="2" s="1"/>
  <c r="AF274" i="2" s="1"/>
  <c r="AA273" i="2"/>
  <c r="AA272" i="2"/>
  <c r="AA271" i="2"/>
  <c r="AD271" i="2" s="1"/>
  <c r="AF271" i="2" s="1"/>
  <c r="AA270" i="2"/>
  <c r="AD270" i="2" s="1"/>
  <c r="AF270" i="2" s="1"/>
  <c r="AA269" i="2"/>
  <c r="AA268" i="2"/>
  <c r="AA267" i="2"/>
  <c r="AD267" i="2" s="1"/>
  <c r="AF267" i="2" s="1"/>
  <c r="AA266" i="2"/>
  <c r="AD266" i="2" s="1"/>
  <c r="AF266" i="2" s="1"/>
  <c r="AA265" i="2"/>
  <c r="AA264" i="2"/>
  <c r="AA263" i="2"/>
  <c r="AD263" i="2" s="1"/>
  <c r="AF263" i="2" s="1"/>
  <c r="AA262" i="2"/>
  <c r="AD262" i="2" s="1"/>
  <c r="AF262" i="2" s="1"/>
  <c r="AA261" i="2"/>
  <c r="AA260" i="2"/>
  <c r="AA259" i="2"/>
  <c r="AD259" i="2" s="1"/>
  <c r="AF259" i="2" s="1"/>
  <c r="AA258" i="2"/>
  <c r="AD258" i="2" s="1"/>
  <c r="AF258" i="2" s="1"/>
  <c r="AA257" i="2"/>
  <c r="AA256" i="2"/>
  <c r="AA255" i="2"/>
  <c r="AD255" i="2" s="1"/>
  <c r="AF255" i="2" s="1"/>
  <c r="AA254" i="2"/>
  <c r="AD254" i="2" s="1"/>
  <c r="AF254" i="2" s="1"/>
  <c r="AA253" i="2"/>
  <c r="AA252" i="2"/>
  <c r="AA251" i="2"/>
  <c r="AD251" i="2" s="1"/>
  <c r="AF251" i="2" s="1"/>
  <c r="AA250" i="2"/>
  <c r="AD250" i="2" s="1"/>
  <c r="AF250" i="2" s="1"/>
  <c r="AA249" i="2"/>
  <c r="AA248" i="2"/>
  <c r="AA247" i="2"/>
  <c r="AD247" i="2" s="1"/>
  <c r="AF247" i="2" s="1"/>
  <c r="AA246" i="2"/>
  <c r="AD246" i="2" s="1"/>
  <c r="AF246" i="2" s="1"/>
  <c r="AA245" i="2"/>
  <c r="AA244" i="2"/>
  <c r="AA243" i="2"/>
  <c r="AD243" i="2" s="1"/>
  <c r="AF243" i="2" s="1"/>
  <c r="AA242" i="2"/>
  <c r="AD242" i="2" s="1"/>
  <c r="AF242" i="2" s="1"/>
  <c r="AA241" i="2"/>
  <c r="AA240" i="2"/>
  <c r="AA239" i="2"/>
  <c r="AD239" i="2" s="1"/>
  <c r="AF239" i="2" s="1"/>
  <c r="AA238" i="2"/>
  <c r="AD238" i="2" s="1"/>
  <c r="AF238" i="2" s="1"/>
  <c r="AA237" i="2"/>
  <c r="AA236" i="2"/>
  <c r="AA235" i="2"/>
  <c r="AD235" i="2" s="1"/>
  <c r="AF235" i="2" s="1"/>
  <c r="AA234" i="2"/>
  <c r="AD234" i="2" s="1"/>
  <c r="AF234" i="2" s="1"/>
  <c r="AA233" i="2"/>
  <c r="AA232" i="2"/>
  <c r="AA231" i="2"/>
  <c r="AD231" i="2" s="1"/>
  <c r="AF231" i="2" s="1"/>
  <c r="AA230" i="2"/>
  <c r="AD230" i="2" s="1"/>
  <c r="AF230" i="2" s="1"/>
  <c r="AA229" i="2"/>
  <c r="AA228" i="2"/>
  <c r="AA227" i="2"/>
  <c r="AD227" i="2" s="1"/>
  <c r="AF227" i="2" s="1"/>
  <c r="AA226" i="2"/>
  <c r="AD226" i="2" s="1"/>
  <c r="AF226" i="2" s="1"/>
  <c r="AA225" i="2"/>
  <c r="AA224" i="2"/>
  <c r="AA223" i="2"/>
  <c r="AD223" i="2" s="1"/>
  <c r="AF223" i="2" s="1"/>
  <c r="AA222" i="2"/>
  <c r="AD222" i="2" s="1"/>
  <c r="AF222" i="2" s="1"/>
  <c r="AA221" i="2"/>
  <c r="AA220" i="2"/>
  <c r="AA219" i="2"/>
  <c r="AD219" i="2" s="1"/>
  <c r="AF219" i="2" s="1"/>
  <c r="AA218" i="2"/>
  <c r="AD218" i="2" s="1"/>
  <c r="AF218" i="2" s="1"/>
  <c r="AA217" i="2"/>
  <c r="AA216" i="2"/>
  <c r="AA215" i="2"/>
  <c r="AD215" i="2" s="1"/>
  <c r="AF215" i="2" s="1"/>
  <c r="AA214" i="2"/>
  <c r="AD214" i="2" s="1"/>
  <c r="AF214" i="2" s="1"/>
  <c r="AA213" i="2"/>
  <c r="AA212" i="2"/>
  <c r="AA211" i="2"/>
  <c r="AD211" i="2" s="1"/>
  <c r="AF211" i="2" s="1"/>
  <c r="AA210" i="2"/>
  <c r="AD210" i="2" s="1"/>
  <c r="AF210" i="2" s="1"/>
  <c r="AA209" i="2"/>
  <c r="AA208" i="2"/>
  <c r="AA207" i="2"/>
  <c r="AD207" i="2" s="1"/>
  <c r="AF207" i="2" s="1"/>
  <c r="AA206" i="2"/>
  <c r="AD206" i="2" s="1"/>
  <c r="AF206" i="2" s="1"/>
  <c r="AA205" i="2"/>
  <c r="AA204" i="2"/>
  <c r="AA203" i="2"/>
  <c r="AD203" i="2" s="1"/>
  <c r="AF203" i="2" s="1"/>
  <c r="AA202" i="2"/>
  <c r="AD202" i="2" s="1"/>
  <c r="AF202" i="2" s="1"/>
  <c r="AA201" i="2"/>
  <c r="AA200" i="2"/>
  <c r="AA199" i="2"/>
  <c r="AD199" i="2" s="1"/>
  <c r="AF199" i="2" s="1"/>
  <c r="AA198" i="2"/>
  <c r="AD198" i="2" s="1"/>
  <c r="AF198" i="2" s="1"/>
  <c r="AA197" i="2"/>
  <c r="AA196" i="2"/>
  <c r="AA195" i="2"/>
  <c r="AD195" i="2" s="1"/>
  <c r="AF195" i="2" s="1"/>
  <c r="AA194" i="2"/>
  <c r="AD194" i="2" s="1"/>
  <c r="AF194" i="2" s="1"/>
  <c r="AA193" i="2"/>
  <c r="AA192" i="2"/>
  <c r="AA191" i="2"/>
  <c r="AD191" i="2" s="1"/>
  <c r="AF191" i="2" s="1"/>
  <c r="AA190" i="2"/>
  <c r="AD190" i="2" s="1"/>
  <c r="AF190" i="2" s="1"/>
  <c r="AA189" i="2"/>
  <c r="AA188" i="2"/>
  <c r="AA187" i="2"/>
  <c r="AD187" i="2" s="1"/>
  <c r="AF187" i="2" s="1"/>
  <c r="AA186" i="2"/>
  <c r="AD186" i="2" s="1"/>
  <c r="AF186" i="2" s="1"/>
  <c r="AA185" i="2"/>
  <c r="AA184" i="2"/>
  <c r="AA183" i="2"/>
  <c r="AD183" i="2" s="1"/>
  <c r="AF183" i="2" s="1"/>
  <c r="AA182" i="2"/>
  <c r="AD182" i="2" s="1"/>
  <c r="AF182" i="2" s="1"/>
  <c r="AA181" i="2"/>
  <c r="AA180" i="2"/>
  <c r="AA179" i="2"/>
  <c r="AD179" i="2" s="1"/>
  <c r="AF179" i="2" s="1"/>
  <c r="AA178" i="2"/>
  <c r="AD178" i="2" s="1"/>
  <c r="AF178" i="2" s="1"/>
  <c r="AA177" i="2"/>
  <c r="AA176" i="2"/>
  <c r="AA175" i="2"/>
  <c r="AD175" i="2" s="1"/>
  <c r="AF175" i="2" s="1"/>
  <c r="AA174" i="2"/>
  <c r="AD174" i="2" s="1"/>
  <c r="AF174" i="2" s="1"/>
  <c r="AA173" i="2"/>
  <c r="AA172" i="2"/>
  <c r="AA171" i="2"/>
  <c r="AD171" i="2" s="1"/>
  <c r="AF171" i="2" s="1"/>
  <c r="AA170" i="2"/>
  <c r="AD170" i="2" s="1"/>
  <c r="AF170" i="2" s="1"/>
  <c r="AA169" i="2"/>
  <c r="AA168" i="2"/>
  <c r="AA167" i="2"/>
  <c r="AD167" i="2" s="1"/>
  <c r="AF167" i="2" s="1"/>
  <c r="AA166" i="2"/>
  <c r="AD166" i="2" s="1"/>
  <c r="AF166" i="2" s="1"/>
  <c r="AA165" i="2"/>
  <c r="AA164" i="2"/>
  <c r="AA163" i="2"/>
  <c r="AD163" i="2" s="1"/>
  <c r="AF163" i="2" s="1"/>
  <c r="AA162" i="2"/>
  <c r="AD162" i="2" s="1"/>
  <c r="AF162" i="2" s="1"/>
  <c r="AA161" i="2"/>
  <c r="AA160" i="2"/>
  <c r="AA159" i="2"/>
  <c r="AD159" i="2" s="1"/>
  <c r="AF159" i="2" s="1"/>
  <c r="AA158" i="2"/>
  <c r="AD158" i="2" s="1"/>
  <c r="AF158" i="2" s="1"/>
  <c r="AA157" i="2"/>
  <c r="AA156" i="2"/>
  <c r="AA155" i="2"/>
  <c r="AD155" i="2" s="1"/>
  <c r="AF155" i="2" s="1"/>
  <c r="AA154" i="2"/>
  <c r="AD154" i="2" s="1"/>
  <c r="AF154" i="2" s="1"/>
  <c r="AA153" i="2"/>
  <c r="AA152" i="2"/>
  <c r="AA151" i="2"/>
  <c r="AD151" i="2" s="1"/>
  <c r="AF151" i="2" s="1"/>
  <c r="AA150" i="2"/>
  <c r="AD150" i="2" s="1"/>
  <c r="AF150" i="2" s="1"/>
  <c r="AA149" i="2"/>
  <c r="AA148" i="2"/>
  <c r="AA147" i="2"/>
  <c r="AD147" i="2" s="1"/>
  <c r="AF147" i="2" s="1"/>
  <c r="AA146" i="2"/>
  <c r="AD146" i="2" s="1"/>
  <c r="AF146" i="2" s="1"/>
  <c r="AA145" i="2"/>
  <c r="AA144" i="2"/>
  <c r="AA143" i="2"/>
  <c r="AD143" i="2" s="1"/>
  <c r="AF143" i="2" s="1"/>
  <c r="AA142" i="2"/>
  <c r="AD142" i="2" s="1"/>
  <c r="AF142" i="2" s="1"/>
  <c r="AA141" i="2"/>
  <c r="AA140" i="2"/>
  <c r="AA139" i="2"/>
  <c r="AD139" i="2" s="1"/>
  <c r="AF139" i="2" s="1"/>
  <c r="AA138" i="2"/>
  <c r="AD138" i="2" s="1"/>
  <c r="AF138" i="2" s="1"/>
  <c r="AA137" i="2"/>
  <c r="AA136" i="2"/>
  <c r="AA135" i="2"/>
  <c r="AD135" i="2" s="1"/>
  <c r="AF135" i="2" s="1"/>
  <c r="AA134" i="2"/>
  <c r="AD134" i="2" s="1"/>
  <c r="AF134" i="2" s="1"/>
  <c r="AA133" i="2"/>
  <c r="AA132" i="2"/>
  <c r="AA131" i="2"/>
  <c r="AD131" i="2" s="1"/>
  <c r="AF131" i="2" s="1"/>
  <c r="AA130" i="2"/>
  <c r="AD130" i="2" s="1"/>
  <c r="AF130" i="2" s="1"/>
  <c r="AA129" i="2"/>
  <c r="AA128" i="2"/>
  <c r="AA127" i="2"/>
  <c r="AD127" i="2" s="1"/>
  <c r="AF127" i="2" s="1"/>
  <c r="AA126" i="2"/>
  <c r="AD126" i="2" s="1"/>
  <c r="AF126" i="2" s="1"/>
  <c r="AA125" i="2"/>
  <c r="AA124" i="2"/>
  <c r="AA123" i="2"/>
  <c r="AD123" i="2" s="1"/>
  <c r="AF123" i="2" s="1"/>
  <c r="AA122" i="2"/>
  <c r="AD122" i="2" s="1"/>
  <c r="AF122" i="2" s="1"/>
  <c r="AA121" i="2"/>
  <c r="AA120" i="2"/>
  <c r="AA119" i="2"/>
  <c r="AD119" i="2" s="1"/>
  <c r="AF119" i="2" s="1"/>
  <c r="AA118" i="2"/>
  <c r="AD118" i="2" s="1"/>
  <c r="AF118" i="2" s="1"/>
  <c r="AA117" i="2"/>
  <c r="AA116" i="2"/>
  <c r="AA115" i="2"/>
  <c r="AD115" i="2" s="1"/>
  <c r="AF115" i="2" s="1"/>
  <c r="AA114" i="2"/>
  <c r="AD114" i="2" s="1"/>
  <c r="AF114" i="2" s="1"/>
  <c r="AA113" i="2"/>
  <c r="AA112" i="2"/>
  <c r="AA111" i="2"/>
  <c r="AD111" i="2" s="1"/>
  <c r="AF111" i="2" s="1"/>
  <c r="AA110" i="2"/>
  <c r="AD110" i="2" s="1"/>
  <c r="AF110" i="2" s="1"/>
  <c r="AA109" i="2"/>
  <c r="AA108" i="2"/>
  <c r="AA107" i="2"/>
  <c r="AD107" i="2" s="1"/>
  <c r="AF107" i="2" s="1"/>
  <c r="AA106" i="2"/>
  <c r="AD106" i="2" s="1"/>
  <c r="AF106" i="2" s="1"/>
  <c r="AA105" i="2"/>
  <c r="AA104" i="2"/>
  <c r="AA103" i="2"/>
  <c r="AD103" i="2" s="1"/>
  <c r="AF103" i="2" s="1"/>
  <c r="AA102" i="2"/>
  <c r="AD102" i="2" s="1"/>
  <c r="AF102" i="2" s="1"/>
  <c r="AA101" i="2"/>
  <c r="AA100" i="2"/>
  <c r="AA99" i="2"/>
  <c r="AD99" i="2" s="1"/>
  <c r="AF99" i="2" s="1"/>
  <c r="AA98" i="2"/>
  <c r="AD98" i="2" s="1"/>
  <c r="AF98" i="2" s="1"/>
  <c r="AA97" i="2"/>
  <c r="AA96" i="2"/>
  <c r="AA95" i="2"/>
  <c r="AD95" i="2" s="1"/>
  <c r="AF95" i="2" s="1"/>
  <c r="AA94" i="2"/>
  <c r="AD94" i="2" s="1"/>
  <c r="AF94" i="2" s="1"/>
  <c r="AA93" i="2"/>
  <c r="AA92" i="2"/>
  <c r="AA91" i="2"/>
  <c r="AD91" i="2" s="1"/>
  <c r="AF91" i="2" s="1"/>
  <c r="AA90" i="2"/>
  <c r="AD90" i="2" s="1"/>
  <c r="AF90" i="2" s="1"/>
  <c r="AA89" i="2"/>
  <c r="AA88" i="2"/>
  <c r="AA87" i="2"/>
  <c r="AD87" i="2" s="1"/>
  <c r="AF87" i="2" s="1"/>
  <c r="AA86" i="2"/>
  <c r="AD86" i="2" s="1"/>
  <c r="AF86" i="2" s="1"/>
  <c r="AA85" i="2"/>
  <c r="AA84" i="2"/>
  <c r="AA83" i="2"/>
  <c r="AD83" i="2" s="1"/>
  <c r="AF83" i="2" s="1"/>
  <c r="AA82" i="2"/>
  <c r="AD82" i="2" s="1"/>
  <c r="AF82" i="2" s="1"/>
  <c r="AA81" i="2"/>
  <c r="AA80" i="2"/>
  <c r="AA79" i="2"/>
  <c r="AD79" i="2" s="1"/>
  <c r="AF79" i="2" s="1"/>
  <c r="AA78" i="2"/>
  <c r="AD78" i="2" s="1"/>
  <c r="AF78" i="2" s="1"/>
  <c r="AA77" i="2"/>
  <c r="AA76" i="2"/>
  <c r="AA75" i="2"/>
  <c r="AD75" i="2" s="1"/>
  <c r="AF75" i="2" s="1"/>
  <c r="AA74" i="2"/>
  <c r="AD74" i="2" s="1"/>
  <c r="AF74" i="2" s="1"/>
  <c r="AA73" i="2"/>
  <c r="AA72" i="2"/>
  <c r="AA71" i="2"/>
  <c r="AD71" i="2" s="1"/>
  <c r="AF71" i="2" s="1"/>
  <c r="AA70" i="2"/>
  <c r="AD70" i="2" s="1"/>
  <c r="AF70" i="2" s="1"/>
  <c r="AA69" i="2"/>
  <c r="AA68" i="2"/>
  <c r="AA67" i="2"/>
  <c r="AD67" i="2" s="1"/>
  <c r="AF67" i="2" s="1"/>
  <c r="AA66" i="2"/>
  <c r="AD66" i="2" s="1"/>
  <c r="AF66" i="2" s="1"/>
  <c r="AA65" i="2"/>
  <c r="AA64" i="2"/>
  <c r="AA63" i="2"/>
  <c r="AD63" i="2" s="1"/>
  <c r="AF63" i="2" s="1"/>
  <c r="AA62" i="2"/>
  <c r="AD62" i="2" s="1"/>
  <c r="AB8" i="2"/>
  <c r="AB60" i="2" s="1"/>
  <c r="AI66" i="2" l="1"/>
  <c r="AH66" i="2"/>
  <c r="AI86" i="2"/>
  <c r="AH86" i="2"/>
  <c r="AI102" i="2"/>
  <c r="AH102" i="2"/>
  <c r="AI118" i="2"/>
  <c r="AH118" i="2"/>
  <c r="AI134" i="2"/>
  <c r="AH134" i="2"/>
  <c r="AI150" i="2"/>
  <c r="AH150" i="2"/>
  <c r="AI166" i="2"/>
  <c r="AH166" i="2"/>
  <c r="AI182" i="2"/>
  <c r="AH182" i="2"/>
  <c r="AI194" i="2"/>
  <c r="AH194" i="2"/>
  <c r="AI214" i="2"/>
  <c r="AH214" i="2"/>
  <c r="AI226" i="2"/>
  <c r="AH226" i="2"/>
  <c r="AI238" i="2"/>
  <c r="AH238" i="2"/>
  <c r="AI254" i="2"/>
  <c r="AH254" i="2"/>
  <c r="AI270" i="2"/>
  <c r="AH270" i="2"/>
  <c r="AI282" i="2"/>
  <c r="AH282" i="2"/>
  <c r="AI294" i="2"/>
  <c r="AH294" i="2"/>
  <c r="AI310" i="2"/>
  <c r="AH310" i="2"/>
  <c r="AI326" i="2"/>
  <c r="AH326" i="2"/>
  <c r="AI346" i="2"/>
  <c r="AH346" i="2"/>
  <c r="AI354" i="2"/>
  <c r="AH354" i="2"/>
  <c r="AI366" i="2"/>
  <c r="AH366" i="2"/>
  <c r="AI382" i="2"/>
  <c r="AH382" i="2"/>
  <c r="AI414" i="2"/>
  <c r="AH414" i="2"/>
  <c r="AI434" i="2"/>
  <c r="AH434" i="2"/>
  <c r="AI454" i="2"/>
  <c r="AH454" i="2"/>
  <c r="AI474" i="2"/>
  <c r="AH474" i="2"/>
  <c r="AI494" i="2"/>
  <c r="AH494" i="2"/>
  <c r="AI506" i="2"/>
  <c r="AH506" i="2"/>
  <c r="AI518" i="2"/>
  <c r="AH518" i="2"/>
  <c r="AI530" i="2"/>
  <c r="AH530" i="2"/>
  <c r="AI534" i="2"/>
  <c r="AH534" i="2"/>
  <c r="AI538" i="2"/>
  <c r="AH538" i="2"/>
  <c r="AI542" i="2"/>
  <c r="AH542" i="2"/>
  <c r="AI546" i="2"/>
  <c r="AH546" i="2"/>
  <c r="AI550" i="2"/>
  <c r="AH550" i="2"/>
  <c r="AI554" i="2"/>
  <c r="AH554" i="2"/>
  <c r="AI558" i="2"/>
  <c r="AH558" i="2"/>
  <c r="AI562" i="2"/>
  <c r="AH562" i="2"/>
  <c r="AI566" i="2"/>
  <c r="AH566" i="2"/>
  <c r="AI570" i="2"/>
  <c r="AH570" i="2"/>
  <c r="AI574" i="2"/>
  <c r="AH574" i="2"/>
  <c r="AI578" i="2"/>
  <c r="AH578" i="2"/>
  <c r="AI582" i="2"/>
  <c r="AH582" i="2"/>
  <c r="AI586" i="2"/>
  <c r="AH586" i="2"/>
  <c r="AI590" i="2"/>
  <c r="AH590" i="2"/>
  <c r="AI594" i="2"/>
  <c r="AH594" i="2"/>
  <c r="AI598" i="2"/>
  <c r="AH598" i="2"/>
  <c r="AI602" i="2"/>
  <c r="AH602" i="2"/>
  <c r="AI606" i="2"/>
  <c r="AH606" i="2"/>
  <c r="AI610" i="2"/>
  <c r="AH610" i="2"/>
  <c r="AI614" i="2"/>
  <c r="AH614" i="2"/>
  <c r="AI618" i="2"/>
  <c r="AH618" i="2"/>
  <c r="AI622" i="2"/>
  <c r="AH622" i="2"/>
  <c r="AI626" i="2"/>
  <c r="AH626" i="2"/>
  <c r="AI630" i="2"/>
  <c r="AH630" i="2"/>
  <c r="AI634" i="2"/>
  <c r="AH634" i="2"/>
  <c r="AI638" i="2"/>
  <c r="AH638" i="2"/>
  <c r="AI642" i="2"/>
  <c r="AH642" i="2"/>
  <c r="AI646" i="2"/>
  <c r="AH646" i="2"/>
  <c r="AI650" i="2"/>
  <c r="AH650" i="2"/>
  <c r="AI654" i="2"/>
  <c r="AH654" i="2"/>
  <c r="AI658" i="2"/>
  <c r="AH658" i="2"/>
  <c r="AI662" i="2"/>
  <c r="AH662" i="2"/>
  <c r="AI666" i="2"/>
  <c r="AH666" i="2"/>
  <c r="AI670" i="2"/>
  <c r="AH670" i="2"/>
  <c r="AI674" i="2"/>
  <c r="AH674" i="2"/>
  <c r="AI678" i="2"/>
  <c r="AH678" i="2"/>
  <c r="AI682" i="2"/>
  <c r="AH682" i="2"/>
  <c r="AI686" i="2"/>
  <c r="AH686" i="2"/>
  <c r="AI690" i="2"/>
  <c r="AH690" i="2"/>
  <c r="AI694" i="2"/>
  <c r="AH694" i="2"/>
  <c r="AI698" i="2"/>
  <c r="AH698" i="2"/>
  <c r="AI702" i="2"/>
  <c r="AH702" i="2"/>
  <c r="AI706" i="2"/>
  <c r="AH706" i="2"/>
  <c r="AI710" i="2"/>
  <c r="AH710" i="2"/>
  <c r="AI714" i="2"/>
  <c r="AH714" i="2"/>
  <c r="AI718" i="2"/>
  <c r="AH718" i="2"/>
  <c r="AI722" i="2"/>
  <c r="AH722" i="2"/>
  <c r="AI726" i="2"/>
  <c r="AH726" i="2"/>
  <c r="AI730" i="2"/>
  <c r="AH730" i="2"/>
  <c r="AI734" i="2"/>
  <c r="AH734" i="2"/>
  <c r="AI738" i="2"/>
  <c r="AH738" i="2"/>
  <c r="AI742" i="2"/>
  <c r="AH742" i="2"/>
  <c r="AI746" i="2"/>
  <c r="AH746" i="2"/>
  <c r="AI750" i="2"/>
  <c r="AH750" i="2"/>
  <c r="AI754" i="2"/>
  <c r="AH754" i="2"/>
  <c r="AI758" i="2"/>
  <c r="AH758" i="2"/>
  <c r="AI762" i="2"/>
  <c r="AH762" i="2"/>
  <c r="AI766" i="2"/>
  <c r="AH766" i="2"/>
  <c r="AI770" i="2"/>
  <c r="AH770" i="2"/>
  <c r="AI774" i="2"/>
  <c r="AH774" i="2"/>
  <c r="AI778" i="2"/>
  <c r="AH778" i="2"/>
  <c r="AI782" i="2"/>
  <c r="AH782" i="2"/>
  <c r="AI786" i="2"/>
  <c r="AH786" i="2"/>
  <c r="AI790" i="2"/>
  <c r="AH790" i="2"/>
  <c r="AI794" i="2"/>
  <c r="AH794" i="2"/>
  <c r="AI798" i="2"/>
  <c r="AH798" i="2"/>
  <c r="AI802" i="2"/>
  <c r="AH802" i="2"/>
  <c r="AI806" i="2"/>
  <c r="AH806" i="2"/>
  <c r="AI810" i="2"/>
  <c r="AH810" i="2"/>
  <c r="AI814" i="2"/>
  <c r="AH814" i="2"/>
  <c r="AI818" i="2"/>
  <c r="AH818" i="2"/>
  <c r="AI822" i="2"/>
  <c r="AH822" i="2"/>
  <c r="AI826" i="2"/>
  <c r="AH826" i="2"/>
  <c r="AI830" i="2"/>
  <c r="AH830" i="2"/>
  <c r="AI834" i="2"/>
  <c r="AH834" i="2"/>
  <c r="AI838" i="2"/>
  <c r="AH838" i="2"/>
  <c r="AI842" i="2"/>
  <c r="AH842" i="2"/>
  <c r="AI846" i="2"/>
  <c r="AH846" i="2"/>
  <c r="AI850" i="2"/>
  <c r="AH850" i="2"/>
  <c r="AI854" i="2"/>
  <c r="AH854" i="2"/>
  <c r="AI858" i="2"/>
  <c r="AH858" i="2"/>
  <c r="AI862" i="2"/>
  <c r="AH862" i="2"/>
  <c r="AI866" i="2"/>
  <c r="AH866" i="2"/>
  <c r="AI870" i="2"/>
  <c r="AH870" i="2"/>
  <c r="AI874" i="2"/>
  <c r="AH874" i="2"/>
  <c r="AI878" i="2"/>
  <c r="AH878" i="2"/>
  <c r="AI882" i="2"/>
  <c r="AH882" i="2"/>
  <c r="AI886" i="2"/>
  <c r="AH886" i="2"/>
  <c r="AI890" i="2"/>
  <c r="AH890" i="2"/>
  <c r="AI894" i="2"/>
  <c r="AH894" i="2"/>
  <c r="AI898" i="2"/>
  <c r="AH898" i="2"/>
  <c r="AI902" i="2"/>
  <c r="AH902" i="2"/>
  <c r="AI906" i="2"/>
  <c r="AH906" i="2"/>
  <c r="AI910" i="2"/>
  <c r="AH910" i="2"/>
  <c r="AI914" i="2"/>
  <c r="AH914" i="2"/>
  <c r="AI918" i="2"/>
  <c r="AH918" i="2"/>
  <c r="AI922" i="2"/>
  <c r="AH922" i="2"/>
  <c r="AI926" i="2"/>
  <c r="AH926" i="2"/>
  <c r="AI930" i="2"/>
  <c r="AH930" i="2"/>
  <c r="AI934" i="2"/>
  <c r="AH934" i="2"/>
  <c r="AI938" i="2"/>
  <c r="AH938" i="2"/>
  <c r="AI942" i="2"/>
  <c r="AH942" i="2"/>
  <c r="AI946" i="2"/>
  <c r="AH946" i="2"/>
  <c r="AI950" i="2"/>
  <c r="AH950" i="2"/>
  <c r="AI954" i="2"/>
  <c r="AH954" i="2"/>
  <c r="AI958" i="2"/>
  <c r="AH958" i="2"/>
  <c r="AI962" i="2"/>
  <c r="AH962" i="2"/>
  <c r="AI966" i="2"/>
  <c r="AH966" i="2"/>
  <c r="AI970" i="2"/>
  <c r="AH970" i="2"/>
  <c r="AI974" i="2"/>
  <c r="AH974" i="2"/>
  <c r="AI978" i="2"/>
  <c r="AH978" i="2"/>
  <c r="AI982" i="2"/>
  <c r="AH982" i="2"/>
  <c r="AI986" i="2"/>
  <c r="AH986" i="2"/>
  <c r="AI990" i="2"/>
  <c r="AH990" i="2"/>
  <c r="AI994" i="2"/>
  <c r="AH994" i="2"/>
  <c r="AI998" i="2"/>
  <c r="AH998" i="2"/>
  <c r="AI1002" i="2"/>
  <c r="AH1002" i="2"/>
  <c r="AI1006" i="2"/>
  <c r="AH1006" i="2"/>
  <c r="AI1010" i="2"/>
  <c r="AH1010" i="2"/>
  <c r="AI74" i="2"/>
  <c r="AH74" i="2"/>
  <c r="AI82" i="2"/>
  <c r="AH82" i="2"/>
  <c r="AI94" i="2"/>
  <c r="AH94" i="2"/>
  <c r="AI106" i="2"/>
  <c r="AH106" i="2"/>
  <c r="AI114" i="2"/>
  <c r="AH114" i="2"/>
  <c r="AI126" i="2"/>
  <c r="AH126" i="2"/>
  <c r="AI138" i="2"/>
  <c r="AH138" i="2"/>
  <c r="AI146" i="2"/>
  <c r="AH146" i="2"/>
  <c r="AI158" i="2"/>
  <c r="AH158" i="2"/>
  <c r="AI170" i="2"/>
  <c r="AH170" i="2"/>
  <c r="AI178" i="2"/>
  <c r="AH178" i="2"/>
  <c r="AI190" i="2"/>
  <c r="AH190" i="2"/>
  <c r="AI202" i="2"/>
  <c r="AH202" i="2"/>
  <c r="AI210" i="2"/>
  <c r="AH210" i="2"/>
  <c r="AI222" i="2"/>
  <c r="AH222" i="2"/>
  <c r="AI230" i="2"/>
  <c r="AH230" i="2"/>
  <c r="AI242" i="2"/>
  <c r="AH242" i="2"/>
  <c r="AI250" i="2"/>
  <c r="AH250" i="2"/>
  <c r="AI266" i="2"/>
  <c r="AH266" i="2"/>
  <c r="AI278" i="2"/>
  <c r="AH278" i="2"/>
  <c r="AI290" i="2"/>
  <c r="AH290" i="2"/>
  <c r="AI302" i="2"/>
  <c r="AH302" i="2"/>
  <c r="AI314" i="2"/>
  <c r="AH314" i="2"/>
  <c r="AI322" i="2"/>
  <c r="AH322" i="2"/>
  <c r="AI334" i="2"/>
  <c r="AH334" i="2"/>
  <c r="AI342" i="2"/>
  <c r="AH342" i="2"/>
  <c r="AI358" i="2"/>
  <c r="AH358" i="2"/>
  <c r="AI370" i="2"/>
  <c r="AH370" i="2"/>
  <c r="AI378" i="2"/>
  <c r="AH378" i="2"/>
  <c r="AI390" i="2"/>
  <c r="AH390" i="2"/>
  <c r="AI394" i="2"/>
  <c r="AH394" i="2"/>
  <c r="AI402" i="2"/>
  <c r="AH402" i="2"/>
  <c r="AI410" i="2"/>
  <c r="AH410" i="2"/>
  <c r="AI422" i="2"/>
  <c r="AH422" i="2"/>
  <c r="AI430" i="2"/>
  <c r="AH430" i="2"/>
  <c r="AI442" i="2"/>
  <c r="AH442" i="2"/>
  <c r="AI450" i="2"/>
  <c r="AH450" i="2"/>
  <c r="AI462" i="2"/>
  <c r="AH462" i="2"/>
  <c r="AI470" i="2"/>
  <c r="AH470" i="2"/>
  <c r="AI482" i="2"/>
  <c r="AH482" i="2"/>
  <c r="AI490" i="2"/>
  <c r="AH490" i="2"/>
  <c r="AI502" i="2"/>
  <c r="AH502" i="2"/>
  <c r="AI514" i="2"/>
  <c r="AH514" i="2"/>
  <c r="AI526" i="2"/>
  <c r="AH526" i="2"/>
  <c r="AI67" i="2"/>
  <c r="AH67" i="2"/>
  <c r="AI75" i="2"/>
  <c r="AH75" i="2"/>
  <c r="AI87" i="2"/>
  <c r="AH87" i="2"/>
  <c r="AI95" i="2"/>
  <c r="AH95" i="2"/>
  <c r="AI103" i="2"/>
  <c r="AH103" i="2"/>
  <c r="AI111" i="2"/>
  <c r="AH111" i="2"/>
  <c r="AI119" i="2"/>
  <c r="AH119" i="2"/>
  <c r="AI127" i="2"/>
  <c r="AH127" i="2"/>
  <c r="AI135" i="2"/>
  <c r="AH135" i="2"/>
  <c r="AI143" i="2"/>
  <c r="AH143" i="2"/>
  <c r="AI151" i="2"/>
  <c r="AH151" i="2"/>
  <c r="AI159" i="2"/>
  <c r="AH159" i="2"/>
  <c r="AI167" i="2"/>
  <c r="AH167" i="2"/>
  <c r="AI175" i="2"/>
  <c r="AH175" i="2"/>
  <c r="AI183" i="2"/>
  <c r="AH183" i="2"/>
  <c r="AI191" i="2"/>
  <c r="AH191" i="2"/>
  <c r="AI199" i="2"/>
  <c r="AH199" i="2"/>
  <c r="AI207" i="2"/>
  <c r="AH207" i="2"/>
  <c r="AI215" i="2"/>
  <c r="AH215" i="2"/>
  <c r="AI223" i="2"/>
  <c r="AH223" i="2"/>
  <c r="AI231" i="2"/>
  <c r="AH231" i="2"/>
  <c r="AI239" i="2"/>
  <c r="AH239" i="2"/>
  <c r="AI247" i="2"/>
  <c r="AH247" i="2"/>
  <c r="AI255" i="2"/>
  <c r="AH255" i="2"/>
  <c r="AH267" i="2"/>
  <c r="AI267" i="2"/>
  <c r="AH275" i="2"/>
  <c r="AI275" i="2"/>
  <c r="AH283" i="2"/>
  <c r="AI283" i="2"/>
  <c r="AH291" i="2"/>
  <c r="AI291" i="2"/>
  <c r="AH299" i="2"/>
  <c r="AI299" i="2"/>
  <c r="AH307" i="2"/>
  <c r="AI307" i="2"/>
  <c r="AH315" i="2"/>
  <c r="AI315" i="2"/>
  <c r="AH323" i="2"/>
  <c r="AI323" i="2"/>
  <c r="AH331" i="2"/>
  <c r="AI331" i="2"/>
  <c r="AH339" i="2"/>
  <c r="AI339" i="2"/>
  <c r="AH347" i="2"/>
  <c r="AI347" i="2"/>
  <c r="AH355" i="2"/>
  <c r="AI355" i="2"/>
  <c r="AH363" i="2"/>
  <c r="AI363" i="2"/>
  <c r="AH371" i="2"/>
  <c r="AI371" i="2"/>
  <c r="AH379" i="2"/>
  <c r="AI379" i="2"/>
  <c r="AH387" i="2"/>
  <c r="AI387" i="2"/>
  <c r="AH399" i="2"/>
  <c r="AI399" i="2"/>
  <c r="AH407" i="2"/>
  <c r="AI407" i="2"/>
  <c r="AH415" i="2"/>
  <c r="AI415" i="2"/>
  <c r="AH423" i="2"/>
  <c r="AI423" i="2"/>
  <c r="AH427" i="2"/>
  <c r="AI427" i="2"/>
  <c r="AH435" i="2"/>
  <c r="AI435" i="2"/>
  <c r="AH443" i="2"/>
  <c r="AI443" i="2"/>
  <c r="AH451" i="2"/>
  <c r="AI451" i="2"/>
  <c r="AH459" i="2"/>
  <c r="AI459" i="2"/>
  <c r="AH471" i="2"/>
  <c r="AI471" i="2"/>
  <c r="AH479" i="2"/>
  <c r="AI479" i="2"/>
  <c r="AH483" i="2"/>
  <c r="AI483" i="2"/>
  <c r="AH495" i="2"/>
  <c r="AI495" i="2"/>
  <c r="AH499" i="2"/>
  <c r="AI499" i="2"/>
  <c r="AH511" i="2"/>
  <c r="AI511" i="2"/>
  <c r="AH519" i="2"/>
  <c r="AI519" i="2"/>
  <c r="AH527" i="2"/>
  <c r="AI527" i="2"/>
  <c r="AH535" i="2"/>
  <c r="AI535" i="2"/>
  <c r="AI543" i="2"/>
  <c r="AH543" i="2"/>
  <c r="AI547" i="2"/>
  <c r="AH547" i="2"/>
  <c r="AI559" i="2"/>
  <c r="AH559" i="2"/>
  <c r="AI567" i="2"/>
  <c r="AH567" i="2"/>
  <c r="AI575" i="2"/>
  <c r="AH575" i="2"/>
  <c r="AI583" i="2"/>
  <c r="AH583" i="2"/>
  <c r="AI591" i="2"/>
  <c r="AH591" i="2"/>
  <c r="AI599" i="2"/>
  <c r="AH599" i="2"/>
  <c r="AI607" i="2"/>
  <c r="AH607" i="2"/>
  <c r="AI615" i="2"/>
  <c r="AH615" i="2"/>
  <c r="AI623" i="2"/>
  <c r="AH623" i="2"/>
  <c r="AI631" i="2"/>
  <c r="AH631" i="2"/>
  <c r="AI639" i="2"/>
  <c r="AH639" i="2"/>
  <c r="AI647" i="2"/>
  <c r="AH647" i="2"/>
  <c r="AI655" i="2"/>
  <c r="AH655" i="2"/>
  <c r="AI663" i="2"/>
  <c r="AH663" i="2"/>
  <c r="AI671" i="2"/>
  <c r="AH671" i="2"/>
  <c r="AI679" i="2"/>
  <c r="AH679" i="2"/>
  <c r="AI691" i="2"/>
  <c r="AH691" i="2"/>
  <c r="AI699" i="2"/>
  <c r="AH699" i="2"/>
  <c r="AI703" i="2"/>
  <c r="AH703" i="2"/>
  <c r="AI707" i="2"/>
  <c r="AH707" i="2"/>
  <c r="AI711" i="2"/>
  <c r="AH711" i="2"/>
  <c r="AI719" i="2"/>
  <c r="AH719" i="2"/>
  <c r="AI723" i="2"/>
  <c r="AH723" i="2"/>
  <c r="AI727" i="2"/>
  <c r="AH727" i="2"/>
  <c r="AI731" i="2"/>
  <c r="AH731" i="2"/>
  <c r="AI735" i="2"/>
  <c r="AH735" i="2"/>
  <c r="AI739" i="2"/>
  <c r="AH739" i="2"/>
  <c r="AI743" i="2"/>
  <c r="AH743" i="2"/>
  <c r="AI747" i="2"/>
  <c r="AH747" i="2"/>
  <c r="AI751" i="2"/>
  <c r="AH751" i="2"/>
  <c r="AI755" i="2"/>
  <c r="AH755" i="2"/>
  <c r="AI759" i="2"/>
  <c r="AH759" i="2"/>
  <c r="AI763" i="2"/>
  <c r="AH763" i="2"/>
  <c r="AI767" i="2"/>
  <c r="AH767" i="2"/>
  <c r="AI771" i="2"/>
  <c r="AH771" i="2"/>
  <c r="AI775" i="2"/>
  <c r="AH775" i="2"/>
  <c r="AI779" i="2"/>
  <c r="AH779" i="2"/>
  <c r="AI783" i="2"/>
  <c r="AH783" i="2"/>
  <c r="AI787" i="2"/>
  <c r="AH787" i="2"/>
  <c r="AI791" i="2"/>
  <c r="AH791" i="2"/>
  <c r="AI795" i="2"/>
  <c r="AH795" i="2"/>
  <c r="AI799" i="2"/>
  <c r="AH799" i="2"/>
  <c r="AI803" i="2"/>
  <c r="AH803" i="2"/>
  <c r="AI807" i="2"/>
  <c r="AH807" i="2"/>
  <c r="AI811" i="2"/>
  <c r="AH811" i="2"/>
  <c r="AI815" i="2"/>
  <c r="AH815" i="2"/>
  <c r="AI819" i="2"/>
  <c r="AH819" i="2"/>
  <c r="AI823" i="2"/>
  <c r="AH823" i="2"/>
  <c r="AI827" i="2"/>
  <c r="AH827" i="2"/>
  <c r="AI831" i="2"/>
  <c r="AH831" i="2"/>
  <c r="AI835" i="2"/>
  <c r="AH835" i="2"/>
  <c r="AI839" i="2"/>
  <c r="AH839" i="2"/>
  <c r="AI843" i="2"/>
  <c r="AH843" i="2"/>
  <c r="AI847" i="2"/>
  <c r="AH847" i="2"/>
  <c r="AI851" i="2"/>
  <c r="AH851" i="2"/>
  <c r="AI855" i="2"/>
  <c r="AH855" i="2"/>
  <c r="AI859" i="2"/>
  <c r="AH859" i="2"/>
  <c r="AI863" i="2"/>
  <c r="AH863" i="2"/>
  <c r="AI867" i="2"/>
  <c r="AH867" i="2"/>
  <c r="AI871" i="2"/>
  <c r="AH871" i="2"/>
  <c r="AI875" i="2"/>
  <c r="AH875" i="2"/>
  <c r="AI879" i="2"/>
  <c r="AH879" i="2"/>
  <c r="AI883" i="2"/>
  <c r="AH883" i="2"/>
  <c r="AI887" i="2"/>
  <c r="AH887" i="2"/>
  <c r="AI891" i="2"/>
  <c r="AH891" i="2"/>
  <c r="AI895" i="2"/>
  <c r="AH895" i="2"/>
  <c r="AI899" i="2"/>
  <c r="AH899" i="2"/>
  <c r="AI903" i="2"/>
  <c r="AH903" i="2"/>
  <c r="AI907" i="2"/>
  <c r="AH907" i="2"/>
  <c r="AI911" i="2"/>
  <c r="AH911" i="2"/>
  <c r="AI915" i="2"/>
  <c r="AH915" i="2"/>
  <c r="AI919" i="2"/>
  <c r="AH919" i="2"/>
  <c r="AI923" i="2"/>
  <c r="AH923" i="2"/>
  <c r="AI927" i="2"/>
  <c r="AH927" i="2"/>
  <c r="AI931" i="2"/>
  <c r="AH931" i="2"/>
  <c r="AI935" i="2"/>
  <c r="AH935" i="2"/>
  <c r="AI939" i="2"/>
  <c r="AH939" i="2"/>
  <c r="AI943" i="2"/>
  <c r="AH943" i="2"/>
  <c r="AI947" i="2"/>
  <c r="AH947" i="2"/>
  <c r="AI951" i="2"/>
  <c r="AH951" i="2"/>
  <c r="AI955" i="2"/>
  <c r="AH955" i="2"/>
  <c r="AI959" i="2"/>
  <c r="AH959" i="2"/>
  <c r="AI963" i="2"/>
  <c r="AH963" i="2"/>
  <c r="AI967" i="2"/>
  <c r="AH967" i="2"/>
  <c r="AI971" i="2"/>
  <c r="AH971" i="2"/>
  <c r="AI975" i="2"/>
  <c r="AH975" i="2"/>
  <c r="AI979" i="2"/>
  <c r="AH979" i="2"/>
  <c r="AI983" i="2"/>
  <c r="AH983" i="2"/>
  <c r="AI987" i="2"/>
  <c r="AH987" i="2"/>
  <c r="AI991" i="2"/>
  <c r="AH991" i="2"/>
  <c r="AI995" i="2"/>
  <c r="AH995" i="2"/>
  <c r="AI999" i="2"/>
  <c r="AH999" i="2"/>
  <c r="AI1003" i="2"/>
  <c r="AH1003" i="2"/>
  <c r="AI1007" i="2"/>
  <c r="AH1007" i="2"/>
  <c r="AI70" i="2"/>
  <c r="AH70" i="2"/>
  <c r="AI78" i="2"/>
  <c r="AH78" i="2"/>
  <c r="AI90" i="2"/>
  <c r="AH90" i="2"/>
  <c r="AI98" i="2"/>
  <c r="AH98" i="2"/>
  <c r="AI110" i="2"/>
  <c r="AH110" i="2"/>
  <c r="AI122" i="2"/>
  <c r="AH122" i="2"/>
  <c r="AI130" i="2"/>
  <c r="AH130" i="2"/>
  <c r="AI142" i="2"/>
  <c r="AH142" i="2"/>
  <c r="AI154" i="2"/>
  <c r="AH154" i="2"/>
  <c r="AI162" i="2"/>
  <c r="AH162" i="2"/>
  <c r="AI174" i="2"/>
  <c r="AH174" i="2"/>
  <c r="AI186" i="2"/>
  <c r="AH186" i="2"/>
  <c r="AI198" i="2"/>
  <c r="AH198" i="2"/>
  <c r="AI206" i="2"/>
  <c r="AH206" i="2"/>
  <c r="AI218" i="2"/>
  <c r="AH218" i="2"/>
  <c r="AI234" i="2"/>
  <c r="AH234" i="2"/>
  <c r="AI246" i="2"/>
  <c r="AH246" i="2"/>
  <c r="AI258" i="2"/>
  <c r="AH258" i="2"/>
  <c r="AI262" i="2"/>
  <c r="AH262" i="2"/>
  <c r="AI274" i="2"/>
  <c r="AH274" i="2"/>
  <c r="AI286" i="2"/>
  <c r="AH286" i="2"/>
  <c r="AI298" i="2"/>
  <c r="AH298" i="2"/>
  <c r="AI306" i="2"/>
  <c r="AH306" i="2"/>
  <c r="AI318" i="2"/>
  <c r="AH318" i="2"/>
  <c r="AI330" i="2"/>
  <c r="AH330" i="2"/>
  <c r="AI338" i="2"/>
  <c r="AH338" i="2"/>
  <c r="AI350" i="2"/>
  <c r="AH350" i="2"/>
  <c r="AI362" i="2"/>
  <c r="AH362" i="2"/>
  <c r="AI374" i="2"/>
  <c r="AH374" i="2"/>
  <c r="AI386" i="2"/>
  <c r="AH386" i="2"/>
  <c r="AI398" i="2"/>
  <c r="AH398" i="2"/>
  <c r="AI406" i="2"/>
  <c r="AH406" i="2"/>
  <c r="AI418" i="2"/>
  <c r="AH418" i="2"/>
  <c r="AI426" i="2"/>
  <c r="AH426" i="2"/>
  <c r="AI438" i="2"/>
  <c r="AH438" i="2"/>
  <c r="AI446" i="2"/>
  <c r="AH446" i="2"/>
  <c r="AI458" i="2"/>
  <c r="AH458" i="2"/>
  <c r="AI466" i="2"/>
  <c r="AH466" i="2"/>
  <c r="AI478" i="2"/>
  <c r="AH478" i="2"/>
  <c r="AI486" i="2"/>
  <c r="AH486" i="2"/>
  <c r="AI498" i="2"/>
  <c r="AH498" i="2"/>
  <c r="AI510" i="2"/>
  <c r="AH510" i="2"/>
  <c r="AI522" i="2"/>
  <c r="AH522" i="2"/>
  <c r="AI63" i="2"/>
  <c r="AH63" i="2"/>
  <c r="AI71" i="2"/>
  <c r="AH71" i="2"/>
  <c r="AI79" i="2"/>
  <c r="AH79" i="2"/>
  <c r="AI83" i="2"/>
  <c r="AH83" i="2"/>
  <c r="AI91" i="2"/>
  <c r="AH91" i="2"/>
  <c r="AI99" i="2"/>
  <c r="AH99" i="2"/>
  <c r="AI107" i="2"/>
  <c r="AH107" i="2"/>
  <c r="AI115" i="2"/>
  <c r="AH115" i="2"/>
  <c r="AI123" i="2"/>
  <c r="AH123" i="2"/>
  <c r="AI131" i="2"/>
  <c r="AH131" i="2"/>
  <c r="AI139" i="2"/>
  <c r="AH139" i="2"/>
  <c r="AI147" i="2"/>
  <c r="AH147" i="2"/>
  <c r="AI155" i="2"/>
  <c r="AH155" i="2"/>
  <c r="AI163" i="2"/>
  <c r="AH163" i="2"/>
  <c r="AI171" i="2"/>
  <c r="AH171" i="2"/>
  <c r="AI179" i="2"/>
  <c r="AH179" i="2"/>
  <c r="AI187" i="2"/>
  <c r="AH187" i="2"/>
  <c r="AI195" i="2"/>
  <c r="AH195" i="2"/>
  <c r="AI203" i="2"/>
  <c r="AH203" i="2"/>
  <c r="AI211" i="2"/>
  <c r="AH211" i="2"/>
  <c r="AI219" i="2"/>
  <c r="AH219" i="2"/>
  <c r="AI227" i="2"/>
  <c r="AH227" i="2"/>
  <c r="AI235" i="2"/>
  <c r="AH235" i="2"/>
  <c r="AI243" i="2"/>
  <c r="AH243" i="2"/>
  <c r="AI251" i="2"/>
  <c r="AH251" i="2"/>
  <c r="AI259" i="2"/>
  <c r="AH259" i="2"/>
  <c r="AI263" i="2"/>
  <c r="AH263" i="2"/>
  <c r="AH271" i="2"/>
  <c r="AI271" i="2"/>
  <c r="AH279" i="2"/>
  <c r="AI279" i="2"/>
  <c r="AH287" i="2"/>
  <c r="AI287" i="2"/>
  <c r="AH295" i="2"/>
  <c r="AI295" i="2"/>
  <c r="AH303" i="2"/>
  <c r="AI303" i="2"/>
  <c r="AH311" i="2"/>
  <c r="AI311" i="2"/>
  <c r="AH319" i="2"/>
  <c r="AI319" i="2"/>
  <c r="AH327" i="2"/>
  <c r="AI327" i="2"/>
  <c r="AH335" i="2"/>
  <c r="AI335" i="2"/>
  <c r="AH343" i="2"/>
  <c r="AI343" i="2"/>
  <c r="AH351" i="2"/>
  <c r="AI351" i="2"/>
  <c r="AH359" i="2"/>
  <c r="AI359" i="2"/>
  <c r="AH367" i="2"/>
  <c r="AI367" i="2"/>
  <c r="AH375" i="2"/>
  <c r="AI375" i="2"/>
  <c r="AH383" i="2"/>
  <c r="AI383" i="2"/>
  <c r="AH391" i="2"/>
  <c r="AI391" i="2"/>
  <c r="AH395" i="2"/>
  <c r="AI395" i="2"/>
  <c r="AH403" i="2"/>
  <c r="AI403" i="2"/>
  <c r="AH411" i="2"/>
  <c r="AI411" i="2"/>
  <c r="AH419" i="2"/>
  <c r="AI419" i="2"/>
  <c r="AH431" i="2"/>
  <c r="AI431" i="2"/>
  <c r="AH439" i="2"/>
  <c r="AI439" i="2"/>
  <c r="AH447" i="2"/>
  <c r="AI447" i="2"/>
  <c r="AH455" i="2"/>
  <c r="AI455" i="2"/>
  <c r="AH463" i="2"/>
  <c r="AI463" i="2"/>
  <c r="AH467" i="2"/>
  <c r="AI467" i="2"/>
  <c r="AH475" i="2"/>
  <c r="AI475" i="2"/>
  <c r="AH487" i="2"/>
  <c r="AI487" i="2"/>
  <c r="AH491" i="2"/>
  <c r="AI491" i="2"/>
  <c r="AH503" i="2"/>
  <c r="AI503" i="2"/>
  <c r="AH507" i="2"/>
  <c r="AI507" i="2"/>
  <c r="AH515" i="2"/>
  <c r="AI515" i="2"/>
  <c r="AH523" i="2"/>
  <c r="AI523" i="2"/>
  <c r="AH531" i="2"/>
  <c r="AI531" i="2"/>
  <c r="AI539" i="2"/>
  <c r="AH539" i="2"/>
  <c r="AI551" i="2"/>
  <c r="AH551" i="2"/>
  <c r="AI555" i="2"/>
  <c r="AH555" i="2"/>
  <c r="AI563" i="2"/>
  <c r="AH563" i="2"/>
  <c r="AI571" i="2"/>
  <c r="AH571" i="2"/>
  <c r="AI579" i="2"/>
  <c r="AH579" i="2"/>
  <c r="AI587" i="2"/>
  <c r="AH587" i="2"/>
  <c r="AI595" i="2"/>
  <c r="AH595" i="2"/>
  <c r="AI603" i="2"/>
  <c r="AH603" i="2"/>
  <c r="AI611" i="2"/>
  <c r="AH611" i="2"/>
  <c r="AI619" i="2"/>
  <c r="AH619" i="2"/>
  <c r="AI627" i="2"/>
  <c r="AH627" i="2"/>
  <c r="AI635" i="2"/>
  <c r="AH635" i="2"/>
  <c r="AI643" i="2"/>
  <c r="AH643" i="2"/>
  <c r="AI651" i="2"/>
  <c r="AH651" i="2"/>
  <c r="AI659" i="2"/>
  <c r="AH659" i="2"/>
  <c r="AI667" i="2"/>
  <c r="AH667" i="2"/>
  <c r="AI675" i="2"/>
  <c r="AH675" i="2"/>
  <c r="AI683" i="2"/>
  <c r="AH683" i="2"/>
  <c r="AI687" i="2"/>
  <c r="AH687" i="2"/>
  <c r="AI695" i="2"/>
  <c r="AH695" i="2"/>
  <c r="AI715" i="2"/>
  <c r="AH715" i="2"/>
  <c r="AD64" i="2"/>
  <c r="AF64" i="2" s="1"/>
  <c r="AD68" i="2"/>
  <c r="AF68" i="2" s="1"/>
  <c r="AD72" i="2"/>
  <c r="AF72" i="2" s="1"/>
  <c r="AD76" i="2"/>
  <c r="AF76" i="2" s="1"/>
  <c r="AD80" i="2"/>
  <c r="AF80" i="2" s="1"/>
  <c r="AD84" i="2"/>
  <c r="AF84" i="2" s="1"/>
  <c r="AD88" i="2"/>
  <c r="AF88" i="2" s="1"/>
  <c r="AD92" i="2"/>
  <c r="AF92" i="2" s="1"/>
  <c r="AD96" i="2"/>
  <c r="AF96" i="2" s="1"/>
  <c r="AD100" i="2"/>
  <c r="AF100" i="2" s="1"/>
  <c r="AD104" i="2"/>
  <c r="AF104" i="2" s="1"/>
  <c r="AD108" i="2"/>
  <c r="AF108" i="2" s="1"/>
  <c r="AD112" i="2"/>
  <c r="AF112" i="2" s="1"/>
  <c r="AD116" i="2"/>
  <c r="AF116" i="2" s="1"/>
  <c r="AD120" i="2"/>
  <c r="AF120" i="2" s="1"/>
  <c r="AD124" i="2"/>
  <c r="AF124" i="2" s="1"/>
  <c r="AD128" i="2"/>
  <c r="AF128" i="2" s="1"/>
  <c r="AD132" i="2"/>
  <c r="AF132" i="2" s="1"/>
  <c r="AD136" i="2"/>
  <c r="AF136" i="2" s="1"/>
  <c r="AD140" i="2"/>
  <c r="AF140" i="2" s="1"/>
  <c r="AD144" i="2"/>
  <c r="AF144" i="2" s="1"/>
  <c r="AD148" i="2"/>
  <c r="AF148" i="2" s="1"/>
  <c r="AD152" i="2"/>
  <c r="AF152" i="2" s="1"/>
  <c r="AD156" i="2"/>
  <c r="AF156" i="2" s="1"/>
  <c r="AD160" i="2"/>
  <c r="AF160" i="2" s="1"/>
  <c r="AD164" i="2"/>
  <c r="AF164" i="2" s="1"/>
  <c r="AD168" i="2"/>
  <c r="AF168" i="2" s="1"/>
  <c r="AD172" i="2"/>
  <c r="AF172" i="2" s="1"/>
  <c r="AD176" i="2"/>
  <c r="AF176" i="2" s="1"/>
  <c r="AD180" i="2"/>
  <c r="AF180" i="2" s="1"/>
  <c r="AD184" i="2"/>
  <c r="AF184" i="2" s="1"/>
  <c r="AD188" i="2"/>
  <c r="AF188" i="2" s="1"/>
  <c r="AD192" i="2"/>
  <c r="AF192" i="2" s="1"/>
  <c r="AD196" i="2"/>
  <c r="AF196" i="2" s="1"/>
  <c r="AD200" i="2"/>
  <c r="AF200" i="2" s="1"/>
  <c r="AD204" i="2"/>
  <c r="AF204" i="2" s="1"/>
  <c r="AD208" i="2"/>
  <c r="AF208" i="2" s="1"/>
  <c r="AD212" i="2"/>
  <c r="AF212" i="2" s="1"/>
  <c r="AD216" i="2"/>
  <c r="AF216" i="2" s="1"/>
  <c r="AD220" i="2"/>
  <c r="AF220" i="2" s="1"/>
  <c r="AD224" i="2"/>
  <c r="AF224" i="2" s="1"/>
  <c r="AD228" i="2"/>
  <c r="AF228" i="2" s="1"/>
  <c r="AD232" i="2"/>
  <c r="AF232" i="2" s="1"/>
  <c r="AD236" i="2"/>
  <c r="AF236" i="2" s="1"/>
  <c r="AD240" i="2"/>
  <c r="AF240" i="2" s="1"/>
  <c r="AD244" i="2"/>
  <c r="AF244" i="2" s="1"/>
  <c r="AD248" i="2"/>
  <c r="AF248" i="2" s="1"/>
  <c r="AD252" i="2"/>
  <c r="AF252" i="2" s="1"/>
  <c r="AD256" i="2"/>
  <c r="AF256" i="2" s="1"/>
  <c r="AD260" i="2"/>
  <c r="AF260" i="2" s="1"/>
  <c r="AD264" i="2"/>
  <c r="AF264" i="2" s="1"/>
  <c r="AD268" i="2"/>
  <c r="AF268" i="2" s="1"/>
  <c r="AD272" i="2"/>
  <c r="AF272" i="2" s="1"/>
  <c r="AD276" i="2"/>
  <c r="AF276" i="2" s="1"/>
  <c r="AD280" i="2"/>
  <c r="AF280" i="2" s="1"/>
  <c r="AD284" i="2"/>
  <c r="AF284" i="2" s="1"/>
  <c r="AD288" i="2"/>
  <c r="AF288" i="2" s="1"/>
  <c r="AD292" i="2"/>
  <c r="AF292" i="2" s="1"/>
  <c r="AD296" i="2"/>
  <c r="AF296" i="2" s="1"/>
  <c r="AD300" i="2"/>
  <c r="AF300" i="2" s="1"/>
  <c r="AD304" i="2"/>
  <c r="AF304" i="2" s="1"/>
  <c r="AD308" i="2"/>
  <c r="AF308" i="2" s="1"/>
  <c r="AD312" i="2"/>
  <c r="AF312" i="2" s="1"/>
  <c r="AD316" i="2"/>
  <c r="AF316" i="2" s="1"/>
  <c r="AD320" i="2"/>
  <c r="AF320" i="2" s="1"/>
  <c r="AD324" i="2"/>
  <c r="AF324" i="2" s="1"/>
  <c r="AD328" i="2"/>
  <c r="AF328" i="2" s="1"/>
  <c r="AD332" i="2"/>
  <c r="AF332" i="2" s="1"/>
  <c r="AD336" i="2"/>
  <c r="AF336" i="2" s="1"/>
  <c r="AD340" i="2"/>
  <c r="AF340" i="2" s="1"/>
  <c r="AD344" i="2"/>
  <c r="AF344" i="2" s="1"/>
  <c r="AD348" i="2"/>
  <c r="AF348" i="2" s="1"/>
  <c r="AD352" i="2"/>
  <c r="AF352" i="2" s="1"/>
  <c r="AD356" i="2"/>
  <c r="AF356" i="2" s="1"/>
  <c r="AD360" i="2"/>
  <c r="AF360" i="2" s="1"/>
  <c r="AD364" i="2"/>
  <c r="AF364" i="2" s="1"/>
  <c r="AD368" i="2"/>
  <c r="AF368" i="2" s="1"/>
  <c r="AD372" i="2"/>
  <c r="AF372" i="2" s="1"/>
  <c r="AD376" i="2"/>
  <c r="AF376" i="2" s="1"/>
  <c r="AD380" i="2"/>
  <c r="AF380" i="2" s="1"/>
  <c r="AD384" i="2"/>
  <c r="AF384" i="2" s="1"/>
  <c r="AD388" i="2"/>
  <c r="AF388" i="2" s="1"/>
  <c r="AD392" i="2"/>
  <c r="AF392" i="2" s="1"/>
  <c r="AD396" i="2"/>
  <c r="AF396" i="2" s="1"/>
  <c r="AD400" i="2"/>
  <c r="AF400" i="2" s="1"/>
  <c r="AD404" i="2"/>
  <c r="AF404" i="2" s="1"/>
  <c r="AD408" i="2"/>
  <c r="AF408" i="2" s="1"/>
  <c r="AD412" i="2"/>
  <c r="AF412" i="2" s="1"/>
  <c r="AD416" i="2"/>
  <c r="AF416" i="2" s="1"/>
  <c r="AD420" i="2"/>
  <c r="AF420" i="2" s="1"/>
  <c r="AD424" i="2"/>
  <c r="AF424" i="2" s="1"/>
  <c r="AD428" i="2"/>
  <c r="AF428" i="2" s="1"/>
  <c r="AD432" i="2"/>
  <c r="AF432" i="2" s="1"/>
  <c r="AD436" i="2"/>
  <c r="AF436" i="2" s="1"/>
  <c r="AD440" i="2"/>
  <c r="AF440" i="2" s="1"/>
  <c r="AD444" i="2"/>
  <c r="AF444" i="2" s="1"/>
  <c r="AD448" i="2"/>
  <c r="AF448" i="2" s="1"/>
  <c r="AD452" i="2"/>
  <c r="AF452" i="2" s="1"/>
  <c r="AD456" i="2"/>
  <c r="AF456" i="2" s="1"/>
  <c r="AD460" i="2"/>
  <c r="AF460" i="2" s="1"/>
  <c r="AD464" i="2"/>
  <c r="AF464" i="2" s="1"/>
  <c r="AD468" i="2"/>
  <c r="AF468" i="2" s="1"/>
  <c r="AD472" i="2"/>
  <c r="AF472" i="2" s="1"/>
  <c r="AD476" i="2"/>
  <c r="AF476" i="2" s="1"/>
  <c r="AD480" i="2"/>
  <c r="AF480" i="2" s="1"/>
  <c r="AD484" i="2"/>
  <c r="AF484" i="2" s="1"/>
  <c r="AD488" i="2"/>
  <c r="AF488" i="2" s="1"/>
  <c r="AD492" i="2"/>
  <c r="AF492" i="2" s="1"/>
  <c r="AD496" i="2"/>
  <c r="AF496" i="2" s="1"/>
  <c r="AD500" i="2"/>
  <c r="AF500" i="2" s="1"/>
  <c r="AD504" i="2"/>
  <c r="AF504" i="2" s="1"/>
  <c r="AD508" i="2"/>
  <c r="AF508" i="2" s="1"/>
  <c r="AD512" i="2"/>
  <c r="AF512" i="2" s="1"/>
  <c r="AD516" i="2"/>
  <c r="AF516" i="2" s="1"/>
  <c r="AD520" i="2"/>
  <c r="AF520" i="2" s="1"/>
  <c r="AD524" i="2"/>
  <c r="AF524" i="2" s="1"/>
  <c r="AD528" i="2"/>
  <c r="AF528" i="2" s="1"/>
  <c r="AD532" i="2"/>
  <c r="AF532" i="2" s="1"/>
  <c r="AD536" i="2"/>
  <c r="AF536" i="2" s="1"/>
  <c r="AD540" i="2"/>
  <c r="AF540" i="2" s="1"/>
  <c r="AD544" i="2"/>
  <c r="AF544" i="2" s="1"/>
  <c r="AD548" i="2"/>
  <c r="AF548" i="2" s="1"/>
  <c r="AD552" i="2"/>
  <c r="AF552" i="2" s="1"/>
  <c r="AD556" i="2"/>
  <c r="AF556" i="2" s="1"/>
  <c r="AD560" i="2"/>
  <c r="AF560" i="2" s="1"/>
  <c r="AD564" i="2"/>
  <c r="AF564" i="2" s="1"/>
  <c r="AD568" i="2"/>
  <c r="AF568" i="2" s="1"/>
  <c r="AD572" i="2"/>
  <c r="AF572" i="2" s="1"/>
  <c r="AD576" i="2"/>
  <c r="AF576" i="2" s="1"/>
  <c r="AD580" i="2"/>
  <c r="AF580" i="2" s="1"/>
  <c r="AD584" i="2"/>
  <c r="AF584" i="2" s="1"/>
  <c r="AD588" i="2"/>
  <c r="AF588" i="2" s="1"/>
  <c r="AD592" i="2"/>
  <c r="AF592" i="2" s="1"/>
  <c r="AD596" i="2"/>
  <c r="AF596" i="2" s="1"/>
  <c r="AD600" i="2"/>
  <c r="AF600" i="2" s="1"/>
  <c r="AD604" i="2"/>
  <c r="AF604" i="2" s="1"/>
  <c r="AD608" i="2"/>
  <c r="AF608" i="2" s="1"/>
  <c r="AD612" i="2"/>
  <c r="AF612" i="2" s="1"/>
  <c r="AD616" i="2"/>
  <c r="AF616" i="2" s="1"/>
  <c r="AD620" i="2"/>
  <c r="AF620" i="2" s="1"/>
  <c r="AD624" i="2"/>
  <c r="AF624" i="2" s="1"/>
  <c r="AD628" i="2"/>
  <c r="AF628" i="2" s="1"/>
  <c r="AD632" i="2"/>
  <c r="AF632" i="2" s="1"/>
  <c r="AD636" i="2"/>
  <c r="AF636" i="2" s="1"/>
  <c r="AD640" i="2"/>
  <c r="AF640" i="2" s="1"/>
  <c r="AD644" i="2"/>
  <c r="AF644" i="2" s="1"/>
  <c r="AD648" i="2"/>
  <c r="AF648" i="2" s="1"/>
  <c r="AD652" i="2"/>
  <c r="AF652" i="2" s="1"/>
  <c r="AD656" i="2"/>
  <c r="AF656" i="2" s="1"/>
  <c r="AD660" i="2"/>
  <c r="AF660" i="2" s="1"/>
  <c r="AD664" i="2"/>
  <c r="AF664" i="2" s="1"/>
  <c r="AD668" i="2"/>
  <c r="AF668" i="2" s="1"/>
  <c r="AD672" i="2"/>
  <c r="AF672" i="2" s="1"/>
  <c r="AD676" i="2"/>
  <c r="AF676" i="2" s="1"/>
  <c r="AD680" i="2"/>
  <c r="AF680" i="2" s="1"/>
  <c r="AD684" i="2"/>
  <c r="AF684" i="2" s="1"/>
  <c r="AD688" i="2"/>
  <c r="AF688" i="2" s="1"/>
  <c r="AD692" i="2"/>
  <c r="AF692" i="2" s="1"/>
  <c r="AD696" i="2"/>
  <c r="AF696" i="2" s="1"/>
  <c r="AD700" i="2"/>
  <c r="AF700" i="2" s="1"/>
  <c r="AD704" i="2"/>
  <c r="AF704" i="2" s="1"/>
  <c r="AD708" i="2"/>
  <c r="AF708" i="2" s="1"/>
  <c r="AD712" i="2"/>
  <c r="AF712" i="2" s="1"/>
  <c r="AD716" i="2"/>
  <c r="AF716" i="2" s="1"/>
  <c r="AD720" i="2"/>
  <c r="AF720" i="2" s="1"/>
  <c r="AD724" i="2"/>
  <c r="AF724" i="2" s="1"/>
  <c r="AD728" i="2"/>
  <c r="AF728" i="2" s="1"/>
  <c r="AD732" i="2"/>
  <c r="AF732" i="2" s="1"/>
  <c r="AD736" i="2"/>
  <c r="AF736" i="2" s="1"/>
  <c r="AD740" i="2"/>
  <c r="AF740" i="2" s="1"/>
  <c r="AD744" i="2"/>
  <c r="AF744" i="2" s="1"/>
  <c r="AD748" i="2"/>
  <c r="AF748" i="2" s="1"/>
  <c r="AD752" i="2"/>
  <c r="AF752" i="2" s="1"/>
  <c r="AD756" i="2"/>
  <c r="AF756" i="2" s="1"/>
  <c r="AD760" i="2"/>
  <c r="AF760" i="2" s="1"/>
  <c r="AD764" i="2"/>
  <c r="AF764" i="2" s="1"/>
  <c r="AD768" i="2"/>
  <c r="AF768" i="2" s="1"/>
  <c r="AD772" i="2"/>
  <c r="AF772" i="2" s="1"/>
  <c r="AD776" i="2"/>
  <c r="AF776" i="2" s="1"/>
  <c r="AD780" i="2"/>
  <c r="AF780" i="2" s="1"/>
  <c r="AD784" i="2"/>
  <c r="AF784" i="2" s="1"/>
  <c r="AD788" i="2"/>
  <c r="AF788" i="2" s="1"/>
  <c r="AD792" i="2"/>
  <c r="AF792" i="2" s="1"/>
  <c r="AD796" i="2"/>
  <c r="AF796" i="2" s="1"/>
  <c r="AD800" i="2"/>
  <c r="AF800" i="2" s="1"/>
  <c r="AD804" i="2"/>
  <c r="AF804" i="2" s="1"/>
  <c r="AD808" i="2"/>
  <c r="AF808" i="2" s="1"/>
  <c r="AD812" i="2"/>
  <c r="AF812" i="2" s="1"/>
  <c r="AD816" i="2"/>
  <c r="AF816" i="2" s="1"/>
  <c r="AD820" i="2"/>
  <c r="AF820" i="2" s="1"/>
  <c r="AD824" i="2"/>
  <c r="AF824" i="2" s="1"/>
  <c r="AD828" i="2"/>
  <c r="AF828" i="2" s="1"/>
  <c r="AD832" i="2"/>
  <c r="AF832" i="2" s="1"/>
  <c r="AD836" i="2"/>
  <c r="AF836" i="2" s="1"/>
  <c r="AD840" i="2"/>
  <c r="AF840" i="2" s="1"/>
  <c r="AD844" i="2"/>
  <c r="AF844" i="2" s="1"/>
  <c r="AD848" i="2"/>
  <c r="AF848" i="2" s="1"/>
  <c r="AD852" i="2"/>
  <c r="AF852" i="2" s="1"/>
  <c r="AD856" i="2"/>
  <c r="AF856" i="2" s="1"/>
  <c r="AD860" i="2"/>
  <c r="AF860" i="2" s="1"/>
  <c r="AD864" i="2"/>
  <c r="AF864" i="2" s="1"/>
  <c r="AD868" i="2"/>
  <c r="AF868" i="2" s="1"/>
  <c r="AD872" i="2"/>
  <c r="AF872" i="2" s="1"/>
  <c r="AD876" i="2"/>
  <c r="AF876" i="2" s="1"/>
  <c r="AD880" i="2"/>
  <c r="AF880" i="2" s="1"/>
  <c r="AD884" i="2"/>
  <c r="AF884" i="2" s="1"/>
  <c r="AD888" i="2"/>
  <c r="AF888" i="2" s="1"/>
  <c r="AD892" i="2"/>
  <c r="AF892" i="2" s="1"/>
  <c r="AD896" i="2"/>
  <c r="AF896" i="2" s="1"/>
  <c r="AD900" i="2"/>
  <c r="AF900" i="2" s="1"/>
  <c r="AD904" i="2"/>
  <c r="AF904" i="2" s="1"/>
  <c r="AD908" i="2"/>
  <c r="AF908" i="2" s="1"/>
  <c r="AD912" i="2"/>
  <c r="AF912" i="2" s="1"/>
  <c r="AD916" i="2"/>
  <c r="AF916" i="2" s="1"/>
  <c r="AD920" i="2"/>
  <c r="AF920" i="2" s="1"/>
  <c r="AD924" i="2"/>
  <c r="AF924" i="2" s="1"/>
  <c r="AD928" i="2"/>
  <c r="AF928" i="2" s="1"/>
  <c r="AD932" i="2"/>
  <c r="AF932" i="2" s="1"/>
  <c r="AD936" i="2"/>
  <c r="AF936" i="2" s="1"/>
  <c r="AD940" i="2"/>
  <c r="AF940" i="2" s="1"/>
  <c r="AD944" i="2"/>
  <c r="AF944" i="2" s="1"/>
  <c r="AD948" i="2"/>
  <c r="AF948" i="2" s="1"/>
  <c r="AD952" i="2"/>
  <c r="AF952" i="2" s="1"/>
  <c r="AD956" i="2"/>
  <c r="AF956" i="2" s="1"/>
  <c r="AD960" i="2"/>
  <c r="AF960" i="2" s="1"/>
  <c r="AD964" i="2"/>
  <c r="AF964" i="2" s="1"/>
  <c r="AD968" i="2"/>
  <c r="AF968" i="2" s="1"/>
  <c r="AD972" i="2"/>
  <c r="AF972" i="2" s="1"/>
  <c r="AD976" i="2"/>
  <c r="AF976" i="2" s="1"/>
  <c r="AD980" i="2"/>
  <c r="AF980" i="2" s="1"/>
  <c r="AD984" i="2"/>
  <c r="AF984" i="2" s="1"/>
  <c r="AD988" i="2"/>
  <c r="AF988" i="2" s="1"/>
  <c r="AD992" i="2"/>
  <c r="AF992" i="2" s="1"/>
  <c r="AD996" i="2"/>
  <c r="AF996" i="2" s="1"/>
  <c r="AD1000" i="2"/>
  <c r="AF1000" i="2" s="1"/>
  <c r="AD1004" i="2"/>
  <c r="AF1004" i="2" s="1"/>
  <c r="AD1008" i="2"/>
  <c r="AF1008" i="2" s="1"/>
  <c r="AD65" i="2"/>
  <c r="AF65" i="2" s="1"/>
  <c r="AD69" i="2"/>
  <c r="AF69" i="2" s="1"/>
  <c r="AD73" i="2"/>
  <c r="AF73" i="2" s="1"/>
  <c r="AD77" i="2"/>
  <c r="AF77" i="2" s="1"/>
  <c r="AD81" i="2"/>
  <c r="AF81" i="2" s="1"/>
  <c r="AD85" i="2"/>
  <c r="AF85" i="2" s="1"/>
  <c r="AD89" i="2"/>
  <c r="AF89" i="2" s="1"/>
  <c r="AD93" i="2"/>
  <c r="AF93" i="2" s="1"/>
  <c r="AD97" i="2"/>
  <c r="AF97" i="2" s="1"/>
  <c r="AD101" i="2"/>
  <c r="AF101" i="2" s="1"/>
  <c r="AD105" i="2"/>
  <c r="AF105" i="2" s="1"/>
  <c r="AD109" i="2"/>
  <c r="AF109" i="2" s="1"/>
  <c r="AD113" i="2"/>
  <c r="AF113" i="2" s="1"/>
  <c r="AD117" i="2"/>
  <c r="AF117" i="2" s="1"/>
  <c r="AD121" i="2"/>
  <c r="AF121" i="2" s="1"/>
  <c r="AD125" i="2"/>
  <c r="AF125" i="2" s="1"/>
  <c r="AD129" i="2"/>
  <c r="AF129" i="2" s="1"/>
  <c r="AD133" i="2"/>
  <c r="AF133" i="2" s="1"/>
  <c r="AD137" i="2"/>
  <c r="AF137" i="2" s="1"/>
  <c r="AD141" i="2"/>
  <c r="AF141" i="2" s="1"/>
  <c r="AD145" i="2"/>
  <c r="AF145" i="2" s="1"/>
  <c r="AD149" i="2"/>
  <c r="AF149" i="2" s="1"/>
  <c r="AD153" i="2"/>
  <c r="AF153" i="2" s="1"/>
  <c r="AD157" i="2"/>
  <c r="AF157" i="2" s="1"/>
  <c r="AD161" i="2"/>
  <c r="AF161" i="2" s="1"/>
  <c r="AD165" i="2"/>
  <c r="AF165" i="2" s="1"/>
  <c r="AD169" i="2"/>
  <c r="AF169" i="2" s="1"/>
  <c r="AD173" i="2"/>
  <c r="AF173" i="2" s="1"/>
  <c r="AD177" i="2"/>
  <c r="AF177" i="2" s="1"/>
  <c r="AD181" i="2"/>
  <c r="AF181" i="2" s="1"/>
  <c r="AD185" i="2"/>
  <c r="AF185" i="2" s="1"/>
  <c r="AD189" i="2"/>
  <c r="AF189" i="2" s="1"/>
  <c r="AD193" i="2"/>
  <c r="AF193" i="2" s="1"/>
  <c r="AD197" i="2"/>
  <c r="AF197" i="2" s="1"/>
  <c r="AD201" i="2"/>
  <c r="AF201" i="2" s="1"/>
  <c r="AD205" i="2"/>
  <c r="AF205" i="2" s="1"/>
  <c r="AD209" i="2"/>
  <c r="AF209" i="2" s="1"/>
  <c r="AD213" i="2"/>
  <c r="AF213" i="2" s="1"/>
  <c r="AD217" i="2"/>
  <c r="AF217" i="2" s="1"/>
  <c r="AD221" i="2"/>
  <c r="AF221" i="2" s="1"/>
  <c r="AD225" i="2"/>
  <c r="AF225" i="2" s="1"/>
  <c r="AD229" i="2"/>
  <c r="AF229" i="2" s="1"/>
  <c r="AD233" i="2"/>
  <c r="AF233" i="2" s="1"/>
  <c r="AD237" i="2"/>
  <c r="AF237" i="2" s="1"/>
  <c r="AD241" i="2"/>
  <c r="AF241" i="2" s="1"/>
  <c r="AD245" i="2"/>
  <c r="AF245" i="2" s="1"/>
  <c r="AD249" i="2"/>
  <c r="AF249" i="2" s="1"/>
  <c r="AD253" i="2"/>
  <c r="AF253" i="2" s="1"/>
  <c r="AD257" i="2"/>
  <c r="AF257" i="2" s="1"/>
  <c r="AD261" i="2"/>
  <c r="AF261" i="2" s="1"/>
  <c r="AD265" i="2"/>
  <c r="AF265" i="2" s="1"/>
  <c r="AD269" i="2"/>
  <c r="AF269" i="2" s="1"/>
  <c r="AD273" i="2"/>
  <c r="AF273" i="2" s="1"/>
  <c r="AD277" i="2"/>
  <c r="AF277" i="2" s="1"/>
  <c r="AD281" i="2"/>
  <c r="AF281" i="2" s="1"/>
  <c r="AD285" i="2"/>
  <c r="AF285" i="2" s="1"/>
  <c r="AD289" i="2"/>
  <c r="AF289" i="2" s="1"/>
  <c r="AD293" i="2"/>
  <c r="AF293" i="2" s="1"/>
  <c r="AD297" i="2"/>
  <c r="AF297" i="2" s="1"/>
  <c r="AD301" i="2"/>
  <c r="AF301" i="2" s="1"/>
  <c r="AD305" i="2"/>
  <c r="AF305" i="2" s="1"/>
  <c r="AD309" i="2"/>
  <c r="AF309" i="2" s="1"/>
  <c r="AD313" i="2"/>
  <c r="AF313" i="2" s="1"/>
  <c r="AD317" i="2"/>
  <c r="AF317" i="2" s="1"/>
  <c r="AD321" i="2"/>
  <c r="AF321" i="2" s="1"/>
  <c r="AD325" i="2"/>
  <c r="AF325" i="2" s="1"/>
  <c r="AD329" i="2"/>
  <c r="AF329" i="2" s="1"/>
  <c r="AB61" i="2"/>
  <c r="AB59" i="2"/>
  <c r="AB58" i="2"/>
  <c r="AB50" i="2"/>
  <c r="AD333" i="2"/>
  <c r="AF333" i="2" s="1"/>
  <c r="AD337" i="2"/>
  <c r="AF337" i="2" s="1"/>
  <c r="AD341" i="2"/>
  <c r="AF341" i="2" s="1"/>
  <c r="AD345" i="2"/>
  <c r="AF345" i="2" s="1"/>
  <c r="AD349" i="2"/>
  <c r="AF349" i="2" s="1"/>
  <c r="AD353" i="2"/>
  <c r="AF353" i="2" s="1"/>
  <c r="AD357" i="2"/>
  <c r="AF357" i="2" s="1"/>
  <c r="AD361" i="2"/>
  <c r="AF361" i="2" s="1"/>
  <c r="AD365" i="2"/>
  <c r="AF365" i="2" s="1"/>
  <c r="AD369" i="2"/>
  <c r="AF369" i="2" s="1"/>
  <c r="AD373" i="2"/>
  <c r="AF373" i="2" s="1"/>
  <c r="AD377" i="2"/>
  <c r="AF377" i="2" s="1"/>
  <c r="AD381" i="2"/>
  <c r="AF381" i="2" s="1"/>
  <c r="AD385" i="2"/>
  <c r="AF385" i="2" s="1"/>
  <c r="AD389" i="2"/>
  <c r="AF389" i="2" s="1"/>
  <c r="AD393" i="2"/>
  <c r="AF393" i="2" s="1"/>
  <c r="AD397" i="2"/>
  <c r="AF397" i="2" s="1"/>
  <c r="AD401" i="2"/>
  <c r="AF401" i="2" s="1"/>
  <c r="AD405" i="2"/>
  <c r="AF405" i="2" s="1"/>
  <c r="AD409" i="2"/>
  <c r="AF409" i="2" s="1"/>
  <c r="AD413" i="2"/>
  <c r="AF413" i="2" s="1"/>
  <c r="AD417" i="2"/>
  <c r="AF417" i="2" s="1"/>
  <c r="AD421" i="2"/>
  <c r="AF421" i="2" s="1"/>
  <c r="AD425" i="2"/>
  <c r="AF425" i="2" s="1"/>
  <c r="AD429" i="2"/>
  <c r="AF429" i="2" s="1"/>
  <c r="AD433" i="2"/>
  <c r="AF433" i="2" s="1"/>
  <c r="AD437" i="2"/>
  <c r="AF437" i="2" s="1"/>
  <c r="AD441" i="2"/>
  <c r="AF441" i="2" s="1"/>
  <c r="AD445" i="2"/>
  <c r="AF445" i="2" s="1"/>
  <c r="AD449" i="2"/>
  <c r="AF449" i="2" s="1"/>
  <c r="AD453" i="2"/>
  <c r="AF453" i="2" s="1"/>
  <c r="AD457" i="2"/>
  <c r="AF457" i="2" s="1"/>
  <c r="AD461" i="2"/>
  <c r="AF461" i="2" s="1"/>
  <c r="AD465" i="2"/>
  <c r="AF465" i="2" s="1"/>
  <c r="AD469" i="2"/>
  <c r="AF469" i="2" s="1"/>
  <c r="AD473" i="2"/>
  <c r="AF473" i="2" s="1"/>
  <c r="AD477" i="2"/>
  <c r="AF477" i="2" s="1"/>
  <c r="AD481" i="2"/>
  <c r="AF481" i="2" s="1"/>
  <c r="AD485" i="2"/>
  <c r="AF485" i="2" s="1"/>
  <c r="AD489" i="2"/>
  <c r="AF489" i="2" s="1"/>
  <c r="AD493" i="2"/>
  <c r="AF493" i="2" s="1"/>
  <c r="AD497" i="2"/>
  <c r="AF497" i="2" s="1"/>
  <c r="AD501" i="2"/>
  <c r="AF501" i="2" s="1"/>
  <c r="AD505" i="2"/>
  <c r="AF505" i="2" s="1"/>
  <c r="AD509" i="2"/>
  <c r="AF509" i="2" s="1"/>
  <c r="AD513" i="2"/>
  <c r="AF513" i="2" s="1"/>
  <c r="AD517" i="2"/>
  <c r="AF517" i="2" s="1"/>
  <c r="AD521" i="2"/>
  <c r="AF521" i="2" s="1"/>
  <c r="AD525" i="2"/>
  <c r="AF525" i="2" s="1"/>
  <c r="AD529" i="2"/>
  <c r="AF529" i="2" s="1"/>
  <c r="AD533" i="2"/>
  <c r="AF533" i="2" s="1"/>
  <c r="AD537" i="2"/>
  <c r="AF537" i="2" s="1"/>
  <c r="AD541" i="2"/>
  <c r="AF541" i="2" s="1"/>
  <c r="AD545" i="2"/>
  <c r="AF545" i="2" s="1"/>
  <c r="AD549" i="2"/>
  <c r="AF549" i="2" s="1"/>
  <c r="AD553" i="2"/>
  <c r="AF553" i="2" s="1"/>
  <c r="AD557" i="2"/>
  <c r="AF557" i="2" s="1"/>
  <c r="AD561" i="2"/>
  <c r="AF561" i="2" s="1"/>
  <c r="AD565" i="2"/>
  <c r="AF565" i="2" s="1"/>
  <c r="AD569" i="2"/>
  <c r="AF569" i="2" s="1"/>
  <c r="AD573" i="2"/>
  <c r="AF573" i="2" s="1"/>
  <c r="AD577" i="2"/>
  <c r="AF577" i="2" s="1"/>
  <c r="AD581" i="2"/>
  <c r="AF581" i="2" s="1"/>
  <c r="AD585" i="2"/>
  <c r="AF585" i="2" s="1"/>
  <c r="AD589" i="2"/>
  <c r="AF589" i="2" s="1"/>
  <c r="AD593" i="2"/>
  <c r="AF593" i="2" s="1"/>
  <c r="AD597" i="2"/>
  <c r="AF597" i="2" s="1"/>
  <c r="AD601" i="2"/>
  <c r="AF601" i="2" s="1"/>
  <c r="AD605" i="2"/>
  <c r="AF605" i="2" s="1"/>
  <c r="AD609" i="2"/>
  <c r="AF609" i="2" s="1"/>
  <c r="AD613" i="2"/>
  <c r="AF613" i="2" s="1"/>
  <c r="AD617" i="2"/>
  <c r="AF617" i="2" s="1"/>
  <c r="AD621" i="2"/>
  <c r="AF621" i="2" s="1"/>
  <c r="AD625" i="2"/>
  <c r="AF625" i="2" s="1"/>
  <c r="AD629" i="2"/>
  <c r="AF629" i="2" s="1"/>
  <c r="AD633" i="2"/>
  <c r="AF633" i="2" s="1"/>
  <c r="AD637" i="2"/>
  <c r="AF637" i="2" s="1"/>
  <c r="AD641" i="2"/>
  <c r="AF641" i="2" s="1"/>
  <c r="AD645" i="2"/>
  <c r="AF645" i="2" s="1"/>
  <c r="AD649" i="2"/>
  <c r="AF649" i="2" s="1"/>
  <c r="AD653" i="2"/>
  <c r="AF653" i="2" s="1"/>
  <c r="AD657" i="2"/>
  <c r="AF657" i="2" s="1"/>
  <c r="AD661" i="2"/>
  <c r="AF661" i="2" s="1"/>
  <c r="AD665" i="2"/>
  <c r="AF665" i="2" s="1"/>
  <c r="AD669" i="2"/>
  <c r="AF669" i="2" s="1"/>
  <c r="AD673" i="2"/>
  <c r="AF673" i="2" s="1"/>
  <c r="AD677" i="2"/>
  <c r="AF677" i="2" s="1"/>
  <c r="AD681" i="2"/>
  <c r="AF681" i="2" s="1"/>
  <c r="AD685" i="2"/>
  <c r="AF685" i="2" s="1"/>
  <c r="AD689" i="2"/>
  <c r="AF689" i="2" s="1"/>
  <c r="AD693" i="2"/>
  <c r="AF693" i="2" s="1"/>
  <c r="AD697" i="2"/>
  <c r="AF697" i="2" s="1"/>
  <c r="AD701" i="2"/>
  <c r="AF701" i="2" s="1"/>
  <c r="AD705" i="2"/>
  <c r="AF705" i="2" s="1"/>
  <c r="AD709" i="2"/>
  <c r="AF709" i="2" s="1"/>
  <c r="AD713" i="2"/>
  <c r="AF713" i="2" s="1"/>
  <c r="AD717" i="2"/>
  <c r="AF717" i="2" s="1"/>
  <c r="AD721" i="2"/>
  <c r="AF721" i="2" s="1"/>
  <c r="AD725" i="2"/>
  <c r="AF725" i="2" s="1"/>
  <c r="AD729" i="2"/>
  <c r="AF729" i="2" s="1"/>
  <c r="AD733" i="2"/>
  <c r="AF733" i="2" s="1"/>
  <c r="AD737" i="2"/>
  <c r="AF737" i="2" s="1"/>
  <c r="AD741" i="2"/>
  <c r="AF741" i="2" s="1"/>
  <c r="AD745" i="2"/>
  <c r="AF745" i="2" s="1"/>
  <c r="AD749" i="2"/>
  <c r="AF749" i="2" s="1"/>
  <c r="AD753" i="2"/>
  <c r="AF753" i="2" s="1"/>
  <c r="AD757" i="2"/>
  <c r="AF757" i="2" s="1"/>
  <c r="AD761" i="2"/>
  <c r="AF761" i="2" s="1"/>
  <c r="AD765" i="2"/>
  <c r="AF765" i="2" s="1"/>
  <c r="AD769" i="2"/>
  <c r="AF769" i="2" s="1"/>
  <c r="AD773" i="2"/>
  <c r="AF773" i="2" s="1"/>
  <c r="AD777" i="2"/>
  <c r="AF777" i="2" s="1"/>
  <c r="AD781" i="2"/>
  <c r="AF781" i="2" s="1"/>
  <c r="AD785" i="2"/>
  <c r="AF785" i="2" s="1"/>
  <c r="AD789" i="2"/>
  <c r="AF789" i="2" s="1"/>
  <c r="AD793" i="2"/>
  <c r="AF793" i="2" s="1"/>
  <c r="AD797" i="2"/>
  <c r="AF797" i="2" s="1"/>
  <c r="AD801" i="2"/>
  <c r="AF801" i="2" s="1"/>
  <c r="AD805" i="2"/>
  <c r="AF805" i="2" s="1"/>
  <c r="AD809" i="2"/>
  <c r="AF809" i="2" s="1"/>
  <c r="AD813" i="2"/>
  <c r="AF813" i="2" s="1"/>
  <c r="AD817" i="2"/>
  <c r="AF817" i="2" s="1"/>
  <c r="AD821" i="2"/>
  <c r="AF821" i="2" s="1"/>
  <c r="AD825" i="2"/>
  <c r="AF825" i="2" s="1"/>
  <c r="AD829" i="2"/>
  <c r="AF829" i="2" s="1"/>
  <c r="AD833" i="2"/>
  <c r="AF833" i="2" s="1"/>
  <c r="AD837" i="2"/>
  <c r="AF837" i="2" s="1"/>
  <c r="AD841" i="2"/>
  <c r="AF841" i="2" s="1"/>
  <c r="AD845" i="2"/>
  <c r="AF845" i="2" s="1"/>
  <c r="AD849" i="2"/>
  <c r="AF849" i="2" s="1"/>
  <c r="AD853" i="2"/>
  <c r="AF853" i="2" s="1"/>
  <c r="AD857" i="2"/>
  <c r="AF857" i="2" s="1"/>
  <c r="AD861" i="2"/>
  <c r="AF861" i="2" s="1"/>
  <c r="AD865" i="2"/>
  <c r="AF865" i="2" s="1"/>
  <c r="AD869" i="2"/>
  <c r="AF869" i="2" s="1"/>
  <c r="AD873" i="2"/>
  <c r="AF873" i="2" s="1"/>
  <c r="AD877" i="2"/>
  <c r="AF877" i="2" s="1"/>
  <c r="AD881" i="2"/>
  <c r="AF881" i="2" s="1"/>
  <c r="AD885" i="2"/>
  <c r="AF885" i="2" s="1"/>
  <c r="AD889" i="2"/>
  <c r="AF889" i="2" s="1"/>
  <c r="AD893" i="2"/>
  <c r="AF893" i="2" s="1"/>
  <c r="AD897" i="2"/>
  <c r="AF897" i="2" s="1"/>
  <c r="AD901" i="2"/>
  <c r="AF901" i="2" s="1"/>
  <c r="AD905" i="2"/>
  <c r="AF905" i="2" s="1"/>
  <c r="AD909" i="2"/>
  <c r="AF909" i="2" s="1"/>
  <c r="AD913" i="2"/>
  <c r="AF913" i="2" s="1"/>
  <c r="AD917" i="2"/>
  <c r="AF917" i="2" s="1"/>
  <c r="AD921" i="2"/>
  <c r="AF921" i="2" s="1"/>
  <c r="AD925" i="2"/>
  <c r="AF925" i="2" s="1"/>
  <c r="AD929" i="2"/>
  <c r="AF929" i="2" s="1"/>
  <c r="AD933" i="2"/>
  <c r="AF933" i="2" s="1"/>
  <c r="AD937" i="2"/>
  <c r="AF937" i="2" s="1"/>
  <c r="AD941" i="2"/>
  <c r="AF941" i="2" s="1"/>
  <c r="AD945" i="2"/>
  <c r="AF945" i="2" s="1"/>
  <c r="AD949" i="2"/>
  <c r="AF949" i="2" s="1"/>
  <c r="AD953" i="2"/>
  <c r="AF953" i="2" s="1"/>
  <c r="AD957" i="2"/>
  <c r="AF957" i="2" s="1"/>
  <c r="AD961" i="2"/>
  <c r="AF961" i="2" s="1"/>
  <c r="AD965" i="2"/>
  <c r="AF965" i="2" s="1"/>
  <c r="AD969" i="2"/>
  <c r="AF969" i="2" s="1"/>
  <c r="AD973" i="2"/>
  <c r="AF973" i="2" s="1"/>
  <c r="AD977" i="2"/>
  <c r="AF977" i="2" s="1"/>
  <c r="AD981" i="2"/>
  <c r="AF981" i="2" s="1"/>
  <c r="AD985" i="2"/>
  <c r="AF985" i="2" s="1"/>
  <c r="AD989" i="2"/>
  <c r="AF989" i="2" s="1"/>
  <c r="AD993" i="2"/>
  <c r="AF993" i="2" s="1"/>
  <c r="AD997" i="2"/>
  <c r="AF997" i="2" s="1"/>
  <c r="AD1001" i="2"/>
  <c r="AF1001" i="2" s="1"/>
  <c r="AD1005" i="2"/>
  <c r="AF1005" i="2" s="1"/>
  <c r="AD1009" i="2"/>
  <c r="AF1009" i="2" s="1"/>
  <c r="AB42" i="2"/>
  <c r="AB34" i="2"/>
  <c r="AB26" i="2"/>
  <c r="AB18" i="2"/>
  <c r="AB15" i="2"/>
  <c r="AB57" i="2"/>
  <c r="AB53" i="2"/>
  <c r="AB49" i="2"/>
  <c r="AB45" i="2"/>
  <c r="AB41" i="2"/>
  <c r="AB37" i="2"/>
  <c r="AB33" i="2"/>
  <c r="AB29" i="2"/>
  <c r="AB25" i="2"/>
  <c r="AB21" i="2"/>
  <c r="AB55" i="2"/>
  <c r="AB51" i="2"/>
  <c r="AB47" i="2"/>
  <c r="AB43" i="2"/>
  <c r="AB39" i="2"/>
  <c r="AB35" i="2"/>
  <c r="AB31" i="2"/>
  <c r="AB27" i="2"/>
  <c r="AB23" i="2"/>
  <c r="AB19" i="2"/>
  <c r="AB20" i="2"/>
  <c r="AB28" i="2"/>
  <c r="AB36" i="2"/>
  <c r="AB44" i="2"/>
  <c r="AB52" i="2"/>
  <c r="AB16" i="2"/>
  <c r="AB22" i="2"/>
  <c r="AB30" i="2"/>
  <c r="AB38" i="2"/>
  <c r="AB54" i="2"/>
  <c r="AB46" i="2"/>
  <c r="AB17" i="2"/>
  <c r="AB24" i="2"/>
  <c r="AB32" i="2"/>
  <c r="AB40" i="2"/>
  <c r="AB48" i="2"/>
  <c r="AB56" i="2"/>
  <c r="AB12" i="2"/>
  <c r="AB13" i="2"/>
  <c r="AB14" i="2"/>
  <c r="AB11" i="2"/>
  <c r="Y1010" i="2"/>
  <c r="Y1009" i="2"/>
  <c r="Y1008" i="2"/>
  <c r="Y1007" i="2"/>
  <c r="Y1006" i="2"/>
  <c r="Y1005" i="2"/>
  <c r="Y1004" i="2"/>
  <c r="Y1003" i="2"/>
  <c r="Y1002" i="2"/>
  <c r="Y1001" i="2"/>
  <c r="Y1000" i="2"/>
  <c r="Y999" i="2"/>
  <c r="Y998" i="2"/>
  <c r="Y997" i="2"/>
  <c r="Y996" i="2"/>
  <c r="Y995" i="2"/>
  <c r="Y994" i="2"/>
  <c r="Y993" i="2"/>
  <c r="Y992" i="2"/>
  <c r="Y991" i="2"/>
  <c r="Y990" i="2"/>
  <c r="Y989" i="2"/>
  <c r="Y988" i="2"/>
  <c r="Y987" i="2"/>
  <c r="Y986" i="2"/>
  <c r="Y985" i="2"/>
  <c r="Y984" i="2"/>
  <c r="Y983" i="2"/>
  <c r="Y982" i="2"/>
  <c r="Y981" i="2"/>
  <c r="Y980" i="2"/>
  <c r="Y979" i="2"/>
  <c r="Y978" i="2"/>
  <c r="Y977" i="2"/>
  <c r="Y976" i="2"/>
  <c r="Y975" i="2"/>
  <c r="Y974" i="2"/>
  <c r="Y973" i="2"/>
  <c r="Y972" i="2"/>
  <c r="Y971" i="2"/>
  <c r="Y970" i="2"/>
  <c r="Y969" i="2"/>
  <c r="Y968" i="2"/>
  <c r="Y967" i="2"/>
  <c r="Y966" i="2"/>
  <c r="Y965" i="2"/>
  <c r="Y964" i="2"/>
  <c r="Y963" i="2"/>
  <c r="Y962" i="2"/>
  <c r="Y961" i="2"/>
  <c r="Y960" i="2"/>
  <c r="Y959" i="2"/>
  <c r="Y958" i="2"/>
  <c r="Y957" i="2"/>
  <c r="Y956" i="2"/>
  <c r="Y955" i="2"/>
  <c r="Y954" i="2"/>
  <c r="Y953" i="2"/>
  <c r="Y952" i="2"/>
  <c r="Y951" i="2"/>
  <c r="Y950" i="2"/>
  <c r="Y949" i="2"/>
  <c r="Y948" i="2"/>
  <c r="Y947" i="2"/>
  <c r="Y946" i="2"/>
  <c r="Y945" i="2"/>
  <c r="Y944" i="2"/>
  <c r="Y943" i="2"/>
  <c r="Y942" i="2"/>
  <c r="Y941" i="2"/>
  <c r="Y940" i="2"/>
  <c r="Y939" i="2"/>
  <c r="Y938" i="2"/>
  <c r="Y937" i="2"/>
  <c r="Y936" i="2"/>
  <c r="Y935" i="2"/>
  <c r="Y934" i="2"/>
  <c r="Y933" i="2"/>
  <c r="Y932" i="2"/>
  <c r="Y931" i="2"/>
  <c r="Y930" i="2"/>
  <c r="Y929" i="2"/>
  <c r="Y928" i="2"/>
  <c r="Y927" i="2"/>
  <c r="Y926" i="2"/>
  <c r="Y925" i="2"/>
  <c r="Y924" i="2"/>
  <c r="Y923" i="2"/>
  <c r="Y922" i="2"/>
  <c r="Y921" i="2"/>
  <c r="Y920" i="2"/>
  <c r="Y919" i="2"/>
  <c r="Y918" i="2"/>
  <c r="Y917" i="2"/>
  <c r="Y916" i="2"/>
  <c r="Y915" i="2"/>
  <c r="Y914" i="2"/>
  <c r="Y913" i="2"/>
  <c r="Y912" i="2"/>
  <c r="Y911" i="2"/>
  <c r="Y910" i="2"/>
  <c r="Y909" i="2"/>
  <c r="Y908" i="2"/>
  <c r="Y907" i="2"/>
  <c r="Y906" i="2"/>
  <c r="Y905" i="2"/>
  <c r="Y904" i="2"/>
  <c r="Y903" i="2"/>
  <c r="Y902" i="2"/>
  <c r="Y901" i="2"/>
  <c r="Y900" i="2"/>
  <c r="Y899" i="2"/>
  <c r="Y898" i="2"/>
  <c r="Y897" i="2"/>
  <c r="Y896" i="2"/>
  <c r="Y895" i="2"/>
  <c r="Y894" i="2"/>
  <c r="Y893" i="2"/>
  <c r="Y892" i="2"/>
  <c r="Y891" i="2"/>
  <c r="Y890" i="2"/>
  <c r="Y889" i="2"/>
  <c r="Y888" i="2"/>
  <c r="Y887" i="2"/>
  <c r="Y886" i="2"/>
  <c r="Y885" i="2"/>
  <c r="Y884" i="2"/>
  <c r="Y883" i="2"/>
  <c r="Y882" i="2"/>
  <c r="Y881" i="2"/>
  <c r="Y880" i="2"/>
  <c r="Y879" i="2"/>
  <c r="Y878" i="2"/>
  <c r="Y877" i="2"/>
  <c r="Y876" i="2"/>
  <c r="Y875" i="2"/>
  <c r="Y874" i="2"/>
  <c r="Y873" i="2"/>
  <c r="Y872" i="2"/>
  <c r="Y871" i="2"/>
  <c r="Y870" i="2"/>
  <c r="Y869" i="2"/>
  <c r="Y868" i="2"/>
  <c r="Y867" i="2"/>
  <c r="Y866" i="2"/>
  <c r="Y865" i="2"/>
  <c r="Y864" i="2"/>
  <c r="Y863" i="2"/>
  <c r="Y862" i="2"/>
  <c r="Y861" i="2"/>
  <c r="Y860" i="2"/>
  <c r="Y859" i="2"/>
  <c r="Y858" i="2"/>
  <c r="Y857" i="2"/>
  <c r="Y856" i="2"/>
  <c r="Y855" i="2"/>
  <c r="Y854" i="2"/>
  <c r="Y853" i="2"/>
  <c r="Y852" i="2"/>
  <c r="Y851" i="2"/>
  <c r="Y850" i="2"/>
  <c r="Y849" i="2"/>
  <c r="Y848" i="2"/>
  <c r="Y847" i="2"/>
  <c r="Y846" i="2"/>
  <c r="Y845" i="2"/>
  <c r="Y844" i="2"/>
  <c r="Y843" i="2"/>
  <c r="Y842" i="2"/>
  <c r="Y841" i="2"/>
  <c r="Y840" i="2"/>
  <c r="Y839" i="2"/>
  <c r="Y838" i="2"/>
  <c r="Y837" i="2"/>
  <c r="Y836" i="2"/>
  <c r="Y835" i="2"/>
  <c r="Y834" i="2"/>
  <c r="Y833" i="2"/>
  <c r="Y832" i="2"/>
  <c r="Y831" i="2"/>
  <c r="Y830" i="2"/>
  <c r="Y829" i="2"/>
  <c r="Y828" i="2"/>
  <c r="Y827" i="2"/>
  <c r="Y826" i="2"/>
  <c r="Y825" i="2"/>
  <c r="Y824" i="2"/>
  <c r="Y823" i="2"/>
  <c r="Y822" i="2"/>
  <c r="Y821" i="2"/>
  <c r="Y820" i="2"/>
  <c r="Y819" i="2"/>
  <c r="Y818" i="2"/>
  <c r="Y817" i="2"/>
  <c r="Y816" i="2"/>
  <c r="Y815" i="2"/>
  <c r="Y814" i="2"/>
  <c r="Y813" i="2"/>
  <c r="Y812" i="2"/>
  <c r="Y811" i="2"/>
  <c r="Y810" i="2"/>
  <c r="Y809" i="2"/>
  <c r="Y808" i="2"/>
  <c r="Y807" i="2"/>
  <c r="Y806" i="2"/>
  <c r="Y805" i="2"/>
  <c r="Y804" i="2"/>
  <c r="Y803" i="2"/>
  <c r="Y802" i="2"/>
  <c r="Y801" i="2"/>
  <c r="Y800" i="2"/>
  <c r="Y799" i="2"/>
  <c r="Y798" i="2"/>
  <c r="Y797" i="2"/>
  <c r="Y796" i="2"/>
  <c r="Y795" i="2"/>
  <c r="Y794" i="2"/>
  <c r="Y793" i="2"/>
  <c r="Y792" i="2"/>
  <c r="Y791" i="2"/>
  <c r="Y790" i="2"/>
  <c r="Y789" i="2"/>
  <c r="Y788" i="2"/>
  <c r="Y787" i="2"/>
  <c r="Y786" i="2"/>
  <c r="Y785" i="2"/>
  <c r="Y784" i="2"/>
  <c r="Y783" i="2"/>
  <c r="Y782" i="2"/>
  <c r="Y781" i="2"/>
  <c r="Y780" i="2"/>
  <c r="Y779" i="2"/>
  <c r="Y778" i="2"/>
  <c r="Y777" i="2"/>
  <c r="Y776" i="2"/>
  <c r="Y775" i="2"/>
  <c r="Y774" i="2"/>
  <c r="Y773" i="2"/>
  <c r="Y772" i="2"/>
  <c r="Y771" i="2"/>
  <c r="Y770" i="2"/>
  <c r="Y769" i="2"/>
  <c r="Y768" i="2"/>
  <c r="Y767" i="2"/>
  <c r="Y766" i="2"/>
  <c r="Y765" i="2"/>
  <c r="Y764" i="2"/>
  <c r="Y763" i="2"/>
  <c r="Y762" i="2"/>
  <c r="Y761" i="2"/>
  <c r="Y760" i="2"/>
  <c r="Y759" i="2"/>
  <c r="Y758" i="2"/>
  <c r="Y757" i="2"/>
  <c r="Y756" i="2"/>
  <c r="Y755" i="2"/>
  <c r="Y754" i="2"/>
  <c r="Y753" i="2"/>
  <c r="Y752" i="2"/>
  <c r="Y751" i="2"/>
  <c r="Y750" i="2"/>
  <c r="Y749" i="2"/>
  <c r="Y748" i="2"/>
  <c r="Y747" i="2"/>
  <c r="Y746" i="2"/>
  <c r="Y745" i="2"/>
  <c r="Y744" i="2"/>
  <c r="Y743" i="2"/>
  <c r="Y742" i="2"/>
  <c r="Y741" i="2"/>
  <c r="Y740" i="2"/>
  <c r="Y739" i="2"/>
  <c r="Y738" i="2"/>
  <c r="Y737" i="2"/>
  <c r="Y736" i="2"/>
  <c r="Y735" i="2"/>
  <c r="Y734" i="2"/>
  <c r="Y733" i="2"/>
  <c r="Y732" i="2"/>
  <c r="Y731" i="2"/>
  <c r="Y730" i="2"/>
  <c r="Y729" i="2"/>
  <c r="Y728" i="2"/>
  <c r="Y727" i="2"/>
  <c r="Y726" i="2"/>
  <c r="Y725" i="2"/>
  <c r="Y724" i="2"/>
  <c r="Y723" i="2"/>
  <c r="Y722" i="2"/>
  <c r="Y721" i="2"/>
  <c r="Y720" i="2"/>
  <c r="Y719" i="2"/>
  <c r="Y718" i="2"/>
  <c r="Y717" i="2"/>
  <c r="Y716" i="2"/>
  <c r="Y715" i="2"/>
  <c r="Y714" i="2"/>
  <c r="Y713" i="2"/>
  <c r="Y712" i="2"/>
  <c r="Y711" i="2"/>
  <c r="Y710" i="2"/>
  <c r="Y709" i="2"/>
  <c r="Y708" i="2"/>
  <c r="Y707" i="2"/>
  <c r="Y706" i="2"/>
  <c r="Y705" i="2"/>
  <c r="Y704" i="2"/>
  <c r="Y703" i="2"/>
  <c r="Y702" i="2"/>
  <c r="Y701" i="2"/>
  <c r="Y700" i="2"/>
  <c r="Y699" i="2"/>
  <c r="Y698" i="2"/>
  <c r="Y697" i="2"/>
  <c r="Y696" i="2"/>
  <c r="Y695" i="2"/>
  <c r="Y694" i="2"/>
  <c r="Y693" i="2"/>
  <c r="Y692" i="2"/>
  <c r="Y691" i="2"/>
  <c r="Y690" i="2"/>
  <c r="Y689" i="2"/>
  <c r="Y688" i="2"/>
  <c r="Y687" i="2"/>
  <c r="Y686" i="2"/>
  <c r="Y685" i="2"/>
  <c r="Y684" i="2"/>
  <c r="Y683" i="2"/>
  <c r="Y682" i="2"/>
  <c r="Y681" i="2"/>
  <c r="Y680" i="2"/>
  <c r="Y679" i="2"/>
  <c r="Y678" i="2"/>
  <c r="Y677" i="2"/>
  <c r="Y676" i="2"/>
  <c r="Y675" i="2"/>
  <c r="Y674" i="2"/>
  <c r="Y673" i="2"/>
  <c r="Y672" i="2"/>
  <c r="Y671" i="2"/>
  <c r="Y670" i="2"/>
  <c r="Y669" i="2"/>
  <c r="Y668" i="2"/>
  <c r="Y667" i="2"/>
  <c r="Y666" i="2"/>
  <c r="Y665" i="2"/>
  <c r="Y664" i="2"/>
  <c r="Y663" i="2"/>
  <c r="Y662" i="2"/>
  <c r="Y661" i="2"/>
  <c r="Y660" i="2"/>
  <c r="Y659" i="2"/>
  <c r="Y658" i="2"/>
  <c r="Y657" i="2"/>
  <c r="Y656" i="2"/>
  <c r="Y655" i="2"/>
  <c r="Y654" i="2"/>
  <c r="Y653" i="2"/>
  <c r="Y652" i="2"/>
  <c r="Y651" i="2"/>
  <c r="Y650" i="2"/>
  <c r="Y649" i="2"/>
  <c r="Y648" i="2"/>
  <c r="Y647" i="2"/>
  <c r="Y646" i="2"/>
  <c r="Y645" i="2"/>
  <c r="Y644" i="2"/>
  <c r="Y643" i="2"/>
  <c r="Y642" i="2"/>
  <c r="Y641" i="2"/>
  <c r="Y640" i="2"/>
  <c r="Y639" i="2"/>
  <c r="Y638" i="2"/>
  <c r="Y637" i="2"/>
  <c r="Y636" i="2"/>
  <c r="Y635" i="2"/>
  <c r="Y634" i="2"/>
  <c r="Y633" i="2"/>
  <c r="Y632" i="2"/>
  <c r="Y631" i="2"/>
  <c r="Y630" i="2"/>
  <c r="Y629" i="2"/>
  <c r="Y628" i="2"/>
  <c r="Y627" i="2"/>
  <c r="Y626" i="2"/>
  <c r="Y625" i="2"/>
  <c r="Y624" i="2"/>
  <c r="Y623" i="2"/>
  <c r="Y622" i="2"/>
  <c r="Y621" i="2"/>
  <c r="Y620" i="2"/>
  <c r="Y619" i="2"/>
  <c r="Y618" i="2"/>
  <c r="Y617" i="2"/>
  <c r="Y616" i="2"/>
  <c r="Y615" i="2"/>
  <c r="Y614" i="2"/>
  <c r="Y613" i="2"/>
  <c r="Y612" i="2"/>
  <c r="Y611" i="2"/>
  <c r="Y610" i="2"/>
  <c r="Y609" i="2"/>
  <c r="Y608" i="2"/>
  <c r="Y607" i="2"/>
  <c r="Y606" i="2"/>
  <c r="Y605" i="2"/>
  <c r="Y604" i="2"/>
  <c r="Y603" i="2"/>
  <c r="Y602" i="2"/>
  <c r="Y601" i="2"/>
  <c r="Y600" i="2"/>
  <c r="Y599" i="2"/>
  <c r="Y598" i="2"/>
  <c r="Y597" i="2"/>
  <c r="Y596" i="2"/>
  <c r="Y595" i="2"/>
  <c r="Y594" i="2"/>
  <c r="Y593" i="2"/>
  <c r="Y592" i="2"/>
  <c r="Y591" i="2"/>
  <c r="Y590" i="2"/>
  <c r="Y589" i="2"/>
  <c r="Y588" i="2"/>
  <c r="Y587" i="2"/>
  <c r="Y586" i="2"/>
  <c r="Y585" i="2"/>
  <c r="Y584" i="2"/>
  <c r="Y583" i="2"/>
  <c r="Y582" i="2"/>
  <c r="Y581" i="2"/>
  <c r="Y580" i="2"/>
  <c r="Y579" i="2"/>
  <c r="Y578" i="2"/>
  <c r="Y577" i="2"/>
  <c r="Y576" i="2"/>
  <c r="Y575" i="2"/>
  <c r="Y574" i="2"/>
  <c r="Y573" i="2"/>
  <c r="Y572" i="2"/>
  <c r="Y571" i="2"/>
  <c r="Y570" i="2"/>
  <c r="Y569" i="2"/>
  <c r="Y568" i="2"/>
  <c r="Y567" i="2"/>
  <c r="Y566" i="2"/>
  <c r="Y565" i="2"/>
  <c r="Y564" i="2"/>
  <c r="Y563" i="2"/>
  <c r="Y562" i="2"/>
  <c r="Y561" i="2"/>
  <c r="Y560" i="2"/>
  <c r="Y559" i="2"/>
  <c r="Y558" i="2"/>
  <c r="Y557" i="2"/>
  <c r="Y556" i="2"/>
  <c r="Y555" i="2"/>
  <c r="Y554" i="2"/>
  <c r="Y553" i="2"/>
  <c r="Y552" i="2"/>
  <c r="Y551" i="2"/>
  <c r="Y550" i="2"/>
  <c r="Y549" i="2"/>
  <c r="Y548" i="2"/>
  <c r="Y547" i="2"/>
  <c r="Y546" i="2"/>
  <c r="Y545" i="2"/>
  <c r="Y544" i="2"/>
  <c r="Y543" i="2"/>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Y499" i="2"/>
  <c r="Y498" i="2"/>
  <c r="Y497" i="2"/>
  <c r="Y496" i="2"/>
  <c r="Y495" i="2"/>
  <c r="Y494" i="2"/>
  <c r="Y493" i="2"/>
  <c r="Y492" i="2"/>
  <c r="Y491" i="2"/>
  <c r="Y490" i="2"/>
  <c r="Y489" i="2"/>
  <c r="Y488" i="2"/>
  <c r="Y487" i="2"/>
  <c r="Y486" i="2"/>
  <c r="Y485" i="2"/>
  <c r="Y484" i="2"/>
  <c r="Y483" i="2"/>
  <c r="Y482" i="2"/>
  <c r="Y481" i="2"/>
  <c r="Y480" i="2"/>
  <c r="Y479" i="2"/>
  <c r="Y478" i="2"/>
  <c r="Y477" i="2"/>
  <c r="Y476" i="2"/>
  <c r="Y475" i="2"/>
  <c r="Y474" i="2"/>
  <c r="Y473" i="2"/>
  <c r="Y472" i="2"/>
  <c r="Y471" i="2"/>
  <c r="Y470" i="2"/>
  <c r="Y469" i="2"/>
  <c r="Y468" i="2"/>
  <c r="Y467" i="2"/>
  <c r="Y466" i="2"/>
  <c r="Y465" i="2"/>
  <c r="Y464" i="2"/>
  <c r="Y463" i="2"/>
  <c r="Y462" i="2"/>
  <c r="Y461" i="2"/>
  <c r="Y460" i="2"/>
  <c r="Y459" i="2"/>
  <c r="Y458" i="2"/>
  <c r="Y457" i="2"/>
  <c r="Y456" i="2"/>
  <c r="Y455" i="2"/>
  <c r="Y454" i="2"/>
  <c r="Y453" i="2"/>
  <c r="Y452" i="2"/>
  <c r="Y451" i="2"/>
  <c r="Y450" i="2"/>
  <c r="Y449" i="2"/>
  <c r="Y448" i="2"/>
  <c r="Y447" i="2"/>
  <c r="Y446" i="2"/>
  <c r="Y445" i="2"/>
  <c r="Y444" i="2"/>
  <c r="Y443" i="2"/>
  <c r="Y442" i="2"/>
  <c r="Y441" i="2"/>
  <c r="Y440" i="2"/>
  <c r="Y439" i="2"/>
  <c r="Y438" i="2"/>
  <c r="Y437" i="2"/>
  <c r="Y436" i="2"/>
  <c r="Y435" i="2"/>
  <c r="Y434" i="2"/>
  <c r="Y433" i="2"/>
  <c r="Y432" i="2"/>
  <c r="Y431" i="2"/>
  <c r="Y430" i="2"/>
  <c r="Y429" i="2"/>
  <c r="Y428" i="2"/>
  <c r="Y427" i="2"/>
  <c r="Y426" i="2"/>
  <c r="Y425" i="2"/>
  <c r="Y424" i="2"/>
  <c r="Y423" i="2"/>
  <c r="Y422" i="2"/>
  <c r="Y421" i="2"/>
  <c r="Y420" i="2"/>
  <c r="Y419" i="2"/>
  <c r="Y418" i="2"/>
  <c r="Y417" i="2"/>
  <c r="Y416" i="2"/>
  <c r="Y415" i="2"/>
  <c r="Y414" i="2"/>
  <c r="Y413" i="2"/>
  <c r="Y412" i="2"/>
  <c r="Y411" i="2"/>
  <c r="Y410" i="2"/>
  <c r="Y409" i="2"/>
  <c r="Y408" i="2"/>
  <c r="Y407" i="2"/>
  <c r="Y406" i="2"/>
  <c r="Y405" i="2"/>
  <c r="Y404" i="2"/>
  <c r="Y403" i="2"/>
  <c r="Y402" i="2"/>
  <c r="Y401" i="2"/>
  <c r="Y400" i="2"/>
  <c r="Y399" i="2"/>
  <c r="Y398" i="2"/>
  <c r="Y397" i="2"/>
  <c r="Y396" i="2"/>
  <c r="Y395" i="2"/>
  <c r="Y394" i="2"/>
  <c r="Y393" i="2"/>
  <c r="Y392" i="2"/>
  <c r="Y391" i="2"/>
  <c r="Y390" i="2"/>
  <c r="Y389" i="2"/>
  <c r="Y388" i="2"/>
  <c r="Y387" i="2"/>
  <c r="Y386" i="2"/>
  <c r="Y385" i="2"/>
  <c r="Y384" i="2"/>
  <c r="Y383" i="2"/>
  <c r="Y382" i="2"/>
  <c r="Y381" i="2"/>
  <c r="Y380" i="2"/>
  <c r="Y379" i="2"/>
  <c r="Y378" i="2"/>
  <c r="Y377" i="2"/>
  <c r="Y376" i="2"/>
  <c r="Y375" i="2"/>
  <c r="Y374" i="2"/>
  <c r="Y373" i="2"/>
  <c r="Y372" i="2"/>
  <c r="Y371" i="2"/>
  <c r="Y370" i="2"/>
  <c r="Y369" i="2"/>
  <c r="Y368" i="2"/>
  <c r="Y367" i="2"/>
  <c r="Y366" i="2"/>
  <c r="Y365" i="2"/>
  <c r="Y364" i="2"/>
  <c r="Y363" i="2"/>
  <c r="Y362" i="2"/>
  <c r="Y361" i="2"/>
  <c r="Y360" i="2"/>
  <c r="Y359" i="2"/>
  <c r="Y358" i="2"/>
  <c r="Y357" i="2"/>
  <c r="Y356" i="2"/>
  <c r="Y355" i="2"/>
  <c r="Y354" i="2"/>
  <c r="Y353" i="2"/>
  <c r="Y352" i="2"/>
  <c r="Y351" i="2"/>
  <c r="Y350" i="2"/>
  <c r="Y349" i="2"/>
  <c r="Y348" i="2"/>
  <c r="Y347" i="2"/>
  <c r="Y346" i="2"/>
  <c r="Y345" i="2"/>
  <c r="Y344" i="2"/>
  <c r="Y343" i="2"/>
  <c r="Y342" i="2"/>
  <c r="Y341" i="2"/>
  <c r="Y340" i="2"/>
  <c r="Y339" i="2"/>
  <c r="Y338" i="2"/>
  <c r="Y337" i="2"/>
  <c r="Y336" i="2"/>
  <c r="Y335" i="2"/>
  <c r="Y334" i="2"/>
  <c r="Y333" i="2"/>
  <c r="Y332" i="2"/>
  <c r="Y331" i="2"/>
  <c r="Y330" i="2"/>
  <c r="Y329" i="2"/>
  <c r="Y328" i="2"/>
  <c r="Y327" i="2"/>
  <c r="Y326" i="2"/>
  <c r="Y325" i="2"/>
  <c r="Y324" i="2"/>
  <c r="Y323" i="2"/>
  <c r="Y322" i="2"/>
  <c r="Y321" i="2"/>
  <c r="Y320" i="2"/>
  <c r="Y319" i="2"/>
  <c r="Y318" i="2"/>
  <c r="Y317" i="2"/>
  <c r="Y316" i="2"/>
  <c r="Y315" i="2"/>
  <c r="Y314" i="2"/>
  <c r="Y313" i="2"/>
  <c r="Y312" i="2"/>
  <c r="Y311" i="2"/>
  <c r="Y310" i="2"/>
  <c r="Y309" i="2"/>
  <c r="Y308" i="2"/>
  <c r="Y307" i="2"/>
  <c r="Y306" i="2"/>
  <c r="Y305" i="2"/>
  <c r="Y304" i="2"/>
  <c r="Y303" i="2"/>
  <c r="Y302" i="2"/>
  <c r="Y301" i="2"/>
  <c r="Y300" i="2"/>
  <c r="Y299" i="2"/>
  <c r="Y298" i="2"/>
  <c r="Y297" i="2"/>
  <c r="Y296" i="2"/>
  <c r="Y295" i="2"/>
  <c r="Y294" i="2"/>
  <c r="Y293" i="2"/>
  <c r="Y292" i="2"/>
  <c r="Y291" i="2"/>
  <c r="Y290" i="2"/>
  <c r="Y289" i="2"/>
  <c r="Y288" i="2"/>
  <c r="Y287" i="2"/>
  <c r="Y286" i="2"/>
  <c r="Y285" i="2"/>
  <c r="Y284" i="2"/>
  <c r="Y283" i="2"/>
  <c r="Y282" i="2"/>
  <c r="Y281" i="2"/>
  <c r="Y280" i="2"/>
  <c r="Y279" i="2"/>
  <c r="Y278" i="2"/>
  <c r="Y277" i="2"/>
  <c r="Y276" i="2"/>
  <c r="Y275" i="2"/>
  <c r="Y274" i="2"/>
  <c r="Y273" i="2"/>
  <c r="Y272" i="2"/>
  <c r="Y271" i="2"/>
  <c r="Y270" i="2"/>
  <c r="Y269" i="2"/>
  <c r="Y268" i="2"/>
  <c r="Y267" i="2"/>
  <c r="Y266" i="2"/>
  <c r="Y265" i="2"/>
  <c r="Y264" i="2"/>
  <c r="Y263" i="2"/>
  <c r="Y262" i="2"/>
  <c r="Y261" i="2"/>
  <c r="Y260" i="2"/>
  <c r="Y259" i="2"/>
  <c r="Y258" i="2"/>
  <c r="Y257" i="2"/>
  <c r="Y256" i="2"/>
  <c r="Y255" i="2"/>
  <c r="Y254" i="2"/>
  <c r="Y253" i="2"/>
  <c r="Y252" i="2"/>
  <c r="Y251" i="2"/>
  <c r="Y250" i="2"/>
  <c r="Y249" i="2"/>
  <c r="Y248" i="2"/>
  <c r="Y247" i="2"/>
  <c r="Y246" i="2"/>
  <c r="Y245" i="2"/>
  <c r="Y244" i="2"/>
  <c r="Y243" i="2"/>
  <c r="Y242" i="2"/>
  <c r="Y241" i="2"/>
  <c r="Y240" i="2"/>
  <c r="Y239" i="2"/>
  <c r="Y238" i="2"/>
  <c r="Y237" i="2"/>
  <c r="Y236" i="2"/>
  <c r="Y235" i="2"/>
  <c r="Y234" i="2"/>
  <c r="Y233" i="2"/>
  <c r="Y232" i="2"/>
  <c r="Y231" i="2"/>
  <c r="Y230" i="2"/>
  <c r="Y229" i="2"/>
  <c r="Y228" i="2"/>
  <c r="Y227" i="2"/>
  <c r="Y226" i="2"/>
  <c r="Y225" i="2"/>
  <c r="Y224" i="2"/>
  <c r="Y223" i="2"/>
  <c r="Y222" i="2"/>
  <c r="Y221" i="2"/>
  <c r="Y220" i="2"/>
  <c r="Y219" i="2"/>
  <c r="Y218" i="2"/>
  <c r="Y217" i="2"/>
  <c r="Y216" i="2"/>
  <c r="Y215" i="2"/>
  <c r="Y214" i="2"/>
  <c r="Y213" i="2"/>
  <c r="Y212" i="2"/>
  <c r="Y211" i="2"/>
  <c r="Y210" i="2"/>
  <c r="Y209" i="2"/>
  <c r="Y208" i="2"/>
  <c r="Y207" i="2"/>
  <c r="Y206" i="2"/>
  <c r="Y205" i="2"/>
  <c r="Y204" i="2"/>
  <c r="Y203" i="2"/>
  <c r="Y202" i="2"/>
  <c r="Y201" i="2"/>
  <c r="Y200" i="2"/>
  <c r="Y199" i="2"/>
  <c r="Y198" i="2"/>
  <c r="Y197" i="2"/>
  <c r="Y196" i="2"/>
  <c r="Y195" i="2"/>
  <c r="Y194" i="2"/>
  <c r="Y193" i="2"/>
  <c r="Y192" i="2"/>
  <c r="Y191" i="2"/>
  <c r="Y190" i="2"/>
  <c r="Y189" i="2"/>
  <c r="Y188" i="2"/>
  <c r="Y187" i="2"/>
  <c r="Y186" i="2"/>
  <c r="Y185" i="2"/>
  <c r="Y184" i="2"/>
  <c r="Y183" i="2"/>
  <c r="Y182" i="2"/>
  <c r="Y181" i="2"/>
  <c r="Y180" i="2"/>
  <c r="Y179" i="2"/>
  <c r="Y178" i="2"/>
  <c r="Y177" i="2"/>
  <c r="Y176" i="2"/>
  <c r="Y175" i="2"/>
  <c r="Y174" i="2"/>
  <c r="Y173" i="2"/>
  <c r="Y172" i="2"/>
  <c r="Y171" i="2"/>
  <c r="Y170" i="2"/>
  <c r="Y169" i="2"/>
  <c r="Y168" i="2"/>
  <c r="Y167" i="2"/>
  <c r="Y166" i="2"/>
  <c r="Y165" i="2"/>
  <c r="Y164" i="2"/>
  <c r="Y163" i="2"/>
  <c r="Y162" i="2"/>
  <c r="Y161" i="2"/>
  <c r="Y160" i="2"/>
  <c r="Y159" i="2"/>
  <c r="Y158" i="2"/>
  <c r="Y157" i="2"/>
  <c r="Y156" i="2"/>
  <c r="Y155" i="2"/>
  <c r="Y154" i="2"/>
  <c r="Y153" i="2"/>
  <c r="Y152"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W1010" i="2"/>
  <c r="W1009" i="2"/>
  <c r="W1008" i="2"/>
  <c r="W1007" i="2"/>
  <c r="W1006" i="2"/>
  <c r="W1005" i="2"/>
  <c r="W1004" i="2"/>
  <c r="W1003" i="2"/>
  <c r="W1002" i="2"/>
  <c r="W1001" i="2"/>
  <c r="W1000" i="2"/>
  <c r="W999" i="2"/>
  <c r="W998" i="2"/>
  <c r="W997" i="2"/>
  <c r="W996" i="2"/>
  <c r="W995" i="2"/>
  <c r="W994" i="2"/>
  <c r="W993" i="2"/>
  <c r="W992" i="2"/>
  <c r="W991" i="2"/>
  <c r="W990" i="2"/>
  <c r="W989" i="2"/>
  <c r="W988" i="2"/>
  <c r="W987" i="2"/>
  <c r="W986" i="2"/>
  <c r="W985" i="2"/>
  <c r="W984" i="2"/>
  <c r="W983" i="2"/>
  <c r="W982" i="2"/>
  <c r="W981" i="2"/>
  <c r="W980" i="2"/>
  <c r="W979" i="2"/>
  <c r="W978" i="2"/>
  <c r="W977" i="2"/>
  <c r="W976" i="2"/>
  <c r="W975" i="2"/>
  <c r="W974" i="2"/>
  <c r="W973" i="2"/>
  <c r="W972" i="2"/>
  <c r="W971" i="2"/>
  <c r="W970" i="2"/>
  <c r="W969" i="2"/>
  <c r="W968" i="2"/>
  <c r="W967" i="2"/>
  <c r="W966" i="2"/>
  <c r="W965" i="2"/>
  <c r="W964" i="2"/>
  <c r="W963" i="2"/>
  <c r="W962" i="2"/>
  <c r="W961" i="2"/>
  <c r="W960" i="2"/>
  <c r="W959" i="2"/>
  <c r="W958" i="2"/>
  <c r="W957" i="2"/>
  <c r="W956" i="2"/>
  <c r="W955" i="2"/>
  <c r="W954" i="2"/>
  <c r="W953" i="2"/>
  <c r="W952" i="2"/>
  <c r="W951" i="2"/>
  <c r="W950" i="2"/>
  <c r="W949" i="2"/>
  <c r="W948" i="2"/>
  <c r="W947" i="2"/>
  <c r="W946" i="2"/>
  <c r="W945" i="2"/>
  <c r="W944" i="2"/>
  <c r="W943" i="2"/>
  <c r="W942" i="2"/>
  <c r="W941" i="2"/>
  <c r="W940" i="2"/>
  <c r="W939" i="2"/>
  <c r="W938" i="2"/>
  <c r="W937" i="2"/>
  <c r="W936" i="2"/>
  <c r="W935" i="2"/>
  <c r="W934" i="2"/>
  <c r="W933" i="2"/>
  <c r="W932" i="2"/>
  <c r="W931" i="2"/>
  <c r="W930" i="2"/>
  <c r="W929" i="2"/>
  <c r="W928" i="2"/>
  <c r="W927" i="2"/>
  <c r="W926" i="2"/>
  <c r="W925" i="2"/>
  <c r="W924" i="2"/>
  <c r="W923" i="2"/>
  <c r="W922" i="2"/>
  <c r="W921" i="2"/>
  <c r="W920" i="2"/>
  <c r="W919" i="2"/>
  <c r="W918" i="2"/>
  <c r="W917" i="2"/>
  <c r="W916" i="2"/>
  <c r="W915" i="2"/>
  <c r="W914" i="2"/>
  <c r="W913" i="2"/>
  <c r="W912" i="2"/>
  <c r="W911" i="2"/>
  <c r="W910" i="2"/>
  <c r="W909" i="2"/>
  <c r="W908" i="2"/>
  <c r="W907" i="2"/>
  <c r="W906" i="2"/>
  <c r="W905" i="2"/>
  <c r="W904" i="2"/>
  <c r="W903" i="2"/>
  <c r="W902" i="2"/>
  <c r="W901" i="2"/>
  <c r="W900" i="2"/>
  <c r="W899" i="2"/>
  <c r="W898" i="2"/>
  <c r="W897" i="2"/>
  <c r="W896" i="2"/>
  <c r="W895" i="2"/>
  <c r="W894" i="2"/>
  <c r="W893" i="2"/>
  <c r="W892" i="2"/>
  <c r="W891" i="2"/>
  <c r="W890" i="2"/>
  <c r="W889" i="2"/>
  <c r="W888" i="2"/>
  <c r="W887" i="2"/>
  <c r="W886" i="2"/>
  <c r="W885" i="2"/>
  <c r="W884" i="2"/>
  <c r="W883" i="2"/>
  <c r="W882" i="2"/>
  <c r="W881" i="2"/>
  <c r="W880" i="2"/>
  <c r="W879" i="2"/>
  <c r="W878" i="2"/>
  <c r="W877" i="2"/>
  <c r="W876" i="2"/>
  <c r="W875" i="2"/>
  <c r="W874" i="2"/>
  <c r="W873" i="2"/>
  <c r="W872" i="2"/>
  <c r="W871" i="2"/>
  <c r="W870" i="2"/>
  <c r="W869" i="2"/>
  <c r="W868" i="2"/>
  <c r="W867" i="2"/>
  <c r="W866" i="2"/>
  <c r="W865" i="2"/>
  <c r="W864" i="2"/>
  <c r="W863" i="2"/>
  <c r="W862" i="2"/>
  <c r="W861" i="2"/>
  <c r="W860" i="2"/>
  <c r="W859" i="2"/>
  <c r="W858" i="2"/>
  <c r="W857" i="2"/>
  <c r="W856" i="2"/>
  <c r="W855" i="2"/>
  <c r="W854" i="2"/>
  <c r="W853" i="2"/>
  <c r="W852" i="2"/>
  <c r="W851" i="2"/>
  <c r="W850" i="2"/>
  <c r="W849" i="2"/>
  <c r="W848" i="2"/>
  <c r="W847" i="2"/>
  <c r="W846" i="2"/>
  <c r="W845" i="2"/>
  <c r="W844" i="2"/>
  <c r="W843" i="2"/>
  <c r="W842" i="2"/>
  <c r="W841" i="2"/>
  <c r="W840" i="2"/>
  <c r="W839" i="2"/>
  <c r="W838" i="2"/>
  <c r="W837" i="2"/>
  <c r="W836" i="2"/>
  <c r="W835" i="2"/>
  <c r="W834" i="2"/>
  <c r="W833" i="2"/>
  <c r="W832" i="2"/>
  <c r="W831" i="2"/>
  <c r="W830" i="2"/>
  <c r="W829" i="2"/>
  <c r="W828" i="2"/>
  <c r="W827" i="2"/>
  <c r="W826" i="2"/>
  <c r="W825" i="2"/>
  <c r="W824" i="2"/>
  <c r="W823" i="2"/>
  <c r="W822" i="2"/>
  <c r="W821" i="2"/>
  <c r="W820" i="2"/>
  <c r="W819" i="2"/>
  <c r="W818" i="2"/>
  <c r="W817" i="2"/>
  <c r="W816" i="2"/>
  <c r="W815" i="2"/>
  <c r="W814" i="2"/>
  <c r="W813" i="2"/>
  <c r="W812" i="2"/>
  <c r="W811" i="2"/>
  <c r="W810" i="2"/>
  <c r="W809" i="2"/>
  <c r="W808" i="2"/>
  <c r="W807" i="2"/>
  <c r="W806" i="2"/>
  <c r="W805" i="2"/>
  <c r="W804" i="2"/>
  <c r="W803" i="2"/>
  <c r="W802" i="2"/>
  <c r="W801" i="2"/>
  <c r="W800" i="2"/>
  <c r="W799" i="2"/>
  <c r="W798" i="2"/>
  <c r="W797" i="2"/>
  <c r="W796" i="2"/>
  <c r="W795" i="2"/>
  <c r="W794" i="2"/>
  <c r="W793" i="2"/>
  <c r="W792" i="2"/>
  <c r="W791" i="2"/>
  <c r="W790" i="2"/>
  <c r="W789" i="2"/>
  <c r="W788" i="2"/>
  <c r="W787" i="2"/>
  <c r="W786" i="2"/>
  <c r="W785" i="2"/>
  <c r="W784" i="2"/>
  <c r="W783" i="2"/>
  <c r="W782" i="2"/>
  <c r="W781" i="2"/>
  <c r="W780" i="2"/>
  <c r="W779" i="2"/>
  <c r="W778" i="2"/>
  <c r="W777" i="2"/>
  <c r="W776" i="2"/>
  <c r="W775" i="2"/>
  <c r="W774" i="2"/>
  <c r="W773" i="2"/>
  <c r="W772" i="2"/>
  <c r="W771" i="2"/>
  <c r="W770" i="2"/>
  <c r="W769" i="2"/>
  <c r="W768" i="2"/>
  <c r="W767" i="2"/>
  <c r="W766" i="2"/>
  <c r="W765" i="2"/>
  <c r="W764" i="2"/>
  <c r="W763" i="2"/>
  <c r="W762" i="2"/>
  <c r="W761" i="2"/>
  <c r="W760" i="2"/>
  <c r="W759" i="2"/>
  <c r="W758" i="2"/>
  <c r="W757" i="2"/>
  <c r="W756" i="2"/>
  <c r="W755" i="2"/>
  <c r="W754" i="2"/>
  <c r="W753" i="2"/>
  <c r="W752" i="2"/>
  <c r="W751" i="2"/>
  <c r="W750" i="2"/>
  <c r="W749" i="2"/>
  <c r="W748" i="2"/>
  <c r="W747" i="2"/>
  <c r="W746" i="2"/>
  <c r="W745" i="2"/>
  <c r="W744" i="2"/>
  <c r="W743" i="2"/>
  <c r="W742" i="2"/>
  <c r="W741" i="2"/>
  <c r="W740" i="2"/>
  <c r="W739" i="2"/>
  <c r="W738" i="2"/>
  <c r="W737" i="2"/>
  <c r="W736" i="2"/>
  <c r="W735" i="2"/>
  <c r="W734" i="2"/>
  <c r="W733" i="2"/>
  <c r="W732" i="2"/>
  <c r="W731" i="2"/>
  <c r="W730" i="2"/>
  <c r="W729" i="2"/>
  <c r="W728" i="2"/>
  <c r="W727" i="2"/>
  <c r="W726" i="2"/>
  <c r="W725" i="2"/>
  <c r="W724" i="2"/>
  <c r="W723" i="2"/>
  <c r="W722" i="2"/>
  <c r="W721" i="2"/>
  <c r="W720" i="2"/>
  <c r="W719" i="2"/>
  <c r="W718" i="2"/>
  <c r="W717" i="2"/>
  <c r="W716" i="2"/>
  <c r="W715" i="2"/>
  <c r="W714" i="2"/>
  <c r="W713" i="2"/>
  <c r="W712" i="2"/>
  <c r="W711" i="2"/>
  <c r="W710" i="2"/>
  <c r="W709" i="2"/>
  <c r="W708" i="2"/>
  <c r="W707" i="2"/>
  <c r="W706" i="2"/>
  <c r="W705" i="2"/>
  <c r="W704" i="2"/>
  <c r="W703" i="2"/>
  <c r="W702" i="2"/>
  <c r="W701" i="2"/>
  <c r="W700" i="2"/>
  <c r="W699" i="2"/>
  <c r="W698" i="2"/>
  <c r="W697" i="2"/>
  <c r="W696" i="2"/>
  <c r="W695" i="2"/>
  <c r="W694" i="2"/>
  <c r="W693" i="2"/>
  <c r="W692" i="2"/>
  <c r="W691" i="2"/>
  <c r="W690" i="2"/>
  <c r="W689" i="2"/>
  <c r="W688" i="2"/>
  <c r="W687" i="2"/>
  <c r="W686" i="2"/>
  <c r="W685" i="2"/>
  <c r="W684" i="2"/>
  <c r="W683" i="2"/>
  <c r="W682" i="2"/>
  <c r="W681" i="2"/>
  <c r="W680" i="2"/>
  <c r="W679" i="2"/>
  <c r="W678" i="2"/>
  <c r="W677" i="2"/>
  <c r="W676" i="2"/>
  <c r="W675" i="2"/>
  <c r="W674" i="2"/>
  <c r="W673" i="2"/>
  <c r="W672" i="2"/>
  <c r="W671" i="2"/>
  <c r="W670" i="2"/>
  <c r="W669" i="2"/>
  <c r="W668" i="2"/>
  <c r="W667" i="2"/>
  <c r="W666" i="2"/>
  <c r="W665" i="2"/>
  <c r="W664" i="2"/>
  <c r="W663" i="2"/>
  <c r="W662" i="2"/>
  <c r="W661" i="2"/>
  <c r="W660" i="2"/>
  <c r="W659" i="2"/>
  <c r="W658" i="2"/>
  <c r="W657" i="2"/>
  <c r="W656" i="2"/>
  <c r="W655" i="2"/>
  <c r="W654" i="2"/>
  <c r="W653" i="2"/>
  <c r="W652" i="2"/>
  <c r="W651" i="2"/>
  <c r="W650" i="2"/>
  <c r="W649" i="2"/>
  <c r="W648" i="2"/>
  <c r="W647" i="2"/>
  <c r="W646" i="2"/>
  <c r="W645" i="2"/>
  <c r="W644" i="2"/>
  <c r="W643" i="2"/>
  <c r="W642" i="2"/>
  <c r="W641" i="2"/>
  <c r="W640" i="2"/>
  <c r="W639" i="2"/>
  <c r="W638" i="2"/>
  <c r="W637" i="2"/>
  <c r="W636" i="2"/>
  <c r="W635" i="2"/>
  <c r="W634" i="2"/>
  <c r="W633" i="2"/>
  <c r="W632" i="2"/>
  <c r="W631" i="2"/>
  <c r="W630" i="2"/>
  <c r="W629" i="2"/>
  <c r="W628" i="2"/>
  <c r="W627" i="2"/>
  <c r="W626" i="2"/>
  <c r="W625" i="2"/>
  <c r="W624" i="2"/>
  <c r="W623" i="2"/>
  <c r="W622" i="2"/>
  <c r="W621" i="2"/>
  <c r="W620" i="2"/>
  <c r="W619" i="2"/>
  <c r="W618" i="2"/>
  <c r="W617" i="2"/>
  <c r="W616" i="2"/>
  <c r="W615" i="2"/>
  <c r="W614" i="2"/>
  <c r="W613" i="2"/>
  <c r="W612" i="2"/>
  <c r="W611" i="2"/>
  <c r="W610" i="2"/>
  <c r="W609" i="2"/>
  <c r="W608" i="2"/>
  <c r="W607" i="2"/>
  <c r="W606" i="2"/>
  <c r="W605" i="2"/>
  <c r="W604" i="2"/>
  <c r="W603" i="2"/>
  <c r="W602" i="2"/>
  <c r="W601" i="2"/>
  <c r="W600" i="2"/>
  <c r="W599" i="2"/>
  <c r="W598" i="2"/>
  <c r="W597" i="2"/>
  <c r="W596" i="2"/>
  <c r="W595" i="2"/>
  <c r="W594" i="2"/>
  <c r="W593" i="2"/>
  <c r="W592" i="2"/>
  <c r="W591" i="2"/>
  <c r="W590" i="2"/>
  <c r="W589" i="2"/>
  <c r="W588" i="2"/>
  <c r="W587" i="2"/>
  <c r="W586" i="2"/>
  <c r="W585" i="2"/>
  <c r="W584" i="2"/>
  <c r="W583" i="2"/>
  <c r="W582" i="2"/>
  <c r="W581" i="2"/>
  <c r="W580" i="2"/>
  <c r="W579" i="2"/>
  <c r="W578" i="2"/>
  <c r="W577" i="2"/>
  <c r="W576" i="2"/>
  <c r="W575" i="2"/>
  <c r="W574" i="2"/>
  <c r="W573" i="2"/>
  <c r="W572" i="2"/>
  <c r="W571" i="2"/>
  <c r="W570" i="2"/>
  <c r="W569" i="2"/>
  <c r="W568" i="2"/>
  <c r="W567" i="2"/>
  <c r="W566" i="2"/>
  <c r="W565" i="2"/>
  <c r="W564" i="2"/>
  <c r="W563" i="2"/>
  <c r="W562" i="2"/>
  <c r="W561" i="2"/>
  <c r="W560" i="2"/>
  <c r="W559" i="2"/>
  <c r="W558" i="2"/>
  <c r="W557" i="2"/>
  <c r="W556" i="2"/>
  <c r="W555" i="2"/>
  <c r="W554" i="2"/>
  <c r="W553" i="2"/>
  <c r="W552" i="2"/>
  <c r="W551" i="2"/>
  <c r="W550" i="2"/>
  <c r="W549" i="2"/>
  <c r="W548" i="2"/>
  <c r="W547" i="2"/>
  <c r="W546" i="2"/>
  <c r="W545" i="2"/>
  <c r="W544" i="2"/>
  <c r="W543" i="2"/>
  <c r="W542" i="2"/>
  <c r="W541" i="2"/>
  <c r="W540" i="2"/>
  <c r="W539" i="2"/>
  <c r="W538" i="2"/>
  <c r="W537" i="2"/>
  <c r="W536" i="2"/>
  <c r="W535" i="2"/>
  <c r="W534" i="2"/>
  <c r="W533" i="2"/>
  <c r="W532" i="2"/>
  <c r="W531" i="2"/>
  <c r="W530" i="2"/>
  <c r="W529" i="2"/>
  <c r="W528" i="2"/>
  <c r="W527" i="2"/>
  <c r="W526" i="2"/>
  <c r="W525" i="2"/>
  <c r="W524" i="2"/>
  <c r="W523" i="2"/>
  <c r="W522" i="2"/>
  <c r="W521" i="2"/>
  <c r="W520" i="2"/>
  <c r="W519" i="2"/>
  <c r="W518" i="2"/>
  <c r="W517" i="2"/>
  <c r="W516" i="2"/>
  <c r="W515" i="2"/>
  <c r="W514" i="2"/>
  <c r="W513" i="2"/>
  <c r="W512" i="2"/>
  <c r="W511" i="2"/>
  <c r="W510" i="2"/>
  <c r="W509" i="2"/>
  <c r="W508" i="2"/>
  <c r="W507" i="2"/>
  <c r="W506" i="2"/>
  <c r="W505" i="2"/>
  <c r="W504" i="2"/>
  <c r="W503" i="2"/>
  <c r="W502" i="2"/>
  <c r="W501" i="2"/>
  <c r="W500" i="2"/>
  <c r="W499" i="2"/>
  <c r="W498" i="2"/>
  <c r="W497" i="2"/>
  <c r="W496" i="2"/>
  <c r="W495" i="2"/>
  <c r="W494" i="2"/>
  <c r="W493" i="2"/>
  <c r="W492" i="2"/>
  <c r="W491" i="2"/>
  <c r="W490" i="2"/>
  <c r="W489" i="2"/>
  <c r="W488" i="2"/>
  <c r="W487" i="2"/>
  <c r="W486" i="2"/>
  <c r="W485" i="2"/>
  <c r="W484" i="2"/>
  <c r="W483" i="2"/>
  <c r="W482" i="2"/>
  <c r="W481" i="2"/>
  <c r="W480" i="2"/>
  <c r="W479" i="2"/>
  <c r="W478" i="2"/>
  <c r="W477" i="2"/>
  <c r="W476" i="2"/>
  <c r="W475" i="2"/>
  <c r="W474" i="2"/>
  <c r="W473" i="2"/>
  <c r="W472" i="2"/>
  <c r="W471" i="2"/>
  <c r="W470" i="2"/>
  <c r="W469" i="2"/>
  <c r="W468" i="2"/>
  <c r="W467" i="2"/>
  <c r="W466" i="2"/>
  <c r="W465" i="2"/>
  <c r="W464" i="2"/>
  <c r="W463" i="2"/>
  <c r="W462" i="2"/>
  <c r="W461" i="2"/>
  <c r="W460" i="2"/>
  <c r="W459" i="2"/>
  <c r="W458" i="2"/>
  <c r="W457" i="2"/>
  <c r="W456" i="2"/>
  <c r="W455" i="2"/>
  <c r="W454" i="2"/>
  <c r="W453" i="2"/>
  <c r="W452" i="2"/>
  <c r="W451" i="2"/>
  <c r="W450" i="2"/>
  <c r="W449" i="2"/>
  <c r="W448" i="2"/>
  <c r="W447" i="2"/>
  <c r="W446" i="2"/>
  <c r="W445" i="2"/>
  <c r="W444" i="2"/>
  <c r="W443" i="2"/>
  <c r="W442" i="2"/>
  <c r="W441" i="2"/>
  <c r="W440" i="2"/>
  <c r="W439" i="2"/>
  <c r="W438" i="2"/>
  <c r="W437" i="2"/>
  <c r="W436" i="2"/>
  <c r="W435" i="2"/>
  <c r="W434" i="2"/>
  <c r="W433" i="2"/>
  <c r="W432" i="2"/>
  <c r="W431" i="2"/>
  <c r="W430" i="2"/>
  <c r="W429" i="2"/>
  <c r="W428" i="2"/>
  <c r="W427" i="2"/>
  <c r="W426" i="2"/>
  <c r="W425" i="2"/>
  <c r="W424" i="2"/>
  <c r="W423" i="2"/>
  <c r="W422" i="2"/>
  <c r="W421" i="2"/>
  <c r="W420" i="2"/>
  <c r="W419" i="2"/>
  <c r="W418" i="2"/>
  <c r="W417" i="2"/>
  <c r="W416" i="2"/>
  <c r="W415" i="2"/>
  <c r="W414" i="2"/>
  <c r="W413" i="2"/>
  <c r="W412" i="2"/>
  <c r="W411" i="2"/>
  <c r="W410" i="2"/>
  <c r="W409" i="2"/>
  <c r="W408" i="2"/>
  <c r="W407" i="2"/>
  <c r="W406" i="2"/>
  <c r="W405" i="2"/>
  <c r="W404" i="2"/>
  <c r="W403" i="2"/>
  <c r="W402" i="2"/>
  <c r="W401" i="2"/>
  <c r="W400" i="2"/>
  <c r="W399" i="2"/>
  <c r="W398" i="2"/>
  <c r="W397" i="2"/>
  <c r="W396" i="2"/>
  <c r="W395" i="2"/>
  <c r="W394" i="2"/>
  <c r="W393" i="2"/>
  <c r="W392" i="2"/>
  <c r="W391" i="2"/>
  <c r="W390" i="2"/>
  <c r="W389" i="2"/>
  <c r="W388" i="2"/>
  <c r="W387" i="2"/>
  <c r="W386" i="2"/>
  <c r="W385" i="2"/>
  <c r="W384" i="2"/>
  <c r="W383" i="2"/>
  <c r="W382" i="2"/>
  <c r="W381" i="2"/>
  <c r="W380" i="2"/>
  <c r="W379" i="2"/>
  <c r="W378" i="2"/>
  <c r="W377" i="2"/>
  <c r="W376" i="2"/>
  <c r="W375" i="2"/>
  <c r="W374" i="2"/>
  <c r="W373" i="2"/>
  <c r="W372" i="2"/>
  <c r="W371" i="2"/>
  <c r="W370" i="2"/>
  <c r="W369" i="2"/>
  <c r="W368" i="2"/>
  <c r="W367" i="2"/>
  <c r="W366" i="2"/>
  <c r="W365" i="2"/>
  <c r="W364" i="2"/>
  <c r="W363" i="2"/>
  <c r="W362" i="2"/>
  <c r="W361" i="2"/>
  <c r="W360" i="2"/>
  <c r="W359" i="2"/>
  <c r="W358" i="2"/>
  <c r="W357" i="2"/>
  <c r="W356" i="2"/>
  <c r="W355" i="2"/>
  <c r="W354" i="2"/>
  <c r="W353" i="2"/>
  <c r="W352" i="2"/>
  <c r="W351" i="2"/>
  <c r="W350" i="2"/>
  <c r="W349" i="2"/>
  <c r="W348" i="2"/>
  <c r="W347" i="2"/>
  <c r="W346" i="2"/>
  <c r="W345" i="2"/>
  <c r="W344" i="2"/>
  <c r="W343" i="2"/>
  <c r="W342" i="2"/>
  <c r="W341" i="2"/>
  <c r="W340" i="2"/>
  <c r="W339" i="2"/>
  <c r="W338" i="2"/>
  <c r="W337" i="2"/>
  <c r="W336" i="2"/>
  <c r="W335" i="2"/>
  <c r="W334" i="2"/>
  <c r="W333" i="2"/>
  <c r="W332" i="2"/>
  <c r="W331" i="2"/>
  <c r="W330" i="2"/>
  <c r="W329" i="2"/>
  <c r="W328" i="2"/>
  <c r="W327" i="2"/>
  <c r="W326" i="2"/>
  <c r="W325" i="2"/>
  <c r="W324" i="2"/>
  <c r="W323" i="2"/>
  <c r="W322" i="2"/>
  <c r="W321" i="2"/>
  <c r="W320" i="2"/>
  <c r="W319" i="2"/>
  <c r="W318" i="2"/>
  <c r="W317" i="2"/>
  <c r="W316" i="2"/>
  <c r="W315" i="2"/>
  <c r="W314" i="2"/>
  <c r="W313" i="2"/>
  <c r="W312" i="2"/>
  <c r="W311" i="2"/>
  <c r="W310" i="2"/>
  <c r="W309" i="2"/>
  <c r="W308" i="2"/>
  <c r="W307" i="2"/>
  <c r="W306" i="2"/>
  <c r="W305" i="2"/>
  <c r="W304" i="2"/>
  <c r="W303" i="2"/>
  <c r="W302" i="2"/>
  <c r="W301" i="2"/>
  <c r="W300" i="2"/>
  <c r="W299" i="2"/>
  <c r="W298" i="2"/>
  <c r="W297" i="2"/>
  <c r="W296" i="2"/>
  <c r="W295" i="2"/>
  <c r="W294" i="2"/>
  <c r="W293" i="2"/>
  <c r="W292" i="2"/>
  <c r="W291" i="2"/>
  <c r="W290" i="2"/>
  <c r="W289" i="2"/>
  <c r="W288" i="2"/>
  <c r="W287" i="2"/>
  <c r="W286" i="2"/>
  <c r="W285" i="2"/>
  <c r="W284" i="2"/>
  <c r="W283" i="2"/>
  <c r="W282" i="2"/>
  <c r="W281" i="2"/>
  <c r="W280" i="2"/>
  <c r="W279" i="2"/>
  <c r="W278" i="2"/>
  <c r="W277" i="2"/>
  <c r="W276" i="2"/>
  <c r="W275" i="2"/>
  <c r="W274" i="2"/>
  <c r="W273" i="2"/>
  <c r="W272" i="2"/>
  <c r="W271" i="2"/>
  <c r="W270" i="2"/>
  <c r="W269" i="2"/>
  <c r="W268" i="2"/>
  <c r="W267" i="2"/>
  <c r="W266" i="2"/>
  <c r="W265" i="2"/>
  <c r="W264" i="2"/>
  <c r="W263" i="2"/>
  <c r="W262" i="2"/>
  <c r="W261" i="2"/>
  <c r="W260" i="2"/>
  <c r="W259" i="2"/>
  <c r="W258" i="2"/>
  <c r="W257" i="2"/>
  <c r="W256" i="2"/>
  <c r="W255" i="2"/>
  <c r="W254" i="2"/>
  <c r="W253" i="2"/>
  <c r="W252" i="2"/>
  <c r="W251" i="2"/>
  <c r="W250" i="2"/>
  <c r="W249" i="2"/>
  <c r="W248" i="2"/>
  <c r="W247" i="2"/>
  <c r="W246" i="2"/>
  <c r="W245" i="2"/>
  <c r="W244" i="2"/>
  <c r="W243" i="2"/>
  <c r="W242" i="2"/>
  <c r="W241" i="2"/>
  <c r="W240" i="2"/>
  <c r="W239" i="2"/>
  <c r="W238" i="2"/>
  <c r="W237" i="2"/>
  <c r="W236" i="2"/>
  <c r="W235" i="2"/>
  <c r="W234" i="2"/>
  <c r="W233" i="2"/>
  <c r="W232" i="2"/>
  <c r="W231" i="2"/>
  <c r="W230" i="2"/>
  <c r="W229" i="2"/>
  <c r="W228" i="2"/>
  <c r="W227" i="2"/>
  <c r="W226" i="2"/>
  <c r="W225" i="2"/>
  <c r="W224" i="2"/>
  <c r="W223" i="2"/>
  <c r="W222" i="2"/>
  <c r="W221" i="2"/>
  <c r="W220" i="2"/>
  <c r="W219" i="2"/>
  <c r="W218" i="2"/>
  <c r="W217" i="2"/>
  <c r="W216" i="2"/>
  <c r="W215" i="2"/>
  <c r="W214" i="2"/>
  <c r="W213" i="2"/>
  <c r="W212" i="2"/>
  <c r="W211" i="2"/>
  <c r="W210" i="2"/>
  <c r="W209" i="2"/>
  <c r="W208" i="2"/>
  <c r="W207" i="2"/>
  <c r="W206" i="2"/>
  <c r="W205" i="2"/>
  <c r="W204" i="2"/>
  <c r="W203" i="2"/>
  <c r="W202" i="2"/>
  <c r="W201" i="2"/>
  <c r="W200" i="2"/>
  <c r="W199" i="2"/>
  <c r="W198" i="2"/>
  <c r="W197" i="2"/>
  <c r="W196" i="2"/>
  <c r="W195" i="2"/>
  <c r="W194" i="2"/>
  <c r="W193" i="2"/>
  <c r="W192" i="2"/>
  <c r="W191" i="2"/>
  <c r="W190" i="2"/>
  <c r="W189" i="2"/>
  <c r="W188" i="2"/>
  <c r="W187" i="2"/>
  <c r="W186" i="2"/>
  <c r="W185" i="2"/>
  <c r="W184" i="2"/>
  <c r="W183" i="2"/>
  <c r="W182" i="2"/>
  <c r="W181" i="2"/>
  <c r="W180" i="2"/>
  <c r="W179" i="2"/>
  <c r="W178" i="2"/>
  <c r="W177" i="2"/>
  <c r="W176" i="2"/>
  <c r="W175" i="2"/>
  <c r="W174" i="2"/>
  <c r="W173" i="2"/>
  <c r="W172" i="2"/>
  <c r="W171" i="2"/>
  <c r="W170" i="2"/>
  <c r="W169" i="2"/>
  <c r="W168" i="2"/>
  <c r="W167" i="2"/>
  <c r="W166" i="2"/>
  <c r="W165" i="2"/>
  <c r="W164" i="2"/>
  <c r="W163" i="2"/>
  <c r="W162" i="2"/>
  <c r="W161" i="2"/>
  <c r="W160" i="2"/>
  <c r="W159" i="2"/>
  <c r="W158" i="2"/>
  <c r="W157" i="2"/>
  <c r="W156" i="2"/>
  <c r="W155" i="2"/>
  <c r="W154" i="2"/>
  <c r="W153" i="2"/>
  <c r="W152" i="2"/>
  <c r="W151" i="2"/>
  <c r="W150" i="2"/>
  <c r="W149" i="2"/>
  <c r="W148" i="2"/>
  <c r="W147" i="2"/>
  <c r="W146" i="2"/>
  <c r="W145" i="2"/>
  <c r="W144" i="2"/>
  <c r="W143" i="2"/>
  <c r="W142" i="2"/>
  <c r="W141" i="2"/>
  <c r="W140" i="2"/>
  <c r="W139" i="2"/>
  <c r="W138" i="2"/>
  <c r="W137" i="2"/>
  <c r="W136" i="2"/>
  <c r="W135" i="2"/>
  <c r="W134" i="2"/>
  <c r="W133" i="2"/>
  <c r="W132" i="2"/>
  <c r="W131" i="2"/>
  <c r="W130" i="2"/>
  <c r="W129" i="2"/>
  <c r="W128" i="2"/>
  <c r="W127" i="2"/>
  <c r="W126" i="2"/>
  <c r="W125" i="2"/>
  <c r="W124" i="2"/>
  <c r="W123" i="2"/>
  <c r="W122" i="2"/>
  <c r="W121" i="2"/>
  <c r="W120" i="2"/>
  <c r="W119" i="2"/>
  <c r="W118" i="2"/>
  <c r="W117" i="2"/>
  <c r="W116" i="2"/>
  <c r="W115" i="2"/>
  <c r="W114" i="2"/>
  <c r="W113" i="2"/>
  <c r="W112" i="2"/>
  <c r="W111" i="2"/>
  <c r="W110" i="2"/>
  <c r="W109" i="2"/>
  <c r="W108" i="2"/>
  <c r="W107" i="2"/>
  <c r="W106" i="2"/>
  <c r="W105" i="2"/>
  <c r="W104" i="2"/>
  <c r="W103" i="2"/>
  <c r="W102" i="2"/>
  <c r="W101" i="2"/>
  <c r="W100" i="2"/>
  <c r="W99" i="2"/>
  <c r="W98" i="2"/>
  <c r="W97" i="2"/>
  <c r="W96" i="2"/>
  <c r="W95" i="2"/>
  <c r="W94" i="2"/>
  <c r="W93" i="2"/>
  <c r="W92" i="2"/>
  <c r="W91" i="2"/>
  <c r="W90" i="2"/>
  <c r="W89" i="2"/>
  <c r="W88" i="2"/>
  <c r="W87" i="2"/>
  <c r="W86" i="2"/>
  <c r="W85" i="2"/>
  <c r="W84" i="2"/>
  <c r="W83" i="2"/>
  <c r="W82" i="2"/>
  <c r="W81" i="2"/>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W11" i="2"/>
  <c r="U1010" i="2"/>
  <c r="U1009" i="2"/>
  <c r="U1008" i="2"/>
  <c r="U1007" i="2"/>
  <c r="U1006" i="2"/>
  <c r="U1005" i="2"/>
  <c r="U1004" i="2"/>
  <c r="U1003" i="2"/>
  <c r="U1002" i="2"/>
  <c r="U1001" i="2"/>
  <c r="U1000" i="2"/>
  <c r="U999" i="2"/>
  <c r="U998" i="2"/>
  <c r="U997" i="2"/>
  <c r="U996" i="2"/>
  <c r="U995" i="2"/>
  <c r="U994" i="2"/>
  <c r="U993" i="2"/>
  <c r="U992" i="2"/>
  <c r="U991" i="2"/>
  <c r="U990" i="2"/>
  <c r="U989" i="2"/>
  <c r="U988" i="2"/>
  <c r="U987" i="2"/>
  <c r="U986" i="2"/>
  <c r="U985" i="2"/>
  <c r="U984" i="2"/>
  <c r="U983" i="2"/>
  <c r="U982" i="2"/>
  <c r="U981" i="2"/>
  <c r="U980" i="2"/>
  <c r="U979" i="2"/>
  <c r="U978" i="2"/>
  <c r="U977" i="2"/>
  <c r="U976" i="2"/>
  <c r="U975" i="2"/>
  <c r="U974" i="2"/>
  <c r="U973" i="2"/>
  <c r="U972" i="2"/>
  <c r="U971" i="2"/>
  <c r="U970" i="2"/>
  <c r="U969" i="2"/>
  <c r="U968" i="2"/>
  <c r="U967" i="2"/>
  <c r="U966" i="2"/>
  <c r="U965" i="2"/>
  <c r="U964" i="2"/>
  <c r="U963" i="2"/>
  <c r="U962" i="2"/>
  <c r="U961" i="2"/>
  <c r="U960" i="2"/>
  <c r="U959" i="2"/>
  <c r="U958" i="2"/>
  <c r="U957" i="2"/>
  <c r="U956" i="2"/>
  <c r="U955" i="2"/>
  <c r="U954" i="2"/>
  <c r="U953" i="2"/>
  <c r="U952" i="2"/>
  <c r="U951" i="2"/>
  <c r="U950" i="2"/>
  <c r="U949" i="2"/>
  <c r="U948" i="2"/>
  <c r="U947" i="2"/>
  <c r="U946" i="2"/>
  <c r="U945" i="2"/>
  <c r="U944" i="2"/>
  <c r="U943" i="2"/>
  <c r="U942" i="2"/>
  <c r="U941" i="2"/>
  <c r="U940" i="2"/>
  <c r="U939" i="2"/>
  <c r="U938" i="2"/>
  <c r="U937" i="2"/>
  <c r="U936" i="2"/>
  <c r="U935" i="2"/>
  <c r="U934" i="2"/>
  <c r="U933" i="2"/>
  <c r="U932" i="2"/>
  <c r="U931" i="2"/>
  <c r="U930" i="2"/>
  <c r="U929" i="2"/>
  <c r="U928" i="2"/>
  <c r="U927" i="2"/>
  <c r="U926" i="2"/>
  <c r="U925" i="2"/>
  <c r="U924" i="2"/>
  <c r="U923" i="2"/>
  <c r="U922" i="2"/>
  <c r="U921" i="2"/>
  <c r="U920" i="2"/>
  <c r="U919" i="2"/>
  <c r="U918" i="2"/>
  <c r="U917" i="2"/>
  <c r="U916" i="2"/>
  <c r="U915" i="2"/>
  <c r="U914" i="2"/>
  <c r="U913" i="2"/>
  <c r="U912" i="2"/>
  <c r="U911" i="2"/>
  <c r="U910" i="2"/>
  <c r="U909" i="2"/>
  <c r="U908" i="2"/>
  <c r="U907" i="2"/>
  <c r="U906" i="2"/>
  <c r="U905" i="2"/>
  <c r="U904" i="2"/>
  <c r="U903" i="2"/>
  <c r="U902" i="2"/>
  <c r="U901" i="2"/>
  <c r="U900" i="2"/>
  <c r="U899" i="2"/>
  <c r="U898" i="2"/>
  <c r="U897" i="2"/>
  <c r="U896" i="2"/>
  <c r="U895" i="2"/>
  <c r="U894" i="2"/>
  <c r="U893" i="2"/>
  <c r="U892" i="2"/>
  <c r="U891" i="2"/>
  <c r="U890" i="2"/>
  <c r="U889" i="2"/>
  <c r="U888" i="2"/>
  <c r="U887" i="2"/>
  <c r="U886" i="2"/>
  <c r="U885" i="2"/>
  <c r="U884" i="2"/>
  <c r="U883" i="2"/>
  <c r="U882" i="2"/>
  <c r="U881" i="2"/>
  <c r="U880" i="2"/>
  <c r="U879" i="2"/>
  <c r="U878" i="2"/>
  <c r="U877" i="2"/>
  <c r="U876" i="2"/>
  <c r="U875" i="2"/>
  <c r="U874" i="2"/>
  <c r="U873" i="2"/>
  <c r="U872" i="2"/>
  <c r="U871" i="2"/>
  <c r="U870" i="2"/>
  <c r="U869" i="2"/>
  <c r="U868" i="2"/>
  <c r="U867" i="2"/>
  <c r="U866" i="2"/>
  <c r="U865" i="2"/>
  <c r="U864" i="2"/>
  <c r="U863" i="2"/>
  <c r="U862" i="2"/>
  <c r="U861" i="2"/>
  <c r="U860" i="2"/>
  <c r="U859" i="2"/>
  <c r="U858" i="2"/>
  <c r="U857" i="2"/>
  <c r="U856" i="2"/>
  <c r="U855" i="2"/>
  <c r="U854" i="2"/>
  <c r="U853" i="2"/>
  <c r="U852" i="2"/>
  <c r="U851" i="2"/>
  <c r="U850" i="2"/>
  <c r="U849" i="2"/>
  <c r="U848" i="2"/>
  <c r="U847" i="2"/>
  <c r="U846" i="2"/>
  <c r="U845" i="2"/>
  <c r="U844" i="2"/>
  <c r="U843" i="2"/>
  <c r="U842" i="2"/>
  <c r="U841" i="2"/>
  <c r="U840" i="2"/>
  <c r="U839" i="2"/>
  <c r="U838" i="2"/>
  <c r="U837" i="2"/>
  <c r="U836" i="2"/>
  <c r="U835" i="2"/>
  <c r="U834" i="2"/>
  <c r="U833" i="2"/>
  <c r="U832" i="2"/>
  <c r="U831" i="2"/>
  <c r="U830" i="2"/>
  <c r="U829" i="2"/>
  <c r="U828" i="2"/>
  <c r="U827" i="2"/>
  <c r="U826" i="2"/>
  <c r="U825" i="2"/>
  <c r="U824" i="2"/>
  <c r="U823" i="2"/>
  <c r="U822" i="2"/>
  <c r="U821" i="2"/>
  <c r="U820" i="2"/>
  <c r="U819" i="2"/>
  <c r="U818" i="2"/>
  <c r="U817" i="2"/>
  <c r="U816" i="2"/>
  <c r="U815" i="2"/>
  <c r="U814" i="2"/>
  <c r="U813" i="2"/>
  <c r="U812" i="2"/>
  <c r="U811" i="2"/>
  <c r="U810" i="2"/>
  <c r="U809" i="2"/>
  <c r="U808" i="2"/>
  <c r="U807" i="2"/>
  <c r="U806" i="2"/>
  <c r="U805" i="2"/>
  <c r="U804" i="2"/>
  <c r="U803" i="2"/>
  <c r="U802" i="2"/>
  <c r="U801" i="2"/>
  <c r="U800" i="2"/>
  <c r="U799" i="2"/>
  <c r="U798" i="2"/>
  <c r="U797" i="2"/>
  <c r="U796" i="2"/>
  <c r="U795" i="2"/>
  <c r="U794" i="2"/>
  <c r="U793" i="2"/>
  <c r="U792" i="2"/>
  <c r="U791" i="2"/>
  <c r="U790" i="2"/>
  <c r="U789" i="2"/>
  <c r="U788" i="2"/>
  <c r="U787" i="2"/>
  <c r="U786" i="2"/>
  <c r="U785" i="2"/>
  <c r="U784" i="2"/>
  <c r="U783" i="2"/>
  <c r="U782" i="2"/>
  <c r="U781" i="2"/>
  <c r="U780" i="2"/>
  <c r="U779" i="2"/>
  <c r="U778" i="2"/>
  <c r="U777" i="2"/>
  <c r="U776" i="2"/>
  <c r="U775" i="2"/>
  <c r="U774" i="2"/>
  <c r="U773" i="2"/>
  <c r="U772" i="2"/>
  <c r="U771" i="2"/>
  <c r="U770" i="2"/>
  <c r="U769" i="2"/>
  <c r="U768" i="2"/>
  <c r="U767" i="2"/>
  <c r="U766" i="2"/>
  <c r="U765" i="2"/>
  <c r="U764" i="2"/>
  <c r="U763" i="2"/>
  <c r="U762" i="2"/>
  <c r="U761" i="2"/>
  <c r="U760" i="2"/>
  <c r="U759" i="2"/>
  <c r="U758" i="2"/>
  <c r="U757" i="2"/>
  <c r="U756" i="2"/>
  <c r="U755" i="2"/>
  <c r="U754" i="2"/>
  <c r="U753" i="2"/>
  <c r="U752" i="2"/>
  <c r="U751" i="2"/>
  <c r="U750" i="2"/>
  <c r="U749" i="2"/>
  <c r="U748" i="2"/>
  <c r="U747" i="2"/>
  <c r="U746" i="2"/>
  <c r="U745" i="2"/>
  <c r="U744" i="2"/>
  <c r="U743" i="2"/>
  <c r="U742" i="2"/>
  <c r="U741" i="2"/>
  <c r="U740" i="2"/>
  <c r="U739" i="2"/>
  <c r="U738" i="2"/>
  <c r="U737" i="2"/>
  <c r="U736" i="2"/>
  <c r="U735" i="2"/>
  <c r="U734" i="2"/>
  <c r="U733" i="2"/>
  <c r="U732" i="2"/>
  <c r="U731" i="2"/>
  <c r="U730" i="2"/>
  <c r="U729" i="2"/>
  <c r="U728" i="2"/>
  <c r="U727" i="2"/>
  <c r="U726" i="2"/>
  <c r="U725" i="2"/>
  <c r="U724" i="2"/>
  <c r="U723" i="2"/>
  <c r="U722" i="2"/>
  <c r="U721" i="2"/>
  <c r="U720" i="2"/>
  <c r="U719" i="2"/>
  <c r="U718" i="2"/>
  <c r="U717" i="2"/>
  <c r="U716" i="2"/>
  <c r="U715" i="2"/>
  <c r="U714" i="2"/>
  <c r="U713" i="2"/>
  <c r="U712" i="2"/>
  <c r="U711" i="2"/>
  <c r="U710" i="2"/>
  <c r="U709" i="2"/>
  <c r="U708" i="2"/>
  <c r="U707" i="2"/>
  <c r="U706" i="2"/>
  <c r="U705" i="2"/>
  <c r="U704" i="2"/>
  <c r="U703" i="2"/>
  <c r="U702" i="2"/>
  <c r="U701" i="2"/>
  <c r="U700" i="2"/>
  <c r="U699" i="2"/>
  <c r="U698" i="2"/>
  <c r="U697" i="2"/>
  <c r="U696" i="2"/>
  <c r="U695" i="2"/>
  <c r="U694" i="2"/>
  <c r="U693" i="2"/>
  <c r="U692" i="2"/>
  <c r="U691" i="2"/>
  <c r="U690" i="2"/>
  <c r="U689" i="2"/>
  <c r="U688" i="2"/>
  <c r="U687" i="2"/>
  <c r="U686" i="2"/>
  <c r="U685" i="2"/>
  <c r="U684" i="2"/>
  <c r="U683" i="2"/>
  <c r="U682" i="2"/>
  <c r="U681" i="2"/>
  <c r="U680" i="2"/>
  <c r="U679" i="2"/>
  <c r="U678" i="2"/>
  <c r="U677" i="2"/>
  <c r="U676" i="2"/>
  <c r="U675" i="2"/>
  <c r="U674" i="2"/>
  <c r="U673" i="2"/>
  <c r="U672" i="2"/>
  <c r="U671" i="2"/>
  <c r="U670" i="2"/>
  <c r="U669" i="2"/>
  <c r="U668" i="2"/>
  <c r="U667" i="2"/>
  <c r="U666" i="2"/>
  <c r="U665" i="2"/>
  <c r="U664" i="2"/>
  <c r="U663" i="2"/>
  <c r="U662" i="2"/>
  <c r="U661" i="2"/>
  <c r="U660" i="2"/>
  <c r="U659" i="2"/>
  <c r="U658" i="2"/>
  <c r="U657" i="2"/>
  <c r="U656" i="2"/>
  <c r="U655" i="2"/>
  <c r="U654" i="2"/>
  <c r="U653" i="2"/>
  <c r="U652" i="2"/>
  <c r="U651" i="2"/>
  <c r="U650" i="2"/>
  <c r="U649" i="2"/>
  <c r="U648" i="2"/>
  <c r="U647" i="2"/>
  <c r="U646" i="2"/>
  <c r="U645" i="2"/>
  <c r="U644" i="2"/>
  <c r="U643" i="2"/>
  <c r="U642" i="2"/>
  <c r="U641" i="2"/>
  <c r="U640" i="2"/>
  <c r="U639" i="2"/>
  <c r="U638" i="2"/>
  <c r="U637" i="2"/>
  <c r="U636" i="2"/>
  <c r="U635" i="2"/>
  <c r="U634" i="2"/>
  <c r="U633" i="2"/>
  <c r="U632" i="2"/>
  <c r="U631" i="2"/>
  <c r="U630" i="2"/>
  <c r="U629" i="2"/>
  <c r="U628" i="2"/>
  <c r="U627" i="2"/>
  <c r="U626" i="2"/>
  <c r="U625" i="2"/>
  <c r="U624" i="2"/>
  <c r="U623" i="2"/>
  <c r="U622" i="2"/>
  <c r="U621" i="2"/>
  <c r="U620" i="2"/>
  <c r="U619" i="2"/>
  <c r="U618" i="2"/>
  <c r="U617" i="2"/>
  <c r="U616" i="2"/>
  <c r="U615" i="2"/>
  <c r="U614" i="2"/>
  <c r="U613" i="2"/>
  <c r="U612" i="2"/>
  <c r="U611" i="2"/>
  <c r="U610" i="2"/>
  <c r="U609" i="2"/>
  <c r="U608" i="2"/>
  <c r="U607" i="2"/>
  <c r="U606" i="2"/>
  <c r="U605" i="2"/>
  <c r="U604" i="2"/>
  <c r="U603" i="2"/>
  <c r="U602" i="2"/>
  <c r="U601" i="2"/>
  <c r="U600" i="2"/>
  <c r="U599" i="2"/>
  <c r="U598" i="2"/>
  <c r="U597" i="2"/>
  <c r="U596" i="2"/>
  <c r="U595" i="2"/>
  <c r="U594" i="2"/>
  <c r="U593" i="2"/>
  <c r="U592" i="2"/>
  <c r="U591" i="2"/>
  <c r="U590" i="2"/>
  <c r="U589" i="2"/>
  <c r="U588" i="2"/>
  <c r="U587" i="2"/>
  <c r="U586" i="2"/>
  <c r="U585" i="2"/>
  <c r="U584" i="2"/>
  <c r="U583" i="2"/>
  <c r="U582" i="2"/>
  <c r="U581" i="2"/>
  <c r="U580" i="2"/>
  <c r="U579" i="2"/>
  <c r="U578" i="2"/>
  <c r="U577" i="2"/>
  <c r="U576" i="2"/>
  <c r="U575" i="2"/>
  <c r="U574" i="2"/>
  <c r="U573" i="2"/>
  <c r="U572" i="2"/>
  <c r="U571" i="2"/>
  <c r="U570" i="2"/>
  <c r="U569" i="2"/>
  <c r="U568" i="2"/>
  <c r="U567" i="2"/>
  <c r="U566" i="2"/>
  <c r="U565" i="2"/>
  <c r="U564" i="2"/>
  <c r="U563" i="2"/>
  <c r="U562" i="2"/>
  <c r="U561" i="2"/>
  <c r="U560" i="2"/>
  <c r="U559" i="2"/>
  <c r="U558" i="2"/>
  <c r="U557" i="2"/>
  <c r="U556" i="2"/>
  <c r="U555" i="2"/>
  <c r="U554" i="2"/>
  <c r="U553" i="2"/>
  <c r="U552" i="2"/>
  <c r="U551" i="2"/>
  <c r="U550" i="2"/>
  <c r="U549" i="2"/>
  <c r="U548" i="2"/>
  <c r="U547" i="2"/>
  <c r="U546" i="2"/>
  <c r="U545" i="2"/>
  <c r="U544" i="2"/>
  <c r="U543" i="2"/>
  <c r="U542" i="2"/>
  <c r="U541" i="2"/>
  <c r="U540" i="2"/>
  <c r="U539" i="2"/>
  <c r="U538" i="2"/>
  <c r="U537" i="2"/>
  <c r="U536" i="2"/>
  <c r="U535" i="2"/>
  <c r="U534" i="2"/>
  <c r="U533" i="2"/>
  <c r="U532" i="2"/>
  <c r="U531" i="2"/>
  <c r="U530" i="2"/>
  <c r="U529" i="2"/>
  <c r="U528" i="2"/>
  <c r="U527" i="2"/>
  <c r="U526" i="2"/>
  <c r="U525" i="2"/>
  <c r="U524" i="2"/>
  <c r="U523" i="2"/>
  <c r="U522" i="2"/>
  <c r="U521" i="2"/>
  <c r="U520" i="2"/>
  <c r="U519" i="2"/>
  <c r="U518" i="2"/>
  <c r="U517" i="2"/>
  <c r="U516" i="2"/>
  <c r="U515" i="2"/>
  <c r="U514" i="2"/>
  <c r="U513" i="2"/>
  <c r="U512" i="2"/>
  <c r="U511" i="2"/>
  <c r="U510" i="2"/>
  <c r="U509" i="2"/>
  <c r="U508" i="2"/>
  <c r="U507" i="2"/>
  <c r="U506" i="2"/>
  <c r="U505" i="2"/>
  <c r="U504" i="2"/>
  <c r="U503" i="2"/>
  <c r="U502" i="2"/>
  <c r="U501" i="2"/>
  <c r="U500" i="2"/>
  <c r="U499" i="2"/>
  <c r="U498" i="2"/>
  <c r="U497" i="2"/>
  <c r="U496" i="2"/>
  <c r="U495" i="2"/>
  <c r="U494" i="2"/>
  <c r="U493" i="2"/>
  <c r="U492" i="2"/>
  <c r="U491" i="2"/>
  <c r="U490" i="2"/>
  <c r="U489" i="2"/>
  <c r="U488" i="2"/>
  <c r="U487" i="2"/>
  <c r="U486" i="2"/>
  <c r="U485" i="2"/>
  <c r="U484" i="2"/>
  <c r="U483" i="2"/>
  <c r="U482" i="2"/>
  <c r="U481" i="2"/>
  <c r="U480" i="2"/>
  <c r="U479" i="2"/>
  <c r="U478" i="2"/>
  <c r="U477" i="2"/>
  <c r="U476" i="2"/>
  <c r="U475" i="2"/>
  <c r="U474" i="2"/>
  <c r="U473" i="2"/>
  <c r="U472" i="2"/>
  <c r="U471" i="2"/>
  <c r="U470" i="2"/>
  <c r="U469" i="2"/>
  <c r="U468" i="2"/>
  <c r="U467" i="2"/>
  <c r="U466" i="2"/>
  <c r="U465" i="2"/>
  <c r="U464" i="2"/>
  <c r="U463" i="2"/>
  <c r="U462" i="2"/>
  <c r="U461" i="2"/>
  <c r="U460" i="2"/>
  <c r="U459" i="2"/>
  <c r="U458" i="2"/>
  <c r="U457" i="2"/>
  <c r="U456" i="2"/>
  <c r="U455" i="2"/>
  <c r="U454" i="2"/>
  <c r="U453" i="2"/>
  <c r="U452" i="2"/>
  <c r="U451" i="2"/>
  <c r="U450" i="2"/>
  <c r="U449" i="2"/>
  <c r="U448" i="2"/>
  <c r="U447" i="2"/>
  <c r="U446" i="2"/>
  <c r="U445" i="2"/>
  <c r="U444" i="2"/>
  <c r="U443" i="2"/>
  <c r="U442" i="2"/>
  <c r="U441" i="2"/>
  <c r="U440" i="2"/>
  <c r="U439" i="2"/>
  <c r="U438" i="2"/>
  <c r="U437" i="2"/>
  <c r="U436" i="2"/>
  <c r="U435" i="2"/>
  <c r="U434" i="2"/>
  <c r="U433" i="2"/>
  <c r="U432" i="2"/>
  <c r="U431" i="2"/>
  <c r="U430" i="2"/>
  <c r="U429" i="2"/>
  <c r="U428" i="2"/>
  <c r="U427" i="2"/>
  <c r="U426" i="2"/>
  <c r="U425" i="2"/>
  <c r="U424" i="2"/>
  <c r="U423" i="2"/>
  <c r="U422" i="2"/>
  <c r="U421" i="2"/>
  <c r="U420" i="2"/>
  <c r="U419" i="2"/>
  <c r="U418" i="2"/>
  <c r="U417" i="2"/>
  <c r="U416" i="2"/>
  <c r="U415" i="2"/>
  <c r="U414" i="2"/>
  <c r="U413" i="2"/>
  <c r="U412" i="2"/>
  <c r="U411" i="2"/>
  <c r="U410" i="2"/>
  <c r="U409" i="2"/>
  <c r="U408" i="2"/>
  <c r="U407" i="2"/>
  <c r="U406" i="2"/>
  <c r="U405" i="2"/>
  <c r="U404" i="2"/>
  <c r="U403" i="2"/>
  <c r="U402" i="2"/>
  <c r="U401" i="2"/>
  <c r="U400" i="2"/>
  <c r="U399" i="2"/>
  <c r="U398" i="2"/>
  <c r="U397" i="2"/>
  <c r="U396" i="2"/>
  <c r="U395" i="2"/>
  <c r="U394" i="2"/>
  <c r="U393" i="2"/>
  <c r="U392" i="2"/>
  <c r="U391" i="2"/>
  <c r="U390" i="2"/>
  <c r="U389" i="2"/>
  <c r="U388" i="2"/>
  <c r="U387" i="2"/>
  <c r="U386" i="2"/>
  <c r="U385" i="2"/>
  <c r="U384" i="2"/>
  <c r="U383" i="2"/>
  <c r="U382" i="2"/>
  <c r="U381" i="2"/>
  <c r="U380" i="2"/>
  <c r="U379" i="2"/>
  <c r="U378" i="2"/>
  <c r="U377" i="2"/>
  <c r="U376" i="2"/>
  <c r="U375" i="2"/>
  <c r="U374" i="2"/>
  <c r="U373" i="2"/>
  <c r="U372" i="2"/>
  <c r="U371" i="2"/>
  <c r="U370" i="2"/>
  <c r="U369" i="2"/>
  <c r="U368" i="2"/>
  <c r="U367" i="2"/>
  <c r="U366" i="2"/>
  <c r="U365" i="2"/>
  <c r="U364" i="2"/>
  <c r="U363" i="2"/>
  <c r="U362" i="2"/>
  <c r="U361" i="2"/>
  <c r="U360" i="2"/>
  <c r="U359" i="2"/>
  <c r="U358" i="2"/>
  <c r="U357" i="2"/>
  <c r="U356" i="2"/>
  <c r="U355" i="2"/>
  <c r="U354" i="2"/>
  <c r="U353" i="2"/>
  <c r="U352" i="2"/>
  <c r="U351" i="2"/>
  <c r="U350" i="2"/>
  <c r="U349" i="2"/>
  <c r="U348" i="2"/>
  <c r="U347" i="2"/>
  <c r="U346" i="2"/>
  <c r="U345" i="2"/>
  <c r="U344" i="2"/>
  <c r="U343" i="2"/>
  <c r="U342" i="2"/>
  <c r="U341" i="2"/>
  <c r="U340" i="2"/>
  <c r="U339" i="2"/>
  <c r="U338" i="2"/>
  <c r="U337" i="2"/>
  <c r="U336" i="2"/>
  <c r="U335" i="2"/>
  <c r="U334" i="2"/>
  <c r="U333" i="2"/>
  <c r="U332" i="2"/>
  <c r="U331" i="2"/>
  <c r="U330" i="2"/>
  <c r="U329" i="2"/>
  <c r="U328" i="2"/>
  <c r="U327" i="2"/>
  <c r="U326" i="2"/>
  <c r="U325" i="2"/>
  <c r="U324" i="2"/>
  <c r="U323" i="2"/>
  <c r="U322" i="2"/>
  <c r="U321" i="2"/>
  <c r="U320" i="2"/>
  <c r="U319" i="2"/>
  <c r="U318" i="2"/>
  <c r="U317" i="2"/>
  <c r="U316" i="2"/>
  <c r="U315" i="2"/>
  <c r="U314" i="2"/>
  <c r="U313" i="2"/>
  <c r="U312" i="2"/>
  <c r="U311" i="2"/>
  <c r="U310" i="2"/>
  <c r="U309" i="2"/>
  <c r="U308" i="2"/>
  <c r="U307" i="2"/>
  <c r="U306" i="2"/>
  <c r="U305" i="2"/>
  <c r="U304" i="2"/>
  <c r="U303" i="2"/>
  <c r="U302" i="2"/>
  <c r="U301" i="2"/>
  <c r="U300" i="2"/>
  <c r="U299" i="2"/>
  <c r="U298" i="2"/>
  <c r="U297" i="2"/>
  <c r="U296" i="2"/>
  <c r="U295" i="2"/>
  <c r="U294" i="2"/>
  <c r="U293" i="2"/>
  <c r="U292" i="2"/>
  <c r="U291" i="2"/>
  <c r="U290" i="2"/>
  <c r="U289" i="2"/>
  <c r="U288" i="2"/>
  <c r="U287" i="2"/>
  <c r="U286" i="2"/>
  <c r="U285" i="2"/>
  <c r="U284" i="2"/>
  <c r="U283" i="2"/>
  <c r="U282" i="2"/>
  <c r="U281" i="2"/>
  <c r="U280" i="2"/>
  <c r="U279" i="2"/>
  <c r="U278" i="2"/>
  <c r="U277" i="2"/>
  <c r="U276" i="2"/>
  <c r="U275" i="2"/>
  <c r="U274" i="2"/>
  <c r="U273" i="2"/>
  <c r="U272" i="2"/>
  <c r="U271" i="2"/>
  <c r="U270" i="2"/>
  <c r="U269" i="2"/>
  <c r="U268" i="2"/>
  <c r="U267" i="2"/>
  <c r="U266" i="2"/>
  <c r="U265" i="2"/>
  <c r="U264" i="2"/>
  <c r="U263" i="2"/>
  <c r="U262" i="2"/>
  <c r="U261" i="2"/>
  <c r="U260" i="2"/>
  <c r="U259" i="2"/>
  <c r="U258" i="2"/>
  <c r="U257" i="2"/>
  <c r="U256" i="2"/>
  <c r="U255" i="2"/>
  <c r="U254" i="2"/>
  <c r="U253" i="2"/>
  <c r="U252" i="2"/>
  <c r="U251" i="2"/>
  <c r="U250" i="2"/>
  <c r="U249" i="2"/>
  <c r="U248" i="2"/>
  <c r="U247" i="2"/>
  <c r="U246" i="2"/>
  <c r="U245" i="2"/>
  <c r="U244" i="2"/>
  <c r="U243" i="2"/>
  <c r="U242" i="2"/>
  <c r="U241" i="2"/>
  <c r="U240" i="2"/>
  <c r="U239" i="2"/>
  <c r="U238" i="2"/>
  <c r="U237" i="2"/>
  <c r="U236" i="2"/>
  <c r="U235" i="2"/>
  <c r="U234" i="2"/>
  <c r="U233" i="2"/>
  <c r="U232" i="2"/>
  <c r="U231" i="2"/>
  <c r="U230" i="2"/>
  <c r="U229" i="2"/>
  <c r="U228" i="2"/>
  <c r="U227" i="2"/>
  <c r="U226" i="2"/>
  <c r="U225" i="2"/>
  <c r="U224" i="2"/>
  <c r="U223" i="2"/>
  <c r="U222" i="2"/>
  <c r="U221" i="2"/>
  <c r="U220" i="2"/>
  <c r="U219" i="2"/>
  <c r="U218" i="2"/>
  <c r="U217" i="2"/>
  <c r="U216" i="2"/>
  <c r="U215" i="2"/>
  <c r="U214" i="2"/>
  <c r="U213" i="2"/>
  <c r="U212" i="2"/>
  <c r="U211" i="2"/>
  <c r="U210" i="2"/>
  <c r="U209" i="2"/>
  <c r="U208" i="2"/>
  <c r="U207" i="2"/>
  <c r="U206" i="2"/>
  <c r="U205" i="2"/>
  <c r="U204" i="2"/>
  <c r="U203" i="2"/>
  <c r="U202" i="2"/>
  <c r="U201" i="2"/>
  <c r="U200" i="2"/>
  <c r="U199" i="2"/>
  <c r="U198" i="2"/>
  <c r="U197" i="2"/>
  <c r="U196" i="2"/>
  <c r="U195" i="2"/>
  <c r="U194" i="2"/>
  <c r="U193" i="2"/>
  <c r="U192" i="2"/>
  <c r="U191" i="2"/>
  <c r="U190" i="2"/>
  <c r="U189" i="2"/>
  <c r="U188" i="2"/>
  <c r="U187" i="2"/>
  <c r="U186" i="2"/>
  <c r="U185" i="2"/>
  <c r="U184" i="2"/>
  <c r="U183" i="2"/>
  <c r="U182" i="2"/>
  <c r="U181" i="2"/>
  <c r="U180" i="2"/>
  <c r="U179" i="2"/>
  <c r="U178" i="2"/>
  <c r="U177" i="2"/>
  <c r="U176" i="2"/>
  <c r="U175" i="2"/>
  <c r="U174" i="2"/>
  <c r="U173" i="2"/>
  <c r="U172" i="2"/>
  <c r="U171" i="2"/>
  <c r="U170" i="2"/>
  <c r="U169" i="2"/>
  <c r="U168" i="2"/>
  <c r="U167" i="2"/>
  <c r="U166" i="2"/>
  <c r="U165" i="2"/>
  <c r="U164" i="2"/>
  <c r="U163" i="2"/>
  <c r="U162" i="2"/>
  <c r="U161" i="2"/>
  <c r="U160" i="2"/>
  <c r="U159" i="2"/>
  <c r="U158" i="2"/>
  <c r="U157" i="2"/>
  <c r="U156" i="2"/>
  <c r="U155" i="2"/>
  <c r="U154" i="2"/>
  <c r="U153" i="2"/>
  <c r="U152" i="2"/>
  <c r="U151" i="2"/>
  <c r="U150" i="2"/>
  <c r="U149" i="2"/>
  <c r="U148" i="2"/>
  <c r="U147" i="2"/>
  <c r="U146" i="2"/>
  <c r="U145" i="2"/>
  <c r="U144" i="2"/>
  <c r="U143" i="2"/>
  <c r="U142" i="2"/>
  <c r="U141" i="2"/>
  <c r="U140" i="2"/>
  <c r="U139" i="2"/>
  <c r="U138" i="2"/>
  <c r="U137" i="2"/>
  <c r="U136" i="2"/>
  <c r="U135" i="2"/>
  <c r="U134" i="2"/>
  <c r="U133" i="2"/>
  <c r="U132" i="2"/>
  <c r="U131" i="2"/>
  <c r="U130" i="2"/>
  <c r="U129" i="2"/>
  <c r="U128" i="2"/>
  <c r="U127" i="2"/>
  <c r="U126" i="2"/>
  <c r="U125" i="2"/>
  <c r="U124" i="2"/>
  <c r="U123" i="2"/>
  <c r="U122" i="2"/>
  <c r="U121" i="2"/>
  <c r="U120" i="2"/>
  <c r="U119" i="2"/>
  <c r="U118" i="2"/>
  <c r="U117" i="2"/>
  <c r="U116" i="2"/>
  <c r="U115" i="2"/>
  <c r="U114" i="2"/>
  <c r="U113" i="2"/>
  <c r="U112" i="2"/>
  <c r="U111" i="2"/>
  <c r="U110" i="2"/>
  <c r="U109" i="2"/>
  <c r="U108" i="2"/>
  <c r="U107" i="2"/>
  <c r="U106" i="2"/>
  <c r="U105" i="2"/>
  <c r="U104" i="2"/>
  <c r="U103" i="2"/>
  <c r="U102" i="2"/>
  <c r="U101" i="2"/>
  <c r="U100" i="2"/>
  <c r="U99" i="2"/>
  <c r="U98" i="2"/>
  <c r="U97" i="2"/>
  <c r="U96" i="2"/>
  <c r="U95" i="2"/>
  <c r="U94" i="2"/>
  <c r="U93" i="2"/>
  <c r="U92" i="2"/>
  <c r="U91" i="2"/>
  <c r="U90" i="2"/>
  <c r="U89" i="2"/>
  <c r="U88" i="2"/>
  <c r="U87" i="2"/>
  <c r="U86" i="2"/>
  <c r="U85" i="2"/>
  <c r="U84" i="2"/>
  <c r="U83" i="2"/>
  <c r="U82" i="2"/>
  <c r="U81" i="2"/>
  <c r="U80" i="2"/>
  <c r="U79" i="2"/>
  <c r="U78" i="2"/>
  <c r="U77" i="2"/>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AJ18" i="1"/>
  <c r="BI7" i="1" s="1"/>
  <c r="BB24" i="1"/>
  <c r="BB25" i="1"/>
  <c r="BB26" i="1"/>
  <c r="BB27" i="1"/>
  <c r="BB28" i="1"/>
  <c r="BB29" i="1"/>
  <c r="BB30" i="1"/>
  <c r="BB31" i="1"/>
  <c r="BB32" i="1"/>
  <c r="BB23" i="1"/>
  <c r="AZ29" i="1"/>
  <c r="AZ30" i="1"/>
  <c r="AZ31" i="1"/>
  <c r="AZ32" i="1"/>
  <c r="AI997" i="2" l="1"/>
  <c r="AH997" i="2"/>
  <c r="AI981" i="2"/>
  <c r="AH981" i="2"/>
  <c r="AI965" i="2"/>
  <c r="AH965" i="2"/>
  <c r="AI949" i="2"/>
  <c r="AH949" i="2"/>
  <c r="AI933" i="2"/>
  <c r="AH933" i="2"/>
  <c r="AI917" i="2"/>
  <c r="AH917" i="2"/>
  <c r="AI901" i="2"/>
  <c r="AH901" i="2"/>
  <c r="AI885" i="2"/>
  <c r="AH885" i="2"/>
  <c r="AI869" i="2"/>
  <c r="AH869" i="2"/>
  <c r="AI853" i="2"/>
  <c r="AH853" i="2"/>
  <c r="AI837" i="2"/>
  <c r="AH837" i="2"/>
  <c r="AI821" i="2"/>
  <c r="AH821" i="2"/>
  <c r="AI805" i="2"/>
  <c r="AH805" i="2"/>
  <c r="AI789" i="2"/>
  <c r="AH789" i="2"/>
  <c r="AI773" i="2"/>
  <c r="AH773" i="2"/>
  <c r="AI757" i="2"/>
  <c r="AH757" i="2"/>
  <c r="AI741" i="2"/>
  <c r="AH741" i="2"/>
  <c r="AI725" i="2"/>
  <c r="AH725" i="2"/>
  <c r="AI709" i="2"/>
  <c r="AH709" i="2"/>
  <c r="AI693" i="2"/>
  <c r="AH693" i="2"/>
  <c r="AI677" i="2"/>
  <c r="AH677" i="2"/>
  <c r="AI661" i="2"/>
  <c r="AH661" i="2"/>
  <c r="AI645" i="2"/>
  <c r="AH645" i="2"/>
  <c r="AI629" i="2"/>
  <c r="AH629" i="2"/>
  <c r="AI613" i="2"/>
  <c r="AH613" i="2"/>
  <c r="AI597" i="2"/>
  <c r="AH597" i="2"/>
  <c r="AI581" i="2"/>
  <c r="AH581" i="2"/>
  <c r="AI565" i="2"/>
  <c r="AH565" i="2"/>
  <c r="AI549" i="2"/>
  <c r="AH549" i="2"/>
  <c r="AH533" i="2"/>
  <c r="AI533" i="2"/>
  <c r="AH517" i="2"/>
  <c r="AI517" i="2"/>
  <c r="AH501" i="2"/>
  <c r="AI501" i="2"/>
  <c r="AH485" i="2"/>
  <c r="AI485" i="2"/>
  <c r="AH469" i="2"/>
  <c r="AI469" i="2"/>
  <c r="AH453" i="2"/>
  <c r="AI453" i="2"/>
  <c r="AH437" i="2"/>
  <c r="AI437" i="2"/>
  <c r="AH421" i="2"/>
  <c r="AI421" i="2"/>
  <c r="AH405" i="2"/>
  <c r="AI405" i="2"/>
  <c r="AH389" i="2"/>
  <c r="AI389" i="2"/>
  <c r="AH373" i="2"/>
  <c r="AI373" i="2"/>
  <c r="AH357" i="2"/>
  <c r="AI357" i="2"/>
  <c r="AH341" i="2"/>
  <c r="AI341" i="2"/>
  <c r="AH325" i="2"/>
  <c r="AI325" i="2"/>
  <c r="AH309" i="2"/>
  <c r="AI309" i="2"/>
  <c r="AH293" i="2"/>
  <c r="AI293" i="2"/>
  <c r="AH277" i="2"/>
  <c r="AI277" i="2"/>
  <c r="AI261" i="2"/>
  <c r="AH261" i="2"/>
  <c r="AI245" i="2"/>
  <c r="AH245" i="2"/>
  <c r="AI229" i="2"/>
  <c r="AH229" i="2"/>
  <c r="AI213" i="2"/>
  <c r="AH213" i="2"/>
  <c r="AI197" i="2"/>
  <c r="AH197" i="2"/>
  <c r="AI181" i="2"/>
  <c r="AH181" i="2"/>
  <c r="AI165" i="2"/>
  <c r="AH165" i="2"/>
  <c r="AI149" i="2"/>
  <c r="AH149" i="2"/>
  <c r="AI133" i="2"/>
  <c r="AH133" i="2"/>
  <c r="AI117" i="2"/>
  <c r="AH117" i="2"/>
  <c r="AI101" i="2"/>
  <c r="AH101" i="2"/>
  <c r="AI85" i="2"/>
  <c r="AH85" i="2"/>
  <c r="AI69" i="2"/>
  <c r="AH69" i="2"/>
  <c r="AI1000" i="2"/>
  <c r="AH1000" i="2"/>
  <c r="AI984" i="2"/>
  <c r="AH984" i="2"/>
  <c r="AI968" i="2"/>
  <c r="AH968" i="2"/>
  <c r="AI952" i="2"/>
  <c r="AH952" i="2"/>
  <c r="AI936" i="2"/>
  <c r="AH936" i="2"/>
  <c r="AI920" i="2"/>
  <c r="AH920" i="2"/>
  <c r="AI904" i="2"/>
  <c r="AH904" i="2"/>
  <c r="AI888" i="2"/>
  <c r="AH888" i="2"/>
  <c r="AI872" i="2"/>
  <c r="AH872" i="2"/>
  <c r="AI856" i="2"/>
  <c r="AH856" i="2"/>
  <c r="AI840" i="2"/>
  <c r="AH840" i="2"/>
  <c r="AI824" i="2"/>
  <c r="AH824" i="2"/>
  <c r="AI808" i="2"/>
  <c r="AH808" i="2"/>
  <c r="AI792" i="2"/>
  <c r="AH792" i="2"/>
  <c r="AI776" i="2"/>
  <c r="AH776" i="2"/>
  <c r="AI760" i="2"/>
  <c r="AH760" i="2"/>
  <c r="AI744" i="2"/>
  <c r="AH744" i="2"/>
  <c r="AI728" i="2"/>
  <c r="AH728" i="2"/>
  <c r="AI712" i="2"/>
  <c r="AH712" i="2"/>
  <c r="AI696" i="2"/>
  <c r="AH696" i="2"/>
  <c r="AI680" i="2"/>
  <c r="AH680" i="2"/>
  <c r="AI664" i="2"/>
  <c r="AH664" i="2"/>
  <c r="AI648" i="2"/>
  <c r="AH648" i="2"/>
  <c r="AI632" i="2"/>
  <c r="AH632" i="2"/>
  <c r="AI616" i="2"/>
  <c r="AH616" i="2"/>
  <c r="AI600" i="2"/>
  <c r="AH600" i="2"/>
  <c r="AI584" i="2"/>
  <c r="AH584" i="2"/>
  <c r="AI568" i="2"/>
  <c r="AH568" i="2"/>
  <c r="AI552" i="2"/>
  <c r="AH552" i="2"/>
  <c r="AI536" i="2"/>
  <c r="AH536" i="2"/>
  <c r="AI520" i="2"/>
  <c r="AH520" i="2"/>
  <c r="AI504" i="2"/>
  <c r="AH504" i="2"/>
  <c r="AI488" i="2"/>
  <c r="AH488" i="2"/>
  <c r="AI472" i="2"/>
  <c r="AH472" i="2"/>
  <c r="AI456" i="2"/>
  <c r="AH456" i="2"/>
  <c r="AI440" i="2"/>
  <c r="AH440" i="2"/>
  <c r="AI424" i="2"/>
  <c r="AH424" i="2"/>
  <c r="AI408" i="2"/>
  <c r="AH408" i="2"/>
  <c r="AI392" i="2"/>
  <c r="AH392" i="2"/>
  <c r="AI376" i="2"/>
  <c r="AH376" i="2"/>
  <c r="AI360" i="2"/>
  <c r="AH360" i="2"/>
  <c r="AI344" i="2"/>
  <c r="AH344" i="2"/>
  <c r="AI328" i="2"/>
  <c r="AH328" i="2"/>
  <c r="AI312" i="2"/>
  <c r="AH312" i="2"/>
  <c r="AI296" i="2"/>
  <c r="AH296" i="2"/>
  <c r="AI280" i="2"/>
  <c r="AH280" i="2"/>
  <c r="AI264" i="2"/>
  <c r="AH264" i="2"/>
  <c r="AI248" i="2"/>
  <c r="AH248" i="2"/>
  <c r="AI232" i="2"/>
  <c r="AH232" i="2"/>
  <c r="AI216" i="2"/>
  <c r="AH216" i="2"/>
  <c r="AI200" i="2"/>
  <c r="AH200" i="2"/>
  <c r="AI184" i="2"/>
  <c r="AH184" i="2"/>
  <c r="AI168" i="2"/>
  <c r="AH168" i="2"/>
  <c r="AI152" i="2"/>
  <c r="AH152" i="2"/>
  <c r="AI136" i="2"/>
  <c r="AH136" i="2"/>
  <c r="AI120" i="2"/>
  <c r="AH120" i="2"/>
  <c r="AI104" i="2"/>
  <c r="AH104" i="2"/>
  <c r="AI88" i="2"/>
  <c r="AH88" i="2"/>
  <c r="AI72" i="2"/>
  <c r="AH72" i="2"/>
  <c r="AI985" i="2"/>
  <c r="AH985" i="2"/>
  <c r="AI953" i="2"/>
  <c r="AH953" i="2"/>
  <c r="AI921" i="2"/>
  <c r="AH921" i="2"/>
  <c r="AI889" i="2"/>
  <c r="AH889" i="2"/>
  <c r="AI857" i="2"/>
  <c r="AH857" i="2"/>
  <c r="AI825" i="2"/>
  <c r="AH825" i="2"/>
  <c r="AI793" i="2"/>
  <c r="AH793" i="2"/>
  <c r="AI761" i="2"/>
  <c r="AH761" i="2"/>
  <c r="AI729" i="2"/>
  <c r="AH729" i="2"/>
  <c r="AI697" i="2"/>
  <c r="AH697" i="2"/>
  <c r="AI665" i="2"/>
  <c r="AH665" i="2"/>
  <c r="AI633" i="2"/>
  <c r="AH633" i="2"/>
  <c r="AI601" i="2"/>
  <c r="AH601" i="2"/>
  <c r="AI569" i="2"/>
  <c r="AH569" i="2"/>
  <c r="AH537" i="2"/>
  <c r="AI537" i="2"/>
  <c r="AH505" i="2"/>
  <c r="AI505" i="2"/>
  <c r="AH473" i="2"/>
  <c r="AI473" i="2"/>
  <c r="AH441" i="2"/>
  <c r="AI441" i="2"/>
  <c r="AH409" i="2"/>
  <c r="AI409" i="2"/>
  <c r="AH377" i="2"/>
  <c r="AI377" i="2"/>
  <c r="AH345" i="2"/>
  <c r="AI345" i="2"/>
  <c r="AH313" i="2"/>
  <c r="AI313" i="2"/>
  <c r="AH281" i="2"/>
  <c r="AI281" i="2"/>
  <c r="AI249" i="2"/>
  <c r="AH249" i="2"/>
  <c r="AI217" i="2"/>
  <c r="AH217" i="2"/>
  <c r="AI185" i="2"/>
  <c r="AH185" i="2"/>
  <c r="AI153" i="2"/>
  <c r="AH153" i="2"/>
  <c r="AI121" i="2"/>
  <c r="AH121" i="2"/>
  <c r="AI89" i="2"/>
  <c r="AH89" i="2"/>
  <c r="AI1004" i="2"/>
  <c r="AH1004" i="2"/>
  <c r="AI972" i="2"/>
  <c r="AH972" i="2"/>
  <c r="AI940" i="2"/>
  <c r="AH940" i="2"/>
  <c r="AI908" i="2"/>
  <c r="AH908" i="2"/>
  <c r="AI876" i="2"/>
  <c r="AH876" i="2"/>
  <c r="AI844" i="2"/>
  <c r="AH844" i="2"/>
  <c r="AI812" i="2"/>
  <c r="AH812" i="2"/>
  <c r="AI780" i="2"/>
  <c r="AH780" i="2"/>
  <c r="AI748" i="2"/>
  <c r="AH748" i="2"/>
  <c r="AI716" i="2"/>
  <c r="AH716" i="2"/>
  <c r="AI684" i="2"/>
  <c r="AH684" i="2"/>
  <c r="AI652" i="2"/>
  <c r="AH652" i="2"/>
  <c r="AI620" i="2"/>
  <c r="AH620" i="2"/>
  <c r="AI588" i="2"/>
  <c r="AH588" i="2"/>
  <c r="AI556" i="2"/>
  <c r="AH556" i="2"/>
  <c r="AH540" i="2"/>
  <c r="AI540" i="2"/>
  <c r="AI508" i="2"/>
  <c r="AH508" i="2"/>
  <c r="AI476" i="2"/>
  <c r="AH476" i="2"/>
  <c r="AI444" i="2"/>
  <c r="AH444" i="2"/>
  <c r="AI412" i="2"/>
  <c r="AH412" i="2"/>
  <c r="AI380" i="2"/>
  <c r="AH380" i="2"/>
  <c r="AI348" i="2"/>
  <c r="AH348" i="2"/>
  <c r="AI316" i="2"/>
  <c r="AH316" i="2"/>
  <c r="AI284" i="2"/>
  <c r="AH284" i="2"/>
  <c r="AI252" i="2"/>
  <c r="AH252" i="2"/>
  <c r="AI220" i="2"/>
  <c r="AH220" i="2"/>
  <c r="AI188" i="2"/>
  <c r="AH188" i="2"/>
  <c r="AI156" i="2"/>
  <c r="AH156" i="2"/>
  <c r="AI124" i="2"/>
  <c r="AH124" i="2"/>
  <c r="AI92" i="2"/>
  <c r="AH92" i="2"/>
  <c r="AI1009" i="2"/>
  <c r="AH1009" i="2"/>
  <c r="AI977" i="2"/>
  <c r="AH977" i="2"/>
  <c r="AI945" i="2"/>
  <c r="AH945" i="2"/>
  <c r="AI913" i="2"/>
  <c r="AH913" i="2"/>
  <c r="AI881" i="2"/>
  <c r="AH881" i="2"/>
  <c r="AI849" i="2"/>
  <c r="AH849" i="2"/>
  <c r="AI833" i="2"/>
  <c r="AH833" i="2"/>
  <c r="AI801" i="2"/>
  <c r="AH801" i="2"/>
  <c r="AI785" i="2"/>
  <c r="AH785" i="2"/>
  <c r="AI769" i="2"/>
  <c r="AH769" i="2"/>
  <c r="AI753" i="2"/>
  <c r="AH753" i="2"/>
  <c r="AI737" i="2"/>
  <c r="AH737" i="2"/>
  <c r="AI721" i="2"/>
  <c r="AH721" i="2"/>
  <c r="AI705" i="2"/>
  <c r="AH705" i="2"/>
  <c r="AI689" i="2"/>
  <c r="AH689" i="2"/>
  <c r="AI673" i="2"/>
  <c r="AH673" i="2"/>
  <c r="AI657" i="2"/>
  <c r="AH657" i="2"/>
  <c r="AI641" i="2"/>
  <c r="AH641" i="2"/>
  <c r="AI625" i="2"/>
  <c r="AH625" i="2"/>
  <c r="AI609" i="2"/>
  <c r="AH609" i="2"/>
  <c r="AI593" i="2"/>
  <c r="AH593" i="2"/>
  <c r="AI577" i="2"/>
  <c r="AH577" i="2"/>
  <c r="AI561" i="2"/>
  <c r="AH561" i="2"/>
  <c r="AI545" i="2"/>
  <c r="AH545" i="2"/>
  <c r="AH529" i="2"/>
  <c r="AI529" i="2"/>
  <c r="AH513" i="2"/>
  <c r="AI513" i="2"/>
  <c r="AH497" i="2"/>
  <c r="AI497" i="2"/>
  <c r="AH481" i="2"/>
  <c r="AI481" i="2"/>
  <c r="AH465" i="2"/>
  <c r="AI465" i="2"/>
  <c r="AH449" i="2"/>
  <c r="AI449" i="2"/>
  <c r="AH433" i="2"/>
  <c r="AI433" i="2"/>
  <c r="AH401" i="2"/>
  <c r="AI401" i="2"/>
  <c r="AH385" i="2"/>
  <c r="AI385" i="2"/>
  <c r="AH369" i="2"/>
  <c r="AI369" i="2"/>
  <c r="AH353" i="2"/>
  <c r="AI353" i="2"/>
  <c r="AH337" i="2"/>
  <c r="AI337" i="2"/>
  <c r="AH321" i="2"/>
  <c r="AI321" i="2"/>
  <c r="AH305" i="2"/>
  <c r="AI305" i="2"/>
  <c r="AH289" i="2"/>
  <c r="AI289" i="2"/>
  <c r="AH273" i="2"/>
  <c r="AI273" i="2"/>
  <c r="AI257" i="2"/>
  <c r="AH257" i="2"/>
  <c r="AI241" i="2"/>
  <c r="AH241" i="2"/>
  <c r="AI225" i="2"/>
  <c r="AH225" i="2"/>
  <c r="AI209" i="2"/>
  <c r="AH209" i="2"/>
  <c r="AI193" i="2"/>
  <c r="AH193" i="2"/>
  <c r="AI177" i="2"/>
  <c r="AH177" i="2"/>
  <c r="AI161" i="2"/>
  <c r="AH161" i="2"/>
  <c r="AI145" i="2"/>
  <c r="AH145" i="2"/>
  <c r="AI129" i="2"/>
  <c r="AH129" i="2"/>
  <c r="AI113" i="2"/>
  <c r="AH113" i="2"/>
  <c r="AI97" i="2"/>
  <c r="AH97" i="2"/>
  <c r="AI81" i="2"/>
  <c r="AH81" i="2"/>
  <c r="AI65" i="2"/>
  <c r="AH65" i="2"/>
  <c r="AI996" i="2"/>
  <c r="AH996" i="2"/>
  <c r="AI980" i="2"/>
  <c r="AH980" i="2"/>
  <c r="AI964" i="2"/>
  <c r="AH964" i="2"/>
  <c r="AI948" i="2"/>
  <c r="AH948" i="2"/>
  <c r="AI932" i="2"/>
  <c r="AH932" i="2"/>
  <c r="AI916" i="2"/>
  <c r="AH916" i="2"/>
  <c r="AI900" i="2"/>
  <c r="AH900" i="2"/>
  <c r="AI884" i="2"/>
  <c r="AH884" i="2"/>
  <c r="AI868" i="2"/>
  <c r="AH868" i="2"/>
  <c r="AI852" i="2"/>
  <c r="AH852" i="2"/>
  <c r="AI836" i="2"/>
  <c r="AH836" i="2"/>
  <c r="AI820" i="2"/>
  <c r="AH820" i="2"/>
  <c r="AI804" i="2"/>
  <c r="AH804" i="2"/>
  <c r="AI788" i="2"/>
  <c r="AH788" i="2"/>
  <c r="AI772" i="2"/>
  <c r="AH772" i="2"/>
  <c r="AI756" i="2"/>
  <c r="AH756" i="2"/>
  <c r="AI740" i="2"/>
  <c r="AH740" i="2"/>
  <c r="AI724" i="2"/>
  <c r="AH724" i="2"/>
  <c r="AI708" i="2"/>
  <c r="AH708" i="2"/>
  <c r="AI692" i="2"/>
  <c r="AH692" i="2"/>
  <c r="AI676" i="2"/>
  <c r="AH676" i="2"/>
  <c r="AI660" i="2"/>
  <c r="AH660" i="2"/>
  <c r="AI644" i="2"/>
  <c r="AH644" i="2"/>
  <c r="AI628" i="2"/>
  <c r="AH628" i="2"/>
  <c r="AI612" i="2"/>
  <c r="AH612" i="2"/>
  <c r="AI596" i="2"/>
  <c r="AH596" i="2"/>
  <c r="AI580" i="2"/>
  <c r="AH580" i="2"/>
  <c r="AI564" i="2"/>
  <c r="AH564" i="2"/>
  <c r="AI548" i="2"/>
  <c r="AH548" i="2"/>
  <c r="AI532" i="2"/>
  <c r="AH532" i="2"/>
  <c r="AI516" i="2"/>
  <c r="AH516" i="2"/>
  <c r="AI500" i="2"/>
  <c r="AH500" i="2"/>
  <c r="AI484" i="2"/>
  <c r="AH484" i="2"/>
  <c r="AI468" i="2"/>
  <c r="AH468" i="2"/>
  <c r="AI452" i="2"/>
  <c r="AH452" i="2"/>
  <c r="AI436" i="2"/>
  <c r="AH436" i="2"/>
  <c r="AI420" i="2"/>
  <c r="AH420" i="2"/>
  <c r="AI404" i="2"/>
  <c r="AH404" i="2"/>
  <c r="AI388" i="2"/>
  <c r="AH388" i="2"/>
  <c r="AI372" i="2"/>
  <c r="AH372" i="2"/>
  <c r="AI356" i="2"/>
  <c r="AH356" i="2"/>
  <c r="AI340" i="2"/>
  <c r="AH340" i="2"/>
  <c r="AI324" i="2"/>
  <c r="AH324" i="2"/>
  <c r="AI308" i="2"/>
  <c r="AH308" i="2"/>
  <c r="AI292" i="2"/>
  <c r="AH292" i="2"/>
  <c r="AI276" i="2"/>
  <c r="AH276" i="2"/>
  <c r="AI260" i="2"/>
  <c r="AH260" i="2"/>
  <c r="AI244" i="2"/>
  <c r="AH244" i="2"/>
  <c r="AI228" i="2"/>
  <c r="AH228" i="2"/>
  <c r="AI212" i="2"/>
  <c r="AH212" i="2"/>
  <c r="AI196" i="2"/>
  <c r="AH196" i="2"/>
  <c r="AI180" i="2"/>
  <c r="AH180" i="2"/>
  <c r="AI164" i="2"/>
  <c r="AH164" i="2"/>
  <c r="AI148" i="2"/>
  <c r="AH148" i="2"/>
  <c r="AI132" i="2"/>
  <c r="AH132" i="2"/>
  <c r="AI116" i="2"/>
  <c r="AH116" i="2"/>
  <c r="AI100" i="2"/>
  <c r="AH100" i="2"/>
  <c r="AI84" i="2"/>
  <c r="AH84" i="2"/>
  <c r="AI68" i="2"/>
  <c r="AH68" i="2"/>
  <c r="AI1001" i="2"/>
  <c r="AH1001" i="2"/>
  <c r="AI969" i="2"/>
  <c r="AH969" i="2"/>
  <c r="AI937" i="2"/>
  <c r="AH937" i="2"/>
  <c r="AI905" i="2"/>
  <c r="AH905" i="2"/>
  <c r="AI873" i="2"/>
  <c r="AH873" i="2"/>
  <c r="AI841" i="2"/>
  <c r="AH841" i="2"/>
  <c r="AI809" i="2"/>
  <c r="AH809" i="2"/>
  <c r="AI777" i="2"/>
  <c r="AH777" i="2"/>
  <c r="AI745" i="2"/>
  <c r="AH745" i="2"/>
  <c r="AI713" i="2"/>
  <c r="AH713" i="2"/>
  <c r="AI681" i="2"/>
  <c r="AH681" i="2"/>
  <c r="AI649" i="2"/>
  <c r="AH649" i="2"/>
  <c r="AI617" i="2"/>
  <c r="AH617" i="2"/>
  <c r="AI585" i="2"/>
  <c r="AH585" i="2"/>
  <c r="AI553" i="2"/>
  <c r="AH553" i="2"/>
  <c r="AH521" i="2"/>
  <c r="AI521" i="2"/>
  <c r="AH489" i="2"/>
  <c r="AI489" i="2"/>
  <c r="AH457" i="2"/>
  <c r="AI457" i="2"/>
  <c r="AH425" i="2"/>
  <c r="AI425" i="2"/>
  <c r="AH393" i="2"/>
  <c r="AI393" i="2"/>
  <c r="AH361" i="2"/>
  <c r="AI361" i="2"/>
  <c r="AH329" i="2"/>
  <c r="AI329" i="2"/>
  <c r="AH297" i="2"/>
  <c r="AI297" i="2"/>
  <c r="AH265" i="2"/>
  <c r="AI265" i="2"/>
  <c r="AI233" i="2"/>
  <c r="AH233" i="2"/>
  <c r="AI201" i="2"/>
  <c r="AH201" i="2"/>
  <c r="AI169" i="2"/>
  <c r="AH169" i="2"/>
  <c r="AI137" i="2"/>
  <c r="AH137" i="2"/>
  <c r="AI105" i="2"/>
  <c r="AH105" i="2"/>
  <c r="AI73" i="2"/>
  <c r="AH73" i="2"/>
  <c r="AI988" i="2"/>
  <c r="AH988" i="2"/>
  <c r="AI956" i="2"/>
  <c r="AH956" i="2"/>
  <c r="AI924" i="2"/>
  <c r="AH924" i="2"/>
  <c r="AI892" i="2"/>
  <c r="AH892" i="2"/>
  <c r="AI860" i="2"/>
  <c r="AH860" i="2"/>
  <c r="AI828" i="2"/>
  <c r="AH828" i="2"/>
  <c r="AI796" i="2"/>
  <c r="AH796" i="2"/>
  <c r="AI764" i="2"/>
  <c r="AH764" i="2"/>
  <c r="AI732" i="2"/>
  <c r="AH732" i="2"/>
  <c r="AI700" i="2"/>
  <c r="AH700" i="2"/>
  <c r="AI668" i="2"/>
  <c r="AH668" i="2"/>
  <c r="AI636" i="2"/>
  <c r="AH636" i="2"/>
  <c r="AI604" i="2"/>
  <c r="AH604" i="2"/>
  <c r="AI572" i="2"/>
  <c r="AH572" i="2"/>
  <c r="AI524" i="2"/>
  <c r="AH524" i="2"/>
  <c r="AI492" i="2"/>
  <c r="AH492" i="2"/>
  <c r="AI460" i="2"/>
  <c r="AH460" i="2"/>
  <c r="AI428" i="2"/>
  <c r="AH428" i="2"/>
  <c r="AI396" i="2"/>
  <c r="AH396" i="2"/>
  <c r="AI364" i="2"/>
  <c r="AH364" i="2"/>
  <c r="AI332" i="2"/>
  <c r="AH332" i="2"/>
  <c r="AI300" i="2"/>
  <c r="AH300" i="2"/>
  <c r="AI268" i="2"/>
  <c r="AH268" i="2"/>
  <c r="AI236" i="2"/>
  <c r="AH236" i="2"/>
  <c r="AI204" i="2"/>
  <c r="AH204" i="2"/>
  <c r="AI172" i="2"/>
  <c r="AH172" i="2"/>
  <c r="AI140" i="2"/>
  <c r="AH140" i="2"/>
  <c r="AI108" i="2"/>
  <c r="AH108" i="2"/>
  <c r="AI76" i="2"/>
  <c r="AH76" i="2"/>
  <c r="AI993" i="2"/>
  <c r="AH993" i="2"/>
  <c r="AI961" i="2"/>
  <c r="AH961" i="2"/>
  <c r="AI929" i="2"/>
  <c r="AH929" i="2"/>
  <c r="AI897" i="2"/>
  <c r="AH897" i="2"/>
  <c r="AI865" i="2"/>
  <c r="AH865" i="2"/>
  <c r="AI817" i="2"/>
  <c r="AH817" i="2"/>
  <c r="AH417" i="2"/>
  <c r="AI417" i="2"/>
  <c r="AI1005" i="2"/>
  <c r="AH1005" i="2"/>
  <c r="AI989" i="2"/>
  <c r="AH989" i="2"/>
  <c r="AI973" i="2"/>
  <c r="AH973" i="2"/>
  <c r="AI957" i="2"/>
  <c r="AH957" i="2"/>
  <c r="AI941" i="2"/>
  <c r="AH941" i="2"/>
  <c r="AI925" i="2"/>
  <c r="AH925" i="2"/>
  <c r="AI909" i="2"/>
  <c r="AH909" i="2"/>
  <c r="AI893" i="2"/>
  <c r="AH893" i="2"/>
  <c r="AI877" i="2"/>
  <c r="AH877" i="2"/>
  <c r="AI861" i="2"/>
  <c r="AH861" i="2"/>
  <c r="AI845" i="2"/>
  <c r="AH845" i="2"/>
  <c r="AI829" i="2"/>
  <c r="AH829" i="2"/>
  <c r="AI813" i="2"/>
  <c r="AH813" i="2"/>
  <c r="AI797" i="2"/>
  <c r="AH797" i="2"/>
  <c r="AI781" i="2"/>
  <c r="AH781" i="2"/>
  <c r="AI765" i="2"/>
  <c r="AH765" i="2"/>
  <c r="AI749" i="2"/>
  <c r="AH749" i="2"/>
  <c r="AI733" i="2"/>
  <c r="AH733" i="2"/>
  <c r="AI717" i="2"/>
  <c r="AH717" i="2"/>
  <c r="AI701" i="2"/>
  <c r="AH701" i="2"/>
  <c r="AI685" i="2"/>
  <c r="AH685" i="2"/>
  <c r="AI669" i="2"/>
  <c r="AH669" i="2"/>
  <c r="AI653" i="2"/>
  <c r="AH653" i="2"/>
  <c r="AI637" i="2"/>
  <c r="AH637" i="2"/>
  <c r="AI621" i="2"/>
  <c r="AH621" i="2"/>
  <c r="AI605" i="2"/>
  <c r="AH605" i="2"/>
  <c r="AI589" i="2"/>
  <c r="AH589" i="2"/>
  <c r="AI573" i="2"/>
  <c r="AH573" i="2"/>
  <c r="AI557" i="2"/>
  <c r="AH557" i="2"/>
  <c r="AI541" i="2"/>
  <c r="AH541" i="2"/>
  <c r="AH525" i="2"/>
  <c r="AI525" i="2"/>
  <c r="AH509" i="2"/>
  <c r="AI509" i="2"/>
  <c r="AH493" i="2"/>
  <c r="AI493" i="2"/>
  <c r="AH477" i="2"/>
  <c r="AI477" i="2"/>
  <c r="AH461" i="2"/>
  <c r="AI461" i="2"/>
  <c r="AH445" i="2"/>
  <c r="AI445" i="2"/>
  <c r="AH429" i="2"/>
  <c r="AI429" i="2"/>
  <c r="AH413" i="2"/>
  <c r="AI413" i="2"/>
  <c r="AH397" i="2"/>
  <c r="AI397" i="2"/>
  <c r="AH381" i="2"/>
  <c r="AI381" i="2"/>
  <c r="AH365" i="2"/>
  <c r="AI365" i="2"/>
  <c r="AH349" i="2"/>
  <c r="AI349" i="2"/>
  <c r="AH333" i="2"/>
  <c r="AI333" i="2"/>
  <c r="AH317" i="2"/>
  <c r="AI317" i="2"/>
  <c r="AH301" i="2"/>
  <c r="AI301" i="2"/>
  <c r="AH285" i="2"/>
  <c r="AI285" i="2"/>
  <c r="AH269" i="2"/>
  <c r="AI269" i="2"/>
  <c r="AI253" i="2"/>
  <c r="AH253" i="2"/>
  <c r="AI237" i="2"/>
  <c r="AH237" i="2"/>
  <c r="AI221" i="2"/>
  <c r="AH221" i="2"/>
  <c r="AI205" i="2"/>
  <c r="AH205" i="2"/>
  <c r="AI189" i="2"/>
  <c r="AH189" i="2"/>
  <c r="AI173" i="2"/>
  <c r="AH173" i="2"/>
  <c r="AI157" i="2"/>
  <c r="AH157" i="2"/>
  <c r="AI141" i="2"/>
  <c r="AH141" i="2"/>
  <c r="AI125" i="2"/>
  <c r="AH125" i="2"/>
  <c r="AI109" i="2"/>
  <c r="AH109" i="2"/>
  <c r="AI93" i="2"/>
  <c r="AH93" i="2"/>
  <c r="AI77" i="2"/>
  <c r="AH77" i="2"/>
  <c r="AI1008" i="2"/>
  <c r="AH1008" i="2"/>
  <c r="AI992" i="2"/>
  <c r="AH992" i="2"/>
  <c r="AI976" i="2"/>
  <c r="AH976" i="2"/>
  <c r="AI960" i="2"/>
  <c r="AH960" i="2"/>
  <c r="AI944" i="2"/>
  <c r="AH944" i="2"/>
  <c r="AI928" i="2"/>
  <c r="AH928" i="2"/>
  <c r="AI912" i="2"/>
  <c r="AH912" i="2"/>
  <c r="AI896" i="2"/>
  <c r="AH896" i="2"/>
  <c r="AI880" i="2"/>
  <c r="AH880" i="2"/>
  <c r="AI864" i="2"/>
  <c r="AH864" i="2"/>
  <c r="AI848" i="2"/>
  <c r="AH848" i="2"/>
  <c r="AI832" i="2"/>
  <c r="AH832" i="2"/>
  <c r="AI816" i="2"/>
  <c r="AH816" i="2"/>
  <c r="AI800" i="2"/>
  <c r="AH800" i="2"/>
  <c r="AI784" i="2"/>
  <c r="AH784" i="2"/>
  <c r="AI768" i="2"/>
  <c r="AH768" i="2"/>
  <c r="AI752" i="2"/>
  <c r="AH752" i="2"/>
  <c r="AI736" i="2"/>
  <c r="AH736" i="2"/>
  <c r="AI720" i="2"/>
  <c r="AH720" i="2"/>
  <c r="AI704" i="2"/>
  <c r="AH704" i="2"/>
  <c r="AI688" i="2"/>
  <c r="AH688" i="2"/>
  <c r="AI672" i="2"/>
  <c r="AH672" i="2"/>
  <c r="AI656" i="2"/>
  <c r="AH656" i="2"/>
  <c r="AI640" i="2"/>
  <c r="AH640" i="2"/>
  <c r="AI624" i="2"/>
  <c r="AH624" i="2"/>
  <c r="AI608" i="2"/>
  <c r="AH608" i="2"/>
  <c r="AI592" i="2"/>
  <c r="AH592" i="2"/>
  <c r="AI576" i="2"/>
  <c r="AH576" i="2"/>
  <c r="AI560" i="2"/>
  <c r="AH560" i="2"/>
  <c r="AH544" i="2"/>
  <c r="AI544" i="2"/>
  <c r="AI528" i="2"/>
  <c r="AH528" i="2"/>
  <c r="AI512" i="2"/>
  <c r="AH512" i="2"/>
  <c r="AI496" i="2"/>
  <c r="AH496" i="2"/>
  <c r="AI480" i="2"/>
  <c r="AH480" i="2"/>
  <c r="AI464" i="2"/>
  <c r="AH464" i="2"/>
  <c r="AI448" i="2"/>
  <c r="AH448" i="2"/>
  <c r="AI432" i="2"/>
  <c r="AH432" i="2"/>
  <c r="AI416" i="2"/>
  <c r="AH416" i="2"/>
  <c r="AI400" i="2"/>
  <c r="AH400" i="2"/>
  <c r="AI384" i="2"/>
  <c r="AH384" i="2"/>
  <c r="AI368" i="2"/>
  <c r="AH368" i="2"/>
  <c r="AI352" i="2"/>
  <c r="AH352" i="2"/>
  <c r="AI336" i="2"/>
  <c r="AH336" i="2"/>
  <c r="AI320" i="2"/>
  <c r="AH320" i="2"/>
  <c r="AI304" i="2"/>
  <c r="AH304" i="2"/>
  <c r="AI288" i="2"/>
  <c r="AH288" i="2"/>
  <c r="AI272" i="2"/>
  <c r="AH272" i="2"/>
  <c r="AI256" i="2"/>
  <c r="AH256" i="2"/>
  <c r="AI240" i="2"/>
  <c r="AH240" i="2"/>
  <c r="AI224" i="2"/>
  <c r="AH224" i="2"/>
  <c r="AI208" i="2"/>
  <c r="AH208" i="2"/>
  <c r="AI192" i="2"/>
  <c r="AH192" i="2"/>
  <c r="AI176" i="2"/>
  <c r="AH176" i="2"/>
  <c r="AI160" i="2"/>
  <c r="AH160" i="2"/>
  <c r="AI144" i="2"/>
  <c r="AH144" i="2"/>
  <c r="AI128" i="2"/>
  <c r="AH128" i="2"/>
  <c r="AI112" i="2"/>
  <c r="AH112" i="2"/>
  <c r="AI96" i="2"/>
  <c r="AH96" i="2"/>
  <c r="AI80" i="2"/>
  <c r="AH80" i="2"/>
  <c r="AI64" i="2"/>
  <c r="AH64" i="2"/>
  <c r="BJ7" i="1"/>
  <c r="AA7" i="2"/>
  <c r="BI8" i="1"/>
  <c r="BK8" i="1" s="1"/>
  <c r="BK7" i="1"/>
  <c r="K1010" i="2"/>
  <c r="L1010" i="2" s="1"/>
  <c r="K1009" i="2"/>
  <c r="L1009" i="2" s="1"/>
  <c r="K1008" i="2"/>
  <c r="K1007" i="2"/>
  <c r="K1006" i="2"/>
  <c r="K1005" i="2"/>
  <c r="K1004" i="2"/>
  <c r="K1003" i="2"/>
  <c r="K1002" i="2"/>
  <c r="L1002" i="2" s="1"/>
  <c r="K1001" i="2"/>
  <c r="L1001" i="2" s="1"/>
  <c r="K1000" i="2"/>
  <c r="K999" i="2"/>
  <c r="L999" i="2" s="1"/>
  <c r="K998" i="2"/>
  <c r="L998" i="2" s="1"/>
  <c r="K997" i="2"/>
  <c r="L997" i="2" s="1"/>
  <c r="K996" i="2"/>
  <c r="K995" i="2"/>
  <c r="K994" i="2"/>
  <c r="K993" i="2"/>
  <c r="K992" i="2"/>
  <c r="K991" i="2"/>
  <c r="K990" i="2"/>
  <c r="K989" i="2"/>
  <c r="K988" i="2"/>
  <c r="K987" i="2"/>
  <c r="K986" i="2"/>
  <c r="L986" i="2" s="1"/>
  <c r="K985" i="2"/>
  <c r="L985" i="2" s="1"/>
  <c r="K984" i="2"/>
  <c r="K983" i="2"/>
  <c r="L983" i="2" s="1"/>
  <c r="K982" i="2"/>
  <c r="L982" i="2" s="1"/>
  <c r="K981" i="2"/>
  <c r="K980" i="2"/>
  <c r="K979" i="2"/>
  <c r="L979" i="2" s="1"/>
  <c r="K978" i="2"/>
  <c r="L978" i="2" s="1"/>
  <c r="K977" i="2"/>
  <c r="K976" i="2"/>
  <c r="K975" i="2"/>
  <c r="K974" i="2"/>
  <c r="L974" i="2" s="1"/>
  <c r="K973" i="2"/>
  <c r="L973" i="2" s="1"/>
  <c r="K972" i="2"/>
  <c r="K971" i="2"/>
  <c r="K970" i="2"/>
  <c r="L970" i="2" s="1"/>
  <c r="K969" i="2"/>
  <c r="K968" i="2"/>
  <c r="K967" i="2"/>
  <c r="K966" i="2"/>
  <c r="L966" i="2" s="1"/>
  <c r="K965" i="2"/>
  <c r="K964" i="2"/>
  <c r="K963" i="2"/>
  <c r="K962" i="2"/>
  <c r="K961" i="2"/>
  <c r="K960" i="2"/>
  <c r="K959" i="2"/>
  <c r="K958" i="2"/>
  <c r="L958" i="2" s="1"/>
  <c r="K957" i="2"/>
  <c r="K956" i="2"/>
  <c r="K955" i="2"/>
  <c r="K954" i="2"/>
  <c r="L954" i="2" s="1"/>
  <c r="K953" i="2"/>
  <c r="L953" i="2" s="1"/>
  <c r="K952" i="2"/>
  <c r="K951" i="2"/>
  <c r="K950" i="2"/>
  <c r="K949" i="2"/>
  <c r="K948" i="2"/>
  <c r="K947" i="2"/>
  <c r="K946" i="2"/>
  <c r="L946" i="2" s="1"/>
  <c r="K945" i="2"/>
  <c r="L945" i="2" s="1"/>
  <c r="K944" i="2"/>
  <c r="K943" i="2"/>
  <c r="K942" i="2"/>
  <c r="L942" i="2" s="1"/>
  <c r="K941" i="2"/>
  <c r="K940" i="2"/>
  <c r="K939" i="2"/>
  <c r="K938" i="2"/>
  <c r="L938" i="2" s="1"/>
  <c r="K937" i="2"/>
  <c r="K936" i="2"/>
  <c r="K935" i="2"/>
  <c r="K934" i="2"/>
  <c r="L934" i="2" s="1"/>
  <c r="K933" i="2"/>
  <c r="K932" i="2"/>
  <c r="K931" i="2"/>
  <c r="K930" i="2"/>
  <c r="L930" i="2" s="1"/>
  <c r="K929" i="2"/>
  <c r="K928" i="2"/>
  <c r="K927" i="2"/>
  <c r="K926" i="2"/>
  <c r="L926" i="2" s="1"/>
  <c r="K925" i="2"/>
  <c r="K924" i="2"/>
  <c r="K923" i="2"/>
  <c r="K922" i="2"/>
  <c r="K921" i="2"/>
  <c r="L921" i="2" s="1"/>
  <c r="K920" i="2"/>
  <c r="K919" i="2"/>
  <c r="K918" i="2"/>
  <c r="K917" i="2"/>
  <c r="K916" i="2"/>
  <c r="K915" i="2"/>
  <c r="K914" i="2"/>
  <c r="L914" i="2" s="1"/>
  <c r="K913" i="2"/>
  <c r="L913" i="2" s="1"/>
  <c r="K912" i="2"/>
  <c r="K911" i="2"/>
  <c r="K910" i="2"/>
  <c r="L910" i="2" s="1"/>
  <c r="K909" i="2"/>
  <c r="K908" i="2"/>
  <c r="K907" i="2"/>
  <c r="K906" i="2"/>
  <c r="L906" i="2" s="1"/>
  <c r="K905" i="2"/>
  <c r="K904" i="2"/>
  <c r="K903" i="2"/>
  <c r="K902" i="2"/>
  <c r="L902" i="2" s="1"/>
  <c r="K901" i="2"/>
  <c r="K900" i="2"/>
  <c r="K899" i="2"/>
  <c r="K898" i="2"/>
  <c r="L898" i="2" s="1"/>
  <c r="K897" i="2"/>
  <c r="K896" i="2"/>
  <c r="K895" i="2"/>
  <c r="K894" i="2"/>
  <c r="L894" i="2" s="1"/>
  <c r="K893" i="2"/>
  <c r="K892" i="2"/>
  <c r="K891" i="2"/>
  <c r="K890" i="2"/>
  <c r="K889" i="2"/>
  <c r="L889" i="2" s="1"/>
  <c r="K888" i="2"/>
  <c r="K887" i="2"/>
  <c r="K886" i="2"/>
  <c r="K885" i="2"/>
  <c r="K884" i="2"/>
  <c r="K883" i="2"/>
  <c r="K882" i="2"/>
  <c r="L882" i="2" s="1"/>
  <c r="K881" i="2"/>
  <c r="L881" i="2" s="1"/>
  <c r="K880" i="2"/>
  <c r="K879" i="2"/>
  <c r="K878" i="2"/>
  <c r="L878" i="2" s="1"/>
  <c r="K877" i="2"/>
  <c r="K876" i="2"/>
  <c r="K875" i="2"/>
  <c r="L875" i="2" s="1"/>
  <c r="K874" i="2"/>
  <c r="L874" i="2" s="1"/>
  <c r="K873" i="2"/>
  <c r="L873" i="2" s="1"/>
  <c r="K872" i="2"/>
  <c r="K871" i="2"/>
  <c r="K870" i="2"/>
  <c r="L870" i="2" s="1"/>
  <c r="K869" i="2"/>
  <c r="K868" i="2"/>
  <c r="K867" i="2"/>
  <c r="K866" i="2"/>
  <c r="L866" i="2" s="1"/>
  <c r="K865" i="2"/>
  <c r="L865" i="2" s="1"/>
  <c r="K864" i="2"/>
  <c r="K863" i="2"/>
  <c r="K862" i="2"/>
  <c r="L862" i="2" s="1"/>
  <c r="K861" i="2"/>
  <c r="K860" i="2"/>
  <c r="K859" i="2"/>
  <c r="L859" i="2" s="1"/>
  <c r="K858" i="2"/>
  <c r="K857" i="2"/>
  <c r="K856" i="2"/>
  <c r="K855" i="2"/>
  <c r="K854" i="2"/>
  <c r="K853" i="2"/>
  <c r="K852" i="2"/>
  <c r="K851" i="2"/>
  <c r="K850" i="2"/>
  <c r="L850" i="2" s="1"/>
  <c r="K849" i="2"/>
  <c r="K848" i="2"/>
  <c r="K847" i="2"/>
  <c r="K846" i="2"/>
  <c r="L846" i="2" s="1"/>
  <c r="K845" i="2"/>
  <c r="L845" i="2" s="1"/>
  <c r="K844" i="2"/>
  <c r="K843" i="2"/>
  <c r="L843" i="2" s="1"/>
  <c r="K842" i="2"/>
  <c r="L842" i="2" s="1"/>
  <c r="K841" i="2"/>
  <c r="L841" i="2" s="1"/>
  <c r="K840" i="2"/>
  <c r="K839" i="2"/>
  <c r="K838" i="2"/>
  <c r="L838" i="2" s="1"/>
  <c r="K837" i="2"/>
  <c r="K836" i="2"/>
  <c r="K835" i="2"/>
  <c r="K834" i="2"/>
  <c r="L834" i="2" s="1"/>
  <c r="K833" i="2"/>
  <c r="L833" i="2" s="1"/>
  <c r="K832" i="2"/>
  <c r="K831" i="2"/>
  <c r="K830" i="2"/>
  <c r="K829" i="2"/>
  <c r="K828" i="2"/>
  <c r="K827" i="2"/>
  <c r="L827" i="2" s="1"/>
  <c r="K826" i="2"/>
  <c r="K825" i="2"/>
  <c r="L825" i="2" s="1"/>
  <c r="K824" i="2"/>
  <c r="K823" i="2"/>
  <c r="K822" i="2"/>
  <c r="L822" i="2" s="1"/>
  <c r="K821" i="2"/>
  <c r="K820" i="2"/>
  <c r="K819" i="2"/>
  <c r="K818" i="2"/>
  <c r="L818" i="2" s="1"/>
  <c r="K817" i="2"/>
  <c r="L817" i="2" s="1"/>
  <c r="K816" i="2"/>
  <c r="K815" i="2"/>
  <c r="K814" i="2"/>
  <c r="L814" i="2" s="1"/>
  <c r="K813" i="2"/>
  <c r="K812" i="2"/>
  <c r="K811" i="2"/>
  <c r="K810" i="2"/>
  <c r="L810" i="2" s="1"/>
  <c r="K809" i="2"/>
  <c r="K808" i="2"/>
  <c r="K807" i="2"/>
  <c r="K806" i="2"/>
  <c r="L806" i="2" s="1"/>
  <c r="K805" i="2"/>
  <c r="K804" i="2"/>
  <c r="K803" i="2"/>
  <c r="K802" i="2"/>
  <c r="L802" i="2" s="1"/>
  <c r="K801" i="2"/>
  <c r="K800" i="2"/>
  <c r="K799" i="2"/>
  <c r="K798" i="2"/>
  <c r="K797" i="2"/>
  <c r="K796" i="2"/>
  <c r="K795" i="2"/>
  <c r="K794" i="2"/>
  <c r="K793" i="2"/>
  <c r="L793" i="2" s="1"/>
  <c r="K792" i="2"/>
  <c r="K791" i="2"/>
  <c r="K790" i="2"/>
  <c r="L790" i="2" s="1"/>
  <c r="K789" i="2"/>
  <c r="K788" i="2"/>
  <c r="K787" i="2"/>
  <c r="K786" i="2"/>
  <c r="L786" i="2" s="1"/>
  <c r="K785" i="2"/>
  <c r="L785" i="2" s="1"/>
  <c r="K784" i="2"/>
  <c r="K783" i="2"/>
  <c r="K782" i="2"/>
  <c r="L782" i="2" s="1"/>
  <c r="K781" i="2"/>
  <c r="K780" i="2"/>
  <c r="K779" i="2"/>
  <c r="K778" i="2"/>
  <c r="L778" i="2" s="1"/>
  <c r="K777" i="2"/>
  <c r="K776" i="2"/>
  <c r="K775" i="2"/>
  <c r="K774" i="2"/>
  <c r="L774" i="2" s="1"/>
  <c r="K773" i="2"/>
  <c r="K772" i="2"/>
  <c r="K771" i="2"/>
  <c r="K770" i="2"/>
  <c r="L770" i="2" s="1"/>
  <c r="K769" i="2"/>
  <c r="K768" i="2"/>
  <c r="K767" i="2"/>
  <c r="K766" i="2"/>
  <c r="K765" i="2"/>
  <c r="K764" i="2"/>
  <c r="K763" i="2"/>
  <c r="K762" i="2"/>
  <c r="L762" i="2" s="1"/>
  <c r="K761" i="2"/>
  <c r="L761" i="2" s="1"/>
  <c r="K760" i="2"/>
  <c r="K759" i="2"/>
  <c r="K758" i="2"/>
  <c r="L758" i="2" s="1"/>
  <c r="K757" i="2"/>
  <c r="K756" i="2"/>
  <c r="K755" i="2"/>
  <c r="L755" i="2" s="1"/>
  <c r="K754" i="2"/>
  <c r="L754" i="2" s="1"/>
  <c r="K753" i="2"/>
  <c r="L753" i="2" s="1"/>
  <c r="K752" i="2"/>
  <c r="K751" i="2"/>
  <c r="K750" i="2"/>
  <c r="L750" i="2" s="1"/>
  <c r="K749" i="2"/>
  <c r="K748" i="2"/>
  <c r="K747" i="2"/>
  <c r="K746" i="2"/>
  <c r="L746" i="2" s="1"/>
  <c r="K745" i="2"/>
  <c r="K744" i="2"/>
  <c r="K743" i="2"/>
  <c r="K742" i="2"/>
  <c r="L742" i="2" s="1"/>
  <c r="K741" i="2"/>
  <c r="K740" i="2"/>
  <c r="K739" i="2"/>
  <c r="L739" i="2" s="1"/>
  <c r="K738" i="2"/>
  <c r="K737" i="2"/>
  <c r="K736" i="2"/>
  <c r="K735" i="2"/>
  <c r="K734" i="2"/>
  <c r="L734" i="2" s="1"/>
  <c r="K733" i="2"/>
  <c r="L733" i="2" s="1"/>
  <c r="K732" i="2"/>
  <c r="K731" i="2"/>
  <c r="K730" i="2"/>
  <c r="L730" i="2" s="1"/>
  <c r="K729" i="2"/>
  <c r="K728" i="2"/>
  <c r="K727" i="2"/>
  <c r="K726" i="2"/>
  <c r="K725" i="2"/>
  <c r="L725" i="2" s="1"/>
  <c r="K724" i="2"/>
  <c r="K723" i="2"/>
  <c r="K722" i="2"/>
  <c r="L722" i="2" s="1"/>
  <c r="K721" i="2"/>
  <c r="K720" i="2"/>
  <c r="K719" i="2"/>
  <c r="K718" i="2"/>
  <c r="L718" i="2" s="1"/>
  <c r="K717" i="2"/>
  <c r="L717" i="2" s="1"/>
  <c r="K716" i="2"/>
  <c r="K715" i="2"/>
  <c r="K714" i="2"/>
  <c r="L714" i="2" s="1"/>
  <c r="K713" i="2"/>
  <c r="K712" i="2"/>
  <c r="K711" i="2"/>
  <c r="K710" i="2"/>
  <c r="L710" i="2" s="1"/>
  <c r="K709" i="2"/>
  <c r="L709" i="2" s="1"/>
  <c r="K708" i="2"/>
  <c r="K707" i="2"/>
  <c r="L707" i="2" s="1"/>
  <c r="K706" i="2"/>
  <c r="K705" i="2"/>
  <c r="K704" i="2"/>
  <c r="K703" i="2"/>
  <c r="K702" i="2"/>
  <c r="L702" i="2" s="1"/>
  <c r="K701" i="2"/>
  <c r="L701" i="2" s="1"/>
  <c r="K700" i="2"/>
  <c r="K699" i="2"/>
  <c r="K698" i="2"/>
  <c r="L698" i="2" s="1"/>
  <c r="K697" i="2"/>
  <c r="K696" i="2"/>
  <c r="K695" i="2"/>
  <c r="K694" i="2"/>
  <c r="L694" i="2" s="1"/>
  <c r="K693" i="2"/>
  <c r="L693" i="2" s="1"/>
  <c r="K692" i="2"/>
  <c r="K691" i="2"/>
  <c r="K690" i="2"/>
  <c r="L690" i="2" s="1"/>
  <c r="K689" i="2"/>
  <c r="K688" i="2"/>
  <c r="K687" i="2"/>
  <c r="K686" i="2"/>
  <c r="L686" i="2" s="1"/>
  <c r="K685" i="2"/>
  <c r="L685" i="2" s="1"/>
  <c r="K684" i="2"/>
  <c r="K683" i="2"/>
  <c r="K682" i="2"/>
  <c r="L682" i="2" s="1"/>
  <c r="K681" i="2"/>
  <c r="K680" i="2"/>
  <c r="K679" i="2"/>
  <c r="K678" i="2"/>
  <c r="L678" i="2" s="1"/>
  <c r="K677" i="2"/>
  <c r="L677" i="2" s="1"/>
  <c r="K676" i="2"/>
  <c r="K675" i="2"/>
  <c r="K674" i="2"/>
  <c r="L674" i="2" s="1"/>
  <c r="K673" i="2"/>
  <c r="K672" i="2"/>
  <c r="K671" i="2"/>
  <c r="K670" i="2"/>
  <c r="L670" i="2" s="1"/>
  <c r="K669" i="2"/>
  <c r="L669" i="2" s="1"/>
  <c r="K668" i="2"/>
  <c r="K667" i="2"/>
  <c r="K666" i="2"/>
  <c r="L666" i="2" s="1"/>
  <c r="K665" i="2"/>
  <c r="K664" i="2"/>
  <c r="K663" i="2"/>
  <c r="K662" i="2"/>
  <c r="K661" i="2"/>
  <c r="L661" i="2" s="1"/>
  <c r="K660" i="2"/>
  <c r="K659" i="2"/>
  <c r="K658" i="2"/>
  <c r="L658" i="2" s="1"/>
  <c r="K657" i="2"/>
  <c r="K656" i="2"/>
  <c r="K655" i="2"/>
  <c r="K654" i="2"/>
  <c r="L654" i="2" s="1"/>
  <c r="K653" i="2"/>
  <c r="L653" i="2" s="1"/>
  <c r="K652" i="2"/>
  <c r="K651" i="2"/>
  <c r="K650" i="2"/>
  <c r="L650" i="2" s="1"/>
  <c r="K649" i="2"/>
  <c r="K648" i="2"/>
  <c r="K647" i="2"/>
  <c r="K646" i="2"/>
  <c r="L646" i="2" s="1"/>
  <c r="K645" i="2"/>
  <c r="L645" i="2" s="1"/>
  <c r="K644" i="2"/>
  <c r="K643" i="2"/>
  <c r="K642" i="2"/>
  <c r="K641" i="2"/>
  <c r="K640" i="2"/>
  <c r="K639" i="2"/>
  <c r="K638" i="2"/>
  <c r="L638" i="2" s="1"/>
  <c r="K637" i="2"/>
  <c r="L637" i="2" s="1"/>
  <c r="K636" i="2"/>
  <c r="K635" i="2"/>
  <c r="L635" i="2" s="1"/>
  <c r="K634" i="2"/>
  <c r="L634" i="2" s="1"/>
  <c r="K633" i="2"/>
  <c r="K632" i="2"/>
  <c r="K631" i="2"/>
  <c r="K630" i="2"/>
  <c r="L630" i="2" s="1"/>
  <c r="K629" i="2"/>
  <c r="L629" i="2" s="1"/>
  <c r="K628" i="2"/>
  <c r="K627" i="2"/>
  <c r="K626" i="2"/>
  <c r="L626" i="2" s="1"/>
  <c r="K625" i="2"/>
  <c r="K624" i="2"/>
  <c r="K623" i="2"/>
  <c r="K622" i="2"/>
  <c r="L622" i="2" s="1"/>
  <c r="K621" i="2"/>
  <c r="L621" i="2" s="1"/>
  <c r="K620" i="2"/>
  <c r="K619" i="2"/>
  <c r="K618" i="2"/>
  <c r="L618" i="2" s="1"/>
  <c r="K617" i="2"/>
  <c r="K616" i="2"/>
  <c r="K615" i="2"/>
  <c r="K614" i="2"/>
  <c r="L614" i="2" s="1"/>
  <c r="K613" i="2"/>
  <c r="K612" i="2"/>
  <c r="K611" i="2"/>
  <c r="L611" i="2" s="1"/>
  <c r="K610" i="2"/>
  <c r="L610" i="2" s="1"/>
  <c r="K609" i="2"/>
  <c r="K608" i="2"/>
  <c r="K607" i="2"/>
  <c r="K606" i="2"/>
  <c r="L606" i="2" s="1"/>
  <c r="K605" i="2"/>
  <c r="K604" i="2"/>
  <c r="K603" i="2"/>
  <c r="K602" i="2"/>
  <c r="L602" i="2" s="1"/>
  <c r="K601" i="2"/>
  <c r="K600" i="2"/>
  <c r="K599" i="2"/>
  <c r="K598" i="2"/>
  <c r="L598" i="2" s="1"/>
  <c r="K597" i="2"/>
  <c r="L597" i="2" s="1"/>
  <c r="K596" i="2"/>
  <c r="K595" i="2"/>
  <c r="K594" i="2"/>
  <c r="L594" i="2" s="1"/>
  <c r="K593" i="2"/>
  <c r="K592" i="2"/>
  <c r="K591" i="2"/>
  <c r="K590" i="2"/>
  <c r="L590" i="2" s="1"/>
  <c r="K589" i="2"/>
  <c r="K588" i="2"/>
  <c r="K587" i="2"/>
  <c r="K586" i="2"/>
  <c r="K585" i="2"/>
  <c r="L585" i="2" s="1"/>
  <c r="K584" i="2"/>
  <c r="K583" i="2"/>
  <c r="K582" i="2"/>
  <c r="L582" i="2" s="1"/>
  <c r="K581" i="2"/>
  <c r="K580" i="2"/>
  <c r="K579" i="2"/>
  <c r="K578" i="2"/>
  <c r="L578" i="2" s="1"/>
  <c r="K577" i="2"/>
  <c r="L577" i="2" s="1"/>
  <c r="K576" i="2"/>
  <c r="K575" i="2"/>
  <c r="K574" i="2"/>
  <c r="L574" i="2" s="1"/>
  <c r="K573" i="2"/>
  <c r="K572" i="2"/>
  <c r="K571" i="2"/>
  <c r="K570" i="2"/>
  <c r="L570" i="2" s="1"/>
  <c r="K569" i="2"/>
  <c r="L569" i="2" s="1"/>
  <c r="K568" i="2"/>
  <c r="K567" i="2"/>
  <c r="K566" i="2"/>
  <c r="L566" i="2" s="1"/>
  <c r="K565" i="2"/>
  <c r="K564" i="2"/>
  <c r="K563" i="2"/>
  <c r="K562" i="2"/>
  <c r="L562" i="2" s="1"/>
  <c r="K561" i="2"/>
  <c r="L561" i="2" s="1"/>
  <c r="K560" i="2"/>
  <c r="K559" i="2"/>
  <c r="K558" i="2"/>
  <c r="L558" i="2" s="1"/>
  <c r="K557" i="2"/>
  <c r="K556" i="2"/>
  <c r="K555" i="2"/>
  <c r="K554" i="2"/>
  <c r="L554" i="2" s="1"/>
  <c r="K553" i="2"/>
  <c r="K552" i="2"/>
  <c r="K551" i="2"/>
  <c r="K550" i="2"/>
  <c r="L550" i="2" s="1"/>
  <c r="K549" i="2"/>
  <c r="K548" i="2"/>
  <c r="K547" i="2"/>
  <c r="K546" i="2"/>
  <c r="L546" i="2" s="1"/>
  <c r="K545" i="2"/>
  <c r="K544" i="2"/>
  <c r="K543" i="2"/>
  <c r="K542" i="2"/>
  <c r="L542" i="2" s="1"/>
  <c r="K541" i="2"/>
  <c r="K540" i="2"/>
  <c r="K539" i="2"/>
  <c r="L539" i="2" s="1"/>
  <c r="K538" i="2"/>
  <c r="L538" i="2" s="1"/>
  <c r="K537" i="2"/>
  <c r="L537" i="2" s="1"/>
  <c r="K536" i="2"/>
  <c r="K535" i="2"/>
  <c r="K534" i="2"/>
  <c r="L534" i="2" s="1"/>
  <c r="K533" i="2"/>
  <c r="K532" i="2"/>
  <c r="K531" i="2"/>
  <c r="K530" i="2"/>
  <c r="L530" i="2" s="1"/>
  <c r="K529" i="2"/>
  <c r="L529" i="2" s="1"/>
  <c r="K528" i="2"/>
  <c r="K527" i="2"/>
  <c r="K526" i="2"/>
  <c r="L526" i="2" s="1"/>
  <c r="K525" i="2"/>
  <c r="L525" i="2" s="1"/>
  <c r="K524" i="2"/>
  <c r="K523" i="2"/>
  <c r="K522" i="2"/>
  <c r="L522" i="2" s="1"/>
  <c r="K521" i="2"/>
  <c r="K520" i="2"/>
  <c r="K519" i="2"/>
  <c r="K518" i="2"/>
  <c r="L518" i="2" s="1"/>
  <c r="K517" i="2"/>
  <c r="L517" i="2" s="1"/>
  <c r="K516" i="2"/>
  <c r="K515" i="2"/>
  <c r="K514" i="2"/>
  <c r="L514" i="2" s="1"/>
  <c r="K513" i="2"/>
  <c r="K512" i="2"/>
  <c r="K511" i="2"/>
  <c r="K510" i="2"/>
  <c r="L510" i="2" s="1"/>
  <c r="K509" i="2"/>
  <c r="L509" i="2" s="1"/>
  <c r="K508" i="2"/>
  <c r="K507" i="2"/>
  <c r="L507" i="2" s="1"/>
  <c r="K506" i="2"/>
  <c r="L506" i="2" s="1"/>
  <c r="K505" i="2"/>
  <c r="K504" i="2"/>
  <c r="K503" i="2"/>
  <c r="K502" i="2"/>
  <c r="L502" i="2" s="1"/>
  <c r="K501" i="2"/>
  <c r="L501" i="2" s="1"/>
  <c r="K500" i="2"/>
  <c r="K499" i="2"/>
  <c r="K498" i="2"/>
  <c r="L498" i="2" s="1"/>
  <c r="K497" i="2"/>
  <c r="K496" i="2"/>
  <c r="K495" i="2"/>
  <c r="K494" i="2"/>
  <c r="L494" i="2" s="1"/>
  <c r="K493" i="2"/>
  <c r="L493" i="2" s="1"/>
  <c r="K492" i="2"/>
  <c r="K491" i="2"/>
  <c r="K490" i="2"/>
  <c r="K489" i="2"/>
  <c r="K488" i="2"/>
  <c r="K487" i="2"/>
  <c r="K486" i="2"/>
  <c r="L486" i="2" s="1"/>
  <c r="K485" i="2"/>
  <c r="K484" i="2"/>
  <c r="K483" i="2"/>
  <c r="K482" i="2"/>
  <c r="L482" i="2" s="1"/>
  <c r="K481" i="2"/>
  <c r="K480" i="2"/>
  <c r="K479" i="2"/>
  <c r="K478" i="2"/>
  <c r="L478" i="2" s="1"/>
  <c r="K477" i="2"/>
  <c r="K476" i="2"/>
  <c r="K475" i="2"/>
  <c r="K474" i="2"/>
  <c r="L474" i="2" s="1"/>
  <c r="K473" i="2"/>
  <c r="K472" i="2"/>
  <c r="K471" i="2"/>
  <c r="K470" i="2"/>
  <c r="L470" i="2" s="1"/>
  <c r="K469" i="2"/>
  <c r="L469" i="2" s="1"/>
  <c r="K468" i="2"/>
  <c r="K467" i="2"/>
  <c r="K466" i="2"/>
  <c r="L466" i="2" s="1"/>
  <c r="K465" i="2"/>
  <c r="K464" i="2"/>
  <c r="K463" i="2"/>
  <c r="K462" i="2"/>
  <c r="L462" i="2" s="1"/>
  <c r="K461" i="2"/>
  <c r="K460" i="2"/>
  <c r="K459" i="2"/>
  <c r="K458" i="2"/>
  <c r="L458" i="2" s="1"/>
  <c r="K457" i="2"/>
  <c r="L457" i="2" s="1"/>
  <c r="K456" i="2"/>
  <c r="K455" i="2"/>
  <c r="K454" i="2"/>
  <c r="L454" i="2" s="1"/>
  <c r="K453" i="2"/>
  <c r="K452" i="2"/>
  <c r="K451" i="2"/>
  <c r="K450" i="2"/>
  <c r="L450" i="2" s="1"/>
  <c r="K449" i="2"/>
  <c r="L449" i="2" s="1"/>
  <c r="K448" i="2"/>
  <c r="K447" i="2"/>
  <c r="K446" i="2"/>
  <c r="L446" i="2" s="1"/>
  <c r="K445" i="2"/>
  <c r="K444" i="2"/>
  <c r="K443" i="2"/>
  <c r="K442" i="2"/>
  <c r="K441" i="2"/>
  <c r="L441" i="2" s="1"/>
  <c r="K440" i="2"/>
  <c r="K439" i="2"/>
  <c r="K438" i="2"/>
  <c r="L438" i="2" s="1"/>
  <c r="K437" i="2"/>
  <c r="K436" i="2"/>
  <c r="K435" i="2"/>
  <c r="K434" i="2"/>
  <c r="L434" i="2" s="1"/>
  <c r="K433" i="2"/>
  <c r="L433" i="2" s="1"/>
  <c r="K432" i="2"/>
  <c r="K431" i="2"/>
  <c r="K430" i="2"/>
  <c r="L430" i="2" s="1"/>
  <c r="K429" i="2"/>
  <c r="K428" i="2"/>
  <c r="K427" i="2"/>
  <c r="K426" i="2"/>
  <c r="L426" i="2" s="1"/>
  <c r="K425" i="2"/>
  <c r="K424" i="2"/>
  <c r="K423" i="2"/>
  <c r="K422" i="2"/>
  <c r="L422" i="2" s="1"/>
  <c r="K421" i="2"/>
  <c r="K420" i="2"/>
  <c r="K419" i="2"/>
  <c r="K418" i="2"/>
  <c r="L418" i="2" s="1"/>
  <c r="K417" i="2"/>
  <c r="K416" i="2"/>
  <c r="K415" i="2"/>
  <c r="K414" i="2"/>
  <c r="L414" i="2" s="1"/>
  <c r="K413" i="2"/>
  <c r="K412" i="2"/>
  <c r="K411" i="2"/>
  <c r="L411" i="2" s="1"/>
  <c r="K410" i="2"/>
  <c r="L410" i="2" s="1"/>
  <c r="K409" i="2"/>
  <c r="L409" i="2" s="1"/>
  <c r="K408" i="2"/>
  <c r="K407" i="2"/>
  <c r="K406" i="2"/>
  <c r="L406" i="2" s="1"/>
  <c r="K405" i="2"/>
  <c r="K404" i="2"/>
  <c r="K403" i="2"/>
  <c r="K402" i="2"/>
  <c r="L402" i="2" s="1"/>
  <c r="K401" i="2"/>
  <c r="L401" i="2" s="1"/>
  <c r="K400" i="2"/>
  <c r="K399" i="2"/>
  <c r="K398" i="2"/>
  <c r="L398" i="2" s="1"/>
  <c r="K397" i="2"/>
  <c r="L397" i="2" s="1"/>
  <c r="K396" i="2"/>
  <c r="K395" i="2"/>
  <c r="K394" i="2"/>
  <c r="L394" i="2" s="1"/>
  <c r="K393" i="2"/>
  <c r="K392" i="2"/>
  <c r="K391" i="2"/>
  <c r="K390" i="2"/>
  <c r="L390" i="2" s="1"/>
  <c r="K389" i="2"/>
  <c r="L389" i="2" s="1"/>
  <c r="K388" i="2"/>
  <c r="K387" i="2"/>
  <c r="K386" i="2"/>
  <c r="L386" i="2" s="1"/>
  <c r="K385" i="2"/>
  <c r="K384" i="2"/>
  <c r="K383" i="2"/>
  <c r="K382" i="2"/>
  <c r="L382" i="2" s="1"/>
  <c r="K381" i="2"/>
  <c r="L381" i="2" s="1"/>
  <c r="K380" i="2"/>
  <c r="K379" i="2"/>
  <c r="L379" i="2" s="1"/>
  <c r="K378" i="2"/>
  <c r="L378" i="2" s="1"/>
  <c r="K377" i="2"/>
  <c r="K376" i="2"/>
  <c r="K375" i="2"/>
  <c r="K374" i="2"/>
  <c r="L374" i="2" s="1"/>
  <c r="K373" i="2"/>
  <c r="L373" i="2" s="1"/>
  <c r="K372" i="2"/>
  <c r="K371" i="2"/>
  <c r="K370" i="2"/>
  <c r="L370" i="2" s="1"/>
  <c r="K369" i="2"/>
  <c r="K368" i="2"/>
  <c r="K367" i="2"/>
  <c r="K366" i="2"/>
  <c r="L366" i="2" s="1"/>
  <c r="K365" i="2"/>
  <c r="L365" i="2" s="1"/>
  <c r="K364" i="2"/>
  <c r="K363" i="2"/>
  <c r="K362" i="2"/>
  <c r="L362" i="2" s="1"/>
  <c r="K361" i="2"/>
  <c r="K360" i="2"/>
  <c r="K359" i="2"/>
  <c r="K358" i="2"/>
  <c r="L358" i="2" s="1"/>
  <c r="K357" i="2"/>
  <c r="K356" i="2"/>
  <c r="K355" i="2"/>
  <c r="L355" i="2" s="1"/>
  <c r="K354" i="2"/>
  <c r="L354" i="2" s="1"/>
  <c r="K353" i="2"/>
  <c r="K352" i="2"/>
  <c r="K351" i="2"/>
  <c r="K350" i="2"/>
  <c r="L350" i="2" s="1"/>
  <c r="K349" i="2"/>
  <c r="K348" i="2"/>
  <c r="K347" i="2"/>
  <c r="L347" i="2" s="1"/>
  <c r="K346" i="2"/>
  <c r="L346" i="2" s="1"/>
  <c r="K345" i="2"/>
  <c r="K344" i="2"/>
  <c r="K343" i="2"/>
  <c r="K342" i="2"/>
  <c r="L342" i="2" s="1"/>
  <c r="K341" i="2"/>
  <c r="L341" i="2" s="1"/>
  <c r="K340" i="2"/>
  <c r="K339" i="2"/>
  <c r="K338" i="2"/>
  <c r="L338" i="2" s="1"/>
  <c r="K337" i="2"/>
  <c r="K336" i="2"/>
  <c r="K335" i="2"/>
  <c r="K334" i="2"/>
  <c r="L334" i="2" s="1"/>
  <c r="K333" i="2"/>
  <c r="K332" i="2"/>
  <c r="K331" i="2"/>
  <c r="K330" i="2"/>
  <c r="L330" i="2" s="1"/>
  <c r="K329" i="2"/>
  <c r="L329" i="2" s="1"/>
  <c r="K328" i="2"/>
  <c r="K327" i="2"/>
  <c r="K326" i="2"/>
  <c r="L326" i="2" s="1"/>
  <c r="K325" i="2"/>
  <c r="K324" i="2"/>
  <c r="K323" i="2"/>
  <c r="K322" i="2"/>
  <c r="L322" i="2" s="1"/>
  <c r="K321" i="2"/>
  <c r="L321" i="2" s="1"/>
  <c r="K320" i="2"/>
  <c r="K319" i="2"/>
  <c r="K318" i="2"/>
  <c r="L318" i="2" s="1"/>
  <c r="K317" i="2"/>
  <c r="K316" i="2"/>
  <c r="K315" i="2"/>
  <c r="K314" i="2"/>
  <c r="L314" i="2" s="1"/>
  <c r="K313" i="2"/>
  <c r="L313" i="2" s="1"/>
  <c r="K312" i="2"/>
  <c r="K311" i="2"/>
  <c r="K310" i="2"/>
  <c r="L310" i="2" s="1"/>
  <c r="K309" i="2"/>
  <c r="K308" i="2"/>
  <c r="K307" i="2"/>
  <c r="K306" i="2"/>
  <c r="L306" i="2" s="1"/>
  <c r="K305" i="2"/>
  <c r="L305" i="2" s="1"/>
  <c r="K304" i="2"/>
  <c r="K303" i="2"/>
  <c r="K302" i="2"/>
  <c r="L302" i="2" s="1"/>
  <c r="K301" i="2"/>
  <c r="K300" i="2"/>
  <c r="K299" i="2"/>
  <c r="K298" i="2"/>
  <c r="L298" i="2" s="1"/>
  <c r="K297" i="2"/>
  <c r="K296" i="2"/>
  <c r="K295" i="2"/>
  <c r="K294" i="2"/>
  <c r="L294" i="2" s="1"/>
  <c r="K293" i="2"/>
  <c r="K292" i="2"/>
  <c r="K291" i="2"/>
  <c r="K290" i="2"/>
  <c r="L290" i="2" s="1"/>
  <c r="K289" i="2"/>
  <c r="K288" i="2"/>
  <c r="K287" i="2"/>
  <c r="K286" i="2"/>
  <c r="L286" i="2" s="1"/>
  <c r="K285" i="2"/>
  <c r="K284" i="2"/>
  <c r="K283" i="2"/>
  <c r="L283" i="2" s="1"/>
  <c r="K282" i="2"/>
  <c r="L282" i="2" s="1"/>
  <c r="K281" i="2"/>
  <c r="L281" i="2" s="1"/>
  <c r="K280" i="2"/>
  <c r="K279" i="2"/>
  <c r="K278" i="2"/>
  <c r="L278" i="2" s="1"/>
  <c r="K277" i="2"/>
  <c r="K276" i="2"/>
  <c r="K275" i="2"/>
  <c r="K274" i="2"/>
  <c r="L274" i="2" s="1"/>
  <c r="K273" i="2"/>
  <c r="L273" i="2" s="1"/>
  <c r="K272" i="2"/>
  <c r="K271" i="2"/>
  <c r="K270" i="2"/>
  <c r="L270" i="2" s="1"/>
  <c r="K269" i="2"/>
  <c r="K268" i="2"/>
  <c r="K267" i="2"/>
  <c r="K266" i="2"/>
  <c r="L266" i="2" s="1"/>
  <c r="K265" i="2"/>
  <c r="K264" i="2"/>
  <c r="K263" i="2"/>
  <c r="K262" i="2"/>
  <c r="L262" i="2" s="1"/>
  <c r="K261" i="2"/>
  <c r="K260" i="2"/>
  <c r="K259" i="2"/>
  <c r="K258" i="2"/>
  <c r="L258" i="2" s="1"/>
  <c r="K257" i="2"/>
  <c r="L257" i="2" s="1"/>
  <c r="K256" i="2"/>
  <c r="K255" i="2"/>
  <c r="K254" i="2"/>
  <c r="L254" i="2" s="1"/>
  <c r="K253" i="2"/>
  <c r="K252" i="2"/>
  <c r="K251" i="2"/>
  <c r="K250" i="2"/>
  <c r="L250" i="2" s="1"/>
  <c r="K249" i="2"/>
  <c r="K248" i="2"/>
  <c r="K247" i="2"/>
  <c r="K246" i="2"/>
  <c r="L246" i="2" s="1"/>
  <c r="K245" i="2"/>
  <c r="K244" i="2"/>
  <c r="K243" i="2"/>
  <c r="K242" i="2"/>
  <c r="L242" i="2" s="1"/>
  <c r="K241" i="2"/>
  <c r="K240" i="2"/>
  <c r="K239" i="2"/>
  <c r="K238" i="2"/>
  <c r="L238" i="2" s="1"/>
  <c r="K237" i="2"/>
  <c r="L237" i="2" s="1"/>
  <c r="K236" i="2"/>
  <c r="K235" i="2"/>
  <c r="K234" i="2"/>
  <c r="L234" i="2" s="1"/>
  <c r="K233" i="2"/>
  <c r="K232" i="2"/>
  <c r="K231" i="2"/>
  <c r="K230" i="2"/>
  <c r="L230" i="2" s="1"/>
  <c r="K229" i="2"/>
  <c r="K228" i="2"/>
  <c r="K227" i="2"/>
  <c r="K226" i="2"/>
  <c r="L226" i="2" s="1"/>
  <c r="K225" i="2"/>
  <c r="K224" i="2"/>
  <c r="K223" i="2"/>
  <c r="K222" i="2"/>
  <c r="L222" i="2" s="1"/>
  <c r="K221" i="2"/>
  <c r="K220" i="2"/>
  <c r="K219" i="2"/>
  <c r="K218" i="2"/>
  <c r="L218" i="2" s="1"/>
  <c r="K217" i="2"/>
  <c r="K216" i="2"/>
  <c r="K215" i="2"/>
  <c r="K214" i="2"/>
  <c r="L214" i="2" s="1"/>
  <c r="K213" i="2"/>
  <c r="K212" i="2"/>
  <c r="K211" i="2"/>
  <c r="K210" i="2"/>
  <c r="L210" i="2" s="1"/>
  <c r="K209" i="2"/>
  <c r="K208" i="2"/>
  <c r="K207" i="2"/>
  <c r="K206" i="2"/>
  <c r="L206" i="2" s="1"/>
  <c r="K205" i="2"/>
  <c r="K204" i="2"/>
  <c r="K203" i="2"/>
  <c r="K202" i="2"/>
  <c r="L202" i="2" s="1"/>
  <c r="K201" i="2"/>
  <c r="K200" i="2"/>
  <c r="K199" i="2"/>
  <c r="K198" i="2"/>
  <c r="L198" i="2" s="1"/>
  <c r="K197" i="2"/>
  <c r="K196" i="2"/>
  <c r="K195" i="2"/>
  <c r="K194" i="2"/>
  <c r="L194" i="2" s="1"/>
  <c r="K193" i="2"/>
  <c r="L193" i="2" s="1"/>
  <c r="K192" i="2"/>
  <c r="K191" i="2"/>
  <c r="K190" i="2"/>
  <c r="L190" i="2" s="1"/>
  <c r="K189" i="2"/>
  <c r="K188" i="2"/>
  <c r="K187" i="2"/>
  <c r="K186" i="2"/>
  <c r="L186" i="2" s="1"/>
  <c r="K185" i="2"/>
  <c r="K184" i="2"/>
  <c r="K183" i="2"/>
  <c r="K182" i="2"/>
  <c r="L182" i="2" s="1"/>
  <c r="K181" i="2"/>
  <c r="K180" i="2"/>
  <c r="K179" i="2"/>
  <c r="K178" i="2"/>
  <c r="L178" i="2" s="1"/>
  <c r="K177" i="2"/>
  <c r="K176" i="2"/>
  <c r="K175" i="2"/>
  <c r="K174" i="2"/>
  <c r="L174" i="2" s="1"/>
  <c r="K173" i="2"/>
  <c r="L173" i="2" s="1"/>
  <c r="K172" i="2"/>
  <c r="K171" i="2"/>
  <c r="K170" i="2"/>
  <c r="L170" i="2" s="1"/>
  <c r="K169" i="2"/>
  <c r="K168" i="2"/>
  <c r="K167" i="2"/>
  <c r="K166" i="2"/>
  <c r="L166" i="2" s="1"/>
  <c r="K165" i="2"/>
  <c r="K164" i="2"/>
  <c r="K163" i="2"/>
  <c r="K162" i="2"/>
  <c r="L162" i="2" s="1"/>
  <c r="K161" i="2"/>
  <c r="K160" i="2"/>
  <c r="K159" i="2"/>
  <c r="K158" i="2"/>
  <c r="L158" i="2" s="1"/>
  <c r="K157" i="2"/>
  <c r="K156" i="2"/>
  <c r="K155" i="2"/>
  <c r="K154" i="2"/>
  <c r="L154" i="2" s="1"/>
  <c r="K153" i="2"/>
  <c r="K152" i="2"/>
  <c r="K151" i="2"/>
  <c r="K150" i="2"/>
  <c r="L150" i="2" s="1"/>
  <c r="K149" i="2"/>
  <c r="K148" i="2"/>
  <c r="K147" i="2"/>
  <c r="K146" i="2"/>
  <c r="L146" i="2" s="1"/>
  <c r="K145" i="2"/>
  <c r="K144" i="2"/>
  <c r="K143" i="2"/>
  <c r="K142" i="2"/>
  <c r="L142" i="2" s="1"/>
  <c r="K141" i="2"/>
  <c r="K140" i="2"/>
  <c r="K139" i="2"/>
  <c r="K138" i="2"/>
  <c r="L138" i="2" s="1"/>
  <c r="K137" i="2"/>
  <c r="L137" i="2" s="1"/>
  <c r="K136" i="2"/>
  <c r="K135" i="2"/>
  <c r="K134" i="2"/>
  <c r="L134" i="2" s="1"/>
  <c r="K133" i="2"/>
  <c r="K132" i="2"/>
  <c r="K131" i="2"/>
  <c r="K130" i="2"/>
  <c r="L130" i="2" s="1"/>
  <c r="K129" i="2"/>
  <c r="K128" i="2"/>
  <c r="K127" i="2"/>
  <c r="K126" i="2"/>
  <c r="L126" i="2" s="1"/>
  <c r="K125" i="2"/>
  <c r="K124" i="2"/>
  <c r="K123" i="2"/>
  <c r="K122" i="2"/>
  <c r="L122" i="2" s="1"/>
  <c r="K121" i="2"/>
  <c r="K120" i="2"/>
  <c r="K119" i="2"/>
  <c r="K118" i="2"/>
  <c r="L118" i="2" s="1"/>
  <c r="K117" i="2"/>
  <c r="K116" i="2"/>
  <c r="K115" i="2"/>
  <c r="K114" i="2"/>
  <c r="L114" i="2" s="1"/>
  <c r="K113" i="2"/>
  <c r="L113" i="2" s="1"/>
  <c r="K112" i="2"/>
  <c r="K111" i="2"/>
  <c r="K110" i="2"/>
  <c r="L110" i="2" s="1"/>
  <c r="K109" i="2"/>
  <c r="K108" i="2"/>
  <c r="K107" i="2"/>
  <c r="K106" i="2"/>
  <c r="L106" i="2" s="1"/>
  <c r="K105" i="2"/>
  <c r="L105" i="2" s="1"/>
  <c r="K104" i="2"/>
  <c r="K103" i="2"/>
  <c r="K102" i="2"/>
  <c r="L102" i="2" s="1"/>
  <c r="K101" i="2"/>
  <c r="L101" i="2" s="1"/>
  <c r="K100" i="2"/>
  <c r="K99" i="2"/>
  <c r="K98" i="2"/>
  <c r="L98" i="2" s="1"/>
  <c r="K97" i="2"/>
  <c r="K96" i="2"/>
  <c r="K95" i="2"/>
  <c r="K94" i="2"/>
  <c r="L94" i="2" s="1"/>
  <c r="K93" i="2"/>
  <c r="K92" i="2"/>
  <c r="K91" i="2"/>
  <c r="K90" i="2"/>
  <c r="L90" i="2" s="1"/>
  <c r="K89" i="2"/>
  <c r="K88" i="2"/>
  <c r="K87" i="2"/>
  <c r="K86" i="2"/>
  <c r="L86" i="2" s="1"/>
  <c r="K85" i="2"/>
  <c r="K84" i="2"/>
  <c r="K83" i="2"/>
  <c r="K82" i="2"/>
  <c r="L82" i="2" s="1"/>
  <c r="K81" i="2"/>
  <c r="L81" i="2" s="1"/>
  <c r="K80" i="2"/>
  <c r="K79" i="2"/>
  <c r="K78" i="2"/>
  <c r="L78" i="2" s="1"/>
  <c r="K77" i="2"/>
  <c r="K76" i="2"/>
  <c r="K75" i="2"/>
  <c r="K74" i="2"/>
  <c r="L74" i="2" s="1"/>
  <c r="K73" i="2"/>
  <c r="L73" i="2" s="1"/>
  <c r="K72" i="2"/>
  <c r="K71" i="2"/>
  <c r="K70" i="2"/>
  <c r="L70" i="2" s="1"/>
  <c r="K69" i="2"/>
  <c r="K68" i="2"/>
  <c r="K67" i="2"/>
  <c r="K66" i="2"/>
  <c r="L66" i="2" s="1"/>
  <c r="K65" i="2"/>
  <c r="K64" i="2"/>
  <c r="K63" i="2"/>
  <c r="K62" i="2"/>
  <c r="L62" i="2" s="1"/>
  <c r="S1010" i="2"/>
  <c r="S1009" i="2"/>
  <c r="S1008" i="2"/>
  <c r="S1007" i="2"/>
  <c r="S1006" i="2"/>
  <c r="S1005" i="2"/>
  <c r="S1004" i="2"/>
  <c r="S1003" i="2"/>
  <c r="S1002" i="2"/>
  <c r="S1001" i="2"/>
  <c r="S1000" i="2"/>
  <c r="S999" i="2"/>
  <c r="S998" i="2"/>
  <c r="S997" i="2"/>
  <c r="S996" i="2"/>
  <c r="S995" i="2"/>
  <c r="S994" i="2"/>
  <c r="S993" i="2"/>
  <c r="S992" i="2"/>
  <c r="S991" i="2"/>
  <c r="S990" i="2"/>
  <c r="S989" i="2"/>
  <c r="S988" i="2"/>
  <c r="S987" i="2"/>
  <c r="S986" i="2"/>
  <c r="S985" i="2"/>
  <c r="S984" i="2"/>
  <c r="S983" i="2"/>
  <c r="S982" i="2"/>
  <c r="S981" i="2"/>
  <c r="S980" i="2"/>
  <c r="S979" i="2"/>
  <c r="S978" i="2"/>
  <c r="S977" i="2"/>
  <c r="S976" i="2"/>
  <c r="S975" i="2"/>
  <c r="S974" i="2"/>
  <c r="S973" i="2"/>
  <c r="S972" i="2"/>
  <c r="S971" i="2"/>
  <c r="S970" i="2"/>
  <c r="S969" i="2"/>
  <c r="S968" i="2"/>
  <c r="S967" i="2"/>
  <c r="S966" i="2"/>
  <c r="S965" i="2"/>
  <c r="S964" i="2"/>
  <c r="S963" i="2"/>
  <c r="S962" i="2"/>
  <c r="S961" i="2"/>
  <c r="S960" i="2"/>
  <c r="S959" i="2"/>
  <c r="S958" i="2"/>
  <c r="S957" i="2"/>
  <c r="S956" i="2"/>
  <c r="S955" i="2"/>
  <c r="S954" i="2"/>
  <c r="S953" i="2"/>
  <c r="S952" i="2"/>
  <c r="S951" i="2"/>
  <c r="S950" i="2"/>
  <c r="S949" i="2"/>
  <c r="S948" i="2"/>
  <c r="S947" i="2"/>
  <c r="S946" i="2"/>
  <c r="S945" i="2"/>
  <c r="S944" i="2"/>
  <c r="S943" i="2"/>
  <c r="S942" i="2"/>
  <c r="S941" i="2"/>
  <c r="S940" i="2"/>
  <c r="S939" i="2"/>
  <c r="S938" i="2"/>
  <c r="S937" i="2"/>
  <c r="S936" i="2"/>
  <c r="S935" i="2"/>
  <c r="S934" i="2"/>
  <c r="S933" i="2"/>
  <c r="S932" i="2"/>
  <c r="S931" i="2"/>
  <c r="S930" i="2"/>
  <c r="S929" i="2"/>
  <c r="S928" i="2"/>
  <c r="S927" i="2"/>
  <c r="S926" i="2"/>
  <c r="S925" i="2"/>
  <c r="S924" i="2"/>
  <c r="S923" i="2"/>
  <c r="S922" i="2"/>
  <c r="S921" i="2"/>
  <c r="S920" i="2"/>
  <c r="S919" i="2"/>
  <c r="S918" i="2"/>
  <c r="S917" i="2"/>
  <c r="S916" i="2"/>
  <c r="S915" i="2"/>
  <c r="S914" i="2"/>
  <c r="S913" i="2"/>
  <c r="S912" i="2"/>
  <c r="S911" i="2"/>
  <c r="S910" i="2"/>
  <c r="S909" i="2"/>
  <c r="S908" i="2"/>
  <c r="S907" i="2"/>
  <c r="S906" i="2"/>
  <c r="S905" i="2"/>
  <c r="S904" i="2"/>
  <c r="S903" i="2"/>
  <c r="S902" i="2"/>
  <c r="S901" i="2"/>
  <c r="S900" i="2"/>
  <c r="S899" i="2"/>
  <c r="S898" i="2"/>
  <c r="S897" i="2"/>
  <c r="S896" i="2"/>
  <c r="S895" i="2"/>
  <c r="S894" i="2"/>
  <c r="S893" i="2"/>
  <c r="S892" i="2"/>
  <c r="S891" i="2"/>
  <c r="S890" i="2"/>
  <c r="S889" i="2"/>
  <c r="S888" i="2"/>
  <c r="S887" i="2"/>
  <c r="S886" i="2"/>
  <c r="S885" i="2"/>
  <c r="S884" i="2"/>
  <c r="S883" i="2"/>
  <c r="S882" i="2"/>
  <c r="S881" i="2"/>
  <c r="S880" i="2"/>
  <c r="S879" i="2"/>
  <c r="S878" i="2"/>
  <c r="S877" i="2"/>
  <c r="S876" i="2"/>
  <c r="S875" i="2"/>
  <c r="S874" i="2"/>
  <c r="S873" i="2"/>
  <c r="S872" i="2"/>
  <c r="S871" i="2"/>
  <c r="S870" i="2"/>
  <c r="S869" i="2"/>
  <c r="S868" i="2"/>
  <c r="S867" i="2"/>
  <c r="S866" i="2"/>
  <c r="S865" i="2"/>
  <c r="S864" i="2"/>
  <c r="S863" i="2"/>
  <c r="S862" i="2"/>
  <c r="S861" i="2"/>
  <c r="S860" i="2"/>
  <c r="S859" i="2"/>
  <c r="S858" i="2"/>
  <c r="S857" i="2"/>
  <c r="S856" i="2"/>
  <c r="S855" i="2"/>
  <c r="S854" i="2"/>
  <c r="S853" i="2"/>
  <c r="S852" i="2"/>
  <c r="S851" i="2"/>
  <c r="S850" i="2"/>
  <c r="S849" i="2"/>
  <c r="S848" i="2"/>
  <c r="S847" i="2"/>
  <c r="S846" i="2"/>
  <c r="S845" i="2"/>
  <c r="S844" i="2"/>
  <c r="S843" i="2"/>
  <c r="S842" i="2"/>
  <c r="S841" i="2"/>
  <c r="S840" i="2"/>
  <c r="S839" i="2"/>
  <c r="S838" i="2"/>
  <c r="S837" i="2"/>
  <c r="S836" i="2"/>
  <c r="S835" i="2"/>
  <c r="S834" i="2"/>
  <c r="S833" i="2"/>
  <c r="S832" i="2"/>
  <c r="S831" i="2"/>
  <c r="S830" i="2"/>
  <c r="S829" i="2"/>
  <c r="S828" i="2"/>
  <c r="S827" i="2"/>
  <c r="S826" i="2"/>
  <c r="S825" i="2"/>
  <c r="S824" i="2"/>
  <c r="S823" i="2"/>
  <c r="S822" i="2"/>
  <c r="S821" i="2"/>
  <c r="S820" i="2"/>
  <c r="S819" i="2"/>
  <c r="S818" i="2"/>
  <c r="S817" i="2"/>
  <c r="S816" i="2"/>
  <c r="S815" i="2"/>
  <c r="S814" i="2"/>
  <c r="S813" i="2"/>
  <c r="S812" i="2"/>
  <c r="S811" i="2"/>
  <c r="S810" i="2"/>
  <c r="S809" i="2"/>
  <c r="S808" i="2"/>
  <c r="S807" i="2"/>
  <c r="S806" i="2"/>
  <c r="S805" i="2"/>
  <c r="S804" i="2"/>
  <c r="S803" i="2"/>
  <c r="S802" i="2"/>
  <c r="S801" i="2"/>
  <c r="S800" i="2"/>
  <c r="S799" i="2"/>
  <c r="S798" i="2"/>
  <c r="S797" i="2"/>
  <c r="S796" i="2"/>
  <c r="S795" i="2"/>
  <c r="S794" i="2"/>
  <c r="S793" i="2"/>
  <c r="S792" i="2"/>
  <c r="S791" i="2"/>
  <c r="S790" i="2"/>
  <c r="S789" i="2"/>
  <c r="S788" i="2"/>
  <c r="S787" i="2"/>
  <c r="S786" i="2"/>
  <c r="S785" i="2"/>
  <c r="S784" i="2"/>
  <c r="S783" i="2"/>
  <c r="S782" i="2"/>
  <c r="S781" i="2"/>
  <c r="S780" i="2"/>
  <c r="S779" i="2"/>
  <c r="S778" i="2"/>
  <c r="S777" i="2"/>
  <c r="S776" i="2"/>
  <c r="S775" i="2"/>
  <c r="S774" i="2"/>
  <c r="S773" i="2"/>
  <c r="S772" i="2"/>
  <c r="S771" i="2"/>
  <c r="S770" i="2"/>
  <c r="S769" i="2"/>
  <c r="S768" i="2"/>
  <c r="S767" i="2"/>
  <c r="S766" i="2"/>
  <c r="S765" i="2"/>
  <c r="S764" i="2"/>
  <c r="S763" i="2"/>
  <c r="S762" i="2"/>
  <c r="S761" i="2"/>
  <c r="S760" i="2"/>
  <c r="S759" i="2"/>
  <c r="S758" i="2"/>
  <c r="S757" i="2"/>
  <c r="S756" i="2"/>
  <c r="S755" i="2"/>
  <c r="S754" i="2"/>
  <c r="S753" i="2"/>
  <c r="S752" i="2"/>
  <c r="S751" i="2"/>
  <c r="S750" i="2"/>
  <c r="S749" i="2"/>
  <c r="S748" i="2"/>
  <c r="S747" i="2"/>
  <c r="S746" i="2"/>
  <c r="S745" i="2"/>
  <c r="S744" i="2"/>
  <c r="S743" i="2"/>
  <c r="S742" i="2"/>
  <c r="S741" i="2"/>
  <c r="S740" i="2"/>
  <c r="S739" i="2"/>
  <c r="S738" i="2"/>
  <c r="S737" i="2"/>
  <c r="S736" i="2"/>
  <c r="S735" i="2"/>
  <c r="S734" i="2"/>
  <c r="S733" i="2"/>
  <c r="S732" i="2"/>
  <c r="S731" i="2"/>
  <c r="S730" i="2"/>
  <c r="S729" i="2"/>
  <c r="S728" i="2"/>
  <c r="S727" i="2"/>
  <c r="S726" i="2"/>
  <c r="S725" i="2"/>
  <c r="S724" i="2"/>
  <c r="S723" i="2"/>
  <c r="S722" i="2"/>
  <c r="S721" i="2"/>
  <c r="S720" i="2"/>
  <c r="S719" i="2"/>
  <c r="S718" i="2"/>
  <c r="S717" i="2"/>
  <c r="S716" i="2"/>
  <c r="S715" i="2"/>
  <c r="S714" i="2"/>
  <c r="S713" i="2"/>
  <c r="S712" i="2"/>
  <c r="S711" i="2"/>
  <c r="S710" i="2"/>
  <c r="S709" i="2"/>
  <c r="S708" i="2"/>
  <c r="S707" i="2"/>
  <c r="S706" i="2"/>
  <c r="S705" i="2"/>
  <c r="S704" i="2"/>
  <c r="S703" i="2"/>
  <c r="S702" i="2"/>
  <c r="S701" i="2"/>
  <c r="S700" i="2"/>
  <c r="S699" i="2"/>
  <c r="S698" i="2"/>
  <c r="S697" i="2"/>
  <c r="S696" i="2"/>
  <c r="S695" i="2"/>
  <c r="S694" i="2"/>
  <c r="S693" i="2"/>
  <c r="S692" i="2"/>
  <c r="S691" i="2"/>
  <c r="S690" i="2"/>
  <c r="S689" i="2"/>
  <c r="S688" i="2"/>
  <c r="S687" i="2"/>
  <c r="S686" i="2"/>
  <c r="S685" i="2"/>
  <c r="S684" i="2"/>
  <c r="S683" i="2"/>
  <c r="S682" i="2"/>
  <c r="S681" i="2"/>
  <c r="S680" i="2"/>
  <c r="S679" i="2"/>
  <c r="S678" i="2"/>
  <c r="S677" i="2"/>
  <c r="S676" i="2"/>
  <c r="S675" i="2"/>
  <c r="S674" i="2"/>
  <c r="S673" i="2"/>
  <c r="S672" i="2"/>
  <c r="S671" i="2"/>
  <c r="S670" i="2"/>
  <c r="S669" i="2"/>
  <c r="S668" i="2"/>
  <c r="S667" i="2"/>
  <c r="S666" i="2"/>
  <c r="S665" i="2"/>
  <c r="S664" i="2"/>
  <c r="S663" i="2"/>
  <c r="S662" i="2"/>
  <c r="S661" i="2"/>
  <c r="S660" i="2"/>
  <c r="S659" i="2"/>
  <c r="S658" i="2"/>
  <c r="S657" i="2"/>
  <c r="S656" i="2"/>
  <c r="S655" i="2"/>
  <c r="S654" i="2"/>
  <c r="S653" i="2"/>
  <c r="S652" i="2"/>
  <c r="S651" i="2"/>
  <c r="S650" i="2"/>
  <c r="S649" i="2"/>
  <c r="S648" i="2"/>
  <c r="S647" i="2"/>
  <c r="S646" i="2"/>
  <c r="S645" i="2"/>
  <c r="S644" i="2"/>
  <c r="S643" i="2"/>
  <c r="S642" i="2"/>
  <c r="S641" i="2"/>
  <c r="S640" i="2"/>
  <c r="S639" i="2"/>
  <c r="S638" i="2"/>
  <c r="S637" i="2"/>
  <c r="S636" i="2"/>
  <c r="S635" i="2"/>
  <c r="S634" i="2"/>
  <c r="S633" i="2"/>
  <c r="S632" i="2"/>
  <c r="S631" i="2"/>
  <c r="S630" i="2"/>
  <c r="S629" i="2"/>
  <c r="S628" i="2"/>
  <c r="S627" i="2"/>
  <c r="S626" i="2"/>
  <c r="S625" i="2"/>
  <c r="S624" i="2"/>
  <c r="S623" i="2"/>
  <c r="S622" i="2"/>
  <c r="S621" i="2"/>
  <c r="S620" i="2"/>
  <c r="S619" i="2"/>
  <c r="S618" i="2"/>
  <c r="S617" i="2"/>
  <c r="S616" i="2"/>
  <c r="S615" i="2"/>
  <c r="S614" i="2"/>
  <c r="S613" i="2"/>
  <c r="S612" i="2"/>
  <c r="S611" i="2"/>
  <c r="S610" i="2"/>
  <c r="S609" i="2"/>
  <c r="S608" i="2"/>
  <c r="S607" i="2"/>
  <c r="S606" i="2"/>
  <c r="S605" i="2"/>
  <c r="S604" i="2"/>
  <c r="S603" i="2"/>
  <c r="S602" i="2"/>
  <c r="S601" i="2"/>
  <c r="S600" i="2"/>
  <c r="S599" i="2"/>
  <c r="S598" i="2"/>
  <c r="S597" i="2"/>
  <c r="S596" i="2"/>
  <c r="S595" i="2"/>
  <c r="S594" i="2"/>
  <c r="S593" i="2"/>
  <c r="S592" i="2"/>
  <c r="S591" i="2"/>
  <c r="S590" i="2"/>
  <c r="S589" i="2"/>
  <c r="S588" i="2"/>
  <c r="S587" i="2"/>
  <c r="S586" i="2"/>
  <c r="S585" i="2"/>
  <c r="S584" i="2"/>
  <c r="S583" i="2"/>
  <c r="S582" i="2"/>
  <c r="S581" i="2"/>
  <c r="S580" i="2"/>
  <c r="S579" i="2"/>
  <c r="S578" i="2"/>
  <c r="S577" i="2"/>
  <c r="S576" i="2"/>
  <c r="S575" i="2"/>
  <c r="S574" i="2"/>
  <c r="S573" i="2"/>
  <c r="S572" i="2"/>
  <c r="S571" i="2"/>
  <c r="S570" i="2"/>
  <c r="S569" i="2"/>
  <c r="S568" i="2"/>
  <c r="S567" i="2"/>
  <c r="S566" i="2"/>
  <c r="S565" i="2"/>
  <c r="S564" i="2"/>
  <c r="S563" i="2"/>
  <c r="S562" i="2"/>
  <c r="S561" i="2"/>
  <c r="S560" i="2"/>
  <c r="S559" i="2"/>
  <c r="S558" i="2"/>
  <c r="S557" i="2"/>
  <c r="S556" i="2"/>
  <c r="S555" i="2"/>
  <c r="S554" i="2"/>
  <c r="S553" i="2"/>
  <c r="S552" i="2"/>
  <c r="S551" i="2"/>
  <c r="S550" i="2"/>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L442" i="2"/>
  <c r="L1006" i="2"/>
  <c r="L994" i="2"/>
  <c r="L990" i="2"/>
  <c r="L962" i="2"/>
  <c r="L950" i="2"/>
  <c r="L922" i="2"/>
  <c r="L918" i="2"/>
  <c r="L890" i="2"/>
  <c r="L886" i="2"/>
  <c r="L858" i="2"/>
  <c r="L854" i="2"/>
  <c r="L830" i="2"/>
  <c r="L826" i="2"/>
  <c r="L798" i="2"/>
  <c r="L794" i="2"/>
  <c r="L766" i="2"/>
  <c r="L738" i="2"/>
  <c r="L726" i="2"/>
  <c r="L706" i="2"/>
  <c r="L662" i="2"/>
  <c r="L642" i="2"/>
  <c r="L586" i="2"/>
  <c r="L490" i="2"/>
  <c r="Q22" i="2"/>
  <c r="Q23" i="2"/>
  <c r="Q24" i="2"/>
  <c r="Q25" i="2"/>
  <c r="Q26" i="2"/>
  <c r="Q27" i="2"/>
  <c r="Q28" i="2"/>
  <c r="Q29" i="2"/>
  <c r="Q30" i="2"/>
  <c r="Q21" i="2"/>
  <c r="Q12" i="2"/>
  <c r="Q13" i="2"/>
  <c r="Q14" i="2"/>
  <c r="Q15" i="2"/>
  <c r="Q16" i="2"/>
  <c r="Q17" i="2"/>
  <c r="Q18" i="2"/>
  <c r="Q19" i="2"/>
  <c r="Q20" i="2"/>
  <c r="Q11" i="2"/>
  <c r="Q10" i="2"/>
  <c r="Q9" i="2"/>
  <c r="K59" i="2" s="1"/>
  <c r="P22" i="2"/>
  <c r="P23" i="2"/>
  <c r="P24" i="2"/>
  <c r="P25" i="2"/>
  <c r="P26" i="2"/>
  <c r="P27" i="2"/>
  <c r="P28" i="2"/>
  <c r="P29" i="2"/>
  <c r="P30" i="2"/>
  <c r="P21" i="2"/>
  <c r="P12" i="2"/>
  <c r="K31" i="2" s="1"/>
  <c r="P13" i="2"/>
  <c r="S59" i="2" s="1"/>
  <c r="P14" i="2"/>
  <c r="P15" i="2"/>
  <c r="P16" i="2"/>
  <c r="P17" i="2"/>
  <c r="P18" i="2"/>
  <c r="P19" i="2"/>
  <c r="P20" i="2"/>
  <c r="P11" i="2"/>
  <c r="K60" i="2" s="1"/>
  <c r="P10" i="2"/>
  <c r="P9" i="2"/>
  <c r="K47" i="2" l="1"/>
  <c r="K55" i="2"/>
  <c r="K61" i="2"/>
  <c r="L139" i="3"/>
  <c r="L205" i="3"/>
  <c r="L172" i="3"/>
  <c r="B22" i="3"/>
  <c r="AP22" i="3" s="1"/>
  <c r="AX38" i="3"/>
  <c r="I139" i="3"/>
  <c r="I205" i="3"/>
  <c r="I172" i="3"/>
  <c r="AX37" i="3"/>
  <c r="B21" i="3"/>
  <c r="S60" i="2"/>
  <c r="S61" i="2"/>
  <c r="AF62" i="2"/>
  <c r="K57" i="2"/>
  <c r="L57" i="2" s="1"/>
  <c r="K35" i="2"/>
  <c r="L35" i="2" s="1"/>
  <c r="K23" i="2"/>
  <c r="K19" i="2"/>
  <c r="AO19" i="2" s="1"/>
  <c r="K27" i="2"/>
  <c r="AK27" i="2" s="1"/>
  <c r="K43" i="2"/>
  <c r="AP43" i="2" s="1"/>
  <c r="K51" i="2"/>
  <c r="AP51" i="2" s="1"/>
  <c r="B117" i="3"/>
  <c r="AX117" i="3" s="1"/>
  <c r="B183" i="3"/>
  <c r="B216" i="3"/>
  <c r="B150" i="3"/>
  <c r="L21" i="4"/>
  <c r="B185" i="3"/>
  <c r="B119" i="3"/>
  <c r="AX119" i="3" s="1"/>
  <c r="B152" i="3"/>
  <c r="B218" i="3"/>
  <c r="L23" i="4"/>
  <c r="B121" i="3"/>
  <c r="AX121" i="3" s="1"/>
  <c r="B187" i="3"/>
  <c r="B220" i="3"/>
  <c r="B154" i="3"/>
  <c r="L25" i="4"/>
  <c r="S27" i="2"/>
  <c r="S35" i="2"/>
  <c r="S43" i="2"/>
  <c r="S55" i="2"/>
  <c r="K16" i="2"/>
  <c r="AK16" i="2" s="1"/>
  <c r="K24" i="2"/>
  <c r="L24" i="2" s="1"/>
  <c r="K32" i="2"/>
  <c r="AK32" i="2" s="1"/>
  <c r="K40" i="2"/>
  <c r="AO40" i="2" s="1"/>
  <c r="K48" i="2"/>
  <c r="AK48" i="2" s="1"/>
  <c r="K52" i="2"/>
  <c r="AK52" i="2" s="1"/>
  <c r="P4" i="2"/>
  <c r="X11" i="3" s="1"/>
  <c r="X13" i="3" s="1"/>
  <c r="B108" i="3"/>
  <c r="B207" i="3"/>
  <c r="B174" i="3"/>
  <c r="B141" i="3"/>
  <c r="L12" i="4"/>
  <c r="B149" i="3"/>
  <c r="B215" i="3"/>
  <c r="B116" i="3"/>
  <c r="AX116" i="3" s="1"/>
  <c r="B182" i="3"/>
  <c r="L20" i="4"/>
  <c r="B161" i="3"/>
  <c r="B227" i="3"/>
  <c r="B128" i="3"/>
  <c r="AX128" i="3" s="1"/>
  <c r="B194" i="3"/>
  <c r="L32" i="4"/>
  <c r="B157" i="3"/>
  <c r="B223" i="3"/>
  <c r="B124" i="3"/>
  <c r="AX124" i="3" s="1"/>
  <c r="B190" i="3"/>
  <c r="L28" i="4"/>
  <c r="B153" i="3"/>
  <c r="B120" i="3"/>
  <c r="AX120" i="3" s="1"/>
  <c r="B219" i="3"/>
  <c r="B186" i="3"/>
  <c r="L24" i="4"/>
  <c r="S28" i="2"/>
  <c r="S32" i="2"/>
  <c r="S36" i="2"/>
  <c r="S40" i="2"/>
  <c r="S44" i="2"/>
  <c r="S48" i="2"/>
  <c r="S52" i="2"/>
  <c r="S56" i="2"/>
  <c r="K21" i="2"/>
  <c r="L21" i="2" s="1"/>
  <c r="K29" i="2"/>
  <c r="AO29" i="2" s="1"/>
  <c r="K33" i="2"/>
  <c r="AO33" i="2" s="1"/>
  <c r="K41" i="2"/>
  <c r="AK41" i="2" s="1"/>
  <c r="K49" i="2"/>
  <c r="AK49" i="2" s="1"/>
  <c r="B217" i="3"/>
  <c r="B151" i="3"/>
  <c r="B184" i="3"/>
  <c r="B118" i="3"/>
  <c r="AX118" i="3" s="1"/>
  <c r="L22" i="4"/>
  <c r="AZ28" i="1"/>
  <c r="B213" i="3"/>
  <c r="B147" i="3"/>
  <c r="B180" i="3"/>
  <c r="B114" i="3"/>
  <c r="AX114" i="3" s="1"/>
  <c r="L18" i="4"/>
  <c r="B225" i="3"/>
  <c r="B159" i="3"/>
  <c r="B192" i="3"/>
  <c r="B126" i="3"/>
  <c r="AX126" i="3" s="1"/>
  <c r="L30" i="4"/>
  <c r="B221" i="3"/>
  <c r="B188" i="3"/>
  <c r="B155" i="3"/>
  <c r="B122" i="3"/>
  <c r="AX122" i="3" s="1"/>
  <c r="L26" i="4"/>
  <c r="S26" i="2"/>
  <c r="S30" i="2"/>
  <c r="S34" i="2"/>
  <c r="S38" i="2"/>
  <c r="S42" i="2"/>
  <c r="S46" i="2"/>
  <c r="S50" i="2"/>
  <c r="S54" i="2"/>
  <c r="S58" i="2"/>
  <c r="K39" i="2"/>
  <c r="L39" i="2" s="1"/>
  <c r="AM1009" i="2"/>
  <c r="AM1005" i="2"/>
  <c r="AM1001" i="2"/>
  <c r="AM997" i="2"/>
  <c r="AM993" i="2"/>
  <c r="AM989" i="2"/>
  <c r="AM985" i="2"/>
  <c r="AM981" i="2"/>
  <c r="AM977" i="2"/>
  <c r="AM973" i="2"/>
  <c r="AM969" i="2"/>
  <c r="AM965" i="2"/>
  <c r="AM961" i="2"/>
  <c r="AM957" i="2"/>
  <c r="AM953" i="2"/>
  <c r="AM949" i="2"/>
  <c r="AM945" i="2"/>
  <c r="AM941" i="2"/>
  <c r="AM937" i="2"/>
  <c r="AM933" i="2"/>
  <c r="AM929" i="2"/>
  <c r="AM925" i="2"/>
  <c r="AM921" i="2"/>
  <c r="AM917" i="2"/>
  <c r="AM913" i="2"/>
  <c r="AM909" i="2"/>
  <c r="AM905" i="2"/>
  <c r="AM901" i="2"/>
  <c r="AM897" i="2"/>
  <c r="AM893" i="2"/>
  <c r="AM889" i="2"/>
  <c r="AM885" i="2"/>
  <c r="AM881" i="2"/>
  <c r="AM877" i="2"/>
  <c r="AM873" i="2"/>
  <c r="AM869" i="2"/>
  <c r="AM865" i="2"/>
  <c r="AM861" i="2"/>
  <c r="AM857" i="2"/>
  <c r="AM853" i="2"/>
  <c r="AM849" i="2"/>
  <c r="AM845" i="2"/>
  <c r="AM841" i="2"/>
  <c r="AM837" i="2"/>
  <c r="AM833" i="2"/>
  <c r="AM829" i="2"/>
  <c r="AM825" i="2"/>
  <c r="AM821" i="2"/>
  <c r="AM817" i="2"/>
  <c r="AM813" i="2"/>
  <c r="AM809" i="2"/>
  <c r="AM805" i="2"/>
  <c r="AM801" i="2"/>
  <c r="AM797" i="2"/>
  <c r="AM793" i="2"/>
  <c r="AM789" i="2"/>
  <c r="AM785" i="2"/>
  <c r="AM781" i="2"/>
  <c r="AM777" i="2"/>
  <c r="AM773" i="2"/>
  <c r="AM769" i="2"/>
  <c r="AM765" i="2"/>
  <c r="AM761" i="2"/>
  <c r="AM757" i="2"/>
  <c r="AM753" i="2"/>
  <c r="AM749" i="2"/>
  <c r="AM745" i="2"/>
  <c r="AM741" i="2"/>
  <c r="AM737" i="2"/>
  <c r="AM733" i="2"/>
  <c r="AM729" i="2"/>
  <c r="AM725" i="2"/>
  <c r="AM721" i="2"/>
  <c r="AM717" i="2"/>
  <c r="AM713" i="2"/>
  <c r="AM709" i="2"/>
  <c r="AM705" i="2"/>
  <c r="AM701" i="2"/>
  <c r="AM697" i="2"/>
  <c r="AM693" i="2"/>
  <c r="AM689" i="2"/>
  <c r="AM685" i="2"/>
  <c r="AM681" i="2"/>
  <c r="AM677" i="2"/>
  <c r="AM673" i="2"/>
  <c r="AM669" i="2"/>
  <c r="AM665" i="2"/>
  <c r="AM661" i="2"/>
  <c r="AM657" i="2"/>
  <c r="AM653" i="2"/>
  <c r="AM649" i="2"/>
  <c r="AM645" i="2"/>
  <c r="AM641" i="2"/>
  <c r="AM637" i="2"/>
  <c r="AM1008" i="2"/>
  <c r="AM1004" i="2"/>
  <c r="AM1000" i="2"/>
  <c r="AM996" i="2"/>
  <c r="AM992" i="2"/>
  <c r="AM988" i="2"/>
  <c r="AM984" i="2"/>
  <c r="AM980" i="2"/>
  <c r="AM976" i="2"/>
  <c r="AM972" i="2"/>
  <c r="AM968" i="2"/>
  <c r="AM964" i="2"/>
  <c r="AM960" i="2"/>
  <c r="AM956" i="2"/>
  <c r="AM952" i="2"/>
  <c r="AM948" i="2"/>
  <c r="AM944" i="2"/>
  <c r="AM940" i="2"/>
  <c r="AM936" i="2"/>
  <c r="AM932" i="2"/>
  <c r="AM928" i="2"/>
  <c r="AM924" i="2"/>
  <c r="AM920" i="2"/>
  <c r="AM916" i="2"/>
  <c r="AM912" i="2"/>
  <c r="AM908" i="2"/>
  <c r="AM904" i="2"/>
  <c r="AM900" i="2"/>
  <c r="AM896" i="2"/>
  <c r="AM892" i="2"/>
  <c r="AM888" i="2"/>
  <c r="AM884" i="2"/>
  <c r="AM880" i="2"/>
  <c r="AM876" i="2"/>
  <c r="AM872" i="2"/>
  <c r="AM868" i="2"/>
  <c r="AM864" i="2"/>
  <c r="AM860" i="2"/>
  <c r="AM856" i="2"/>
  <c r="AM852" i="2"/>
  <c r="AM848" i="2"/>
  <c r="AM844" i="2"/>
  <c r="AM840" i="2"/>
  <c r="AM836" i="2"/>
  <c r="AM832" i="2"/>
  <c r="AM828" i="2"/>
  <c r="AM824" i="2"/>
  <c r="AM820" i="2"/>
  <c r="AM816" i="2"/>
  <c r="AM812" i="2"/>
  <c r="AM808" i="2"/>
  <c r="AM804" i="2"/>
  <c r="AM800" i="2"/>
  <c r="AM796" i="2"/>
  <c r="AM792" i="2"/>
  <c r="AM788" i="2"/>
  <c r="AM784" i="2"/>
  <c r="AM780" i="2"/>
  <c r="AM776" i="2"/>
  <c r="AM772" i="2"/>
  <c r="AM768" i="2"/>
  <c r="AM764" i="2"/>
  <c r="AM760" i="2"/>
  <c r="AM756" i="2"/>
  <c r="AM752" i="2"/>
  <c r="AM748" i="2"/>
  <c r="AM744" i="2"/>
  <c r="AM740" i="2"/>
  <c r="AM736" i="2"/>
  <c r="AM732" i="2"/>
  <c r="AM728" i="2"/>
  <c r="AM724" i="2"/>
  <c r="AM720" i="2"/>
  <c r="AM716" i="2"/>
  <c r="AM712" i="2"/>
  <c r="AM708" i="2"/>
  <c r="AM704" i="2"/>
  <c r="AM700" i="2"/>
  <c r="AM696" i="2"/>
  <c r="AM692" i="2"/>
  <c r="AM688" i="2"/>
  <c r="AM684" i="2"/>
  <c r="AM680" i="2"/>
  <c r="AM676" i="2"/>
  <c r="AM672" i="2"/>
  <c r="AM668" i="2"/>
  <c r="AM664" i="2"/>
  <c r="AM660" i="2"/>
  <c r="AM656" i="2"/>
  <c r="AM652" i="2"/>
  <c r="AM648" i="2"/>
  <c r="AM644" i="2"/>
  <c r="AM640" i="2"/>
  <c r="AM636" i="2"/>
  <c r="AM632" i="2"/>
  <c r="AM1010" i="2"/>
  <c r="AM1002" i="2"/>
  <c r="AM994" i="2"/>
  <c r="AM986" i="2"/>
  <c r="AM978" i="2"/>
  <c r="AM970" i="2"/>
  <c r="AM962" i="2"/>
  <c r="AM954" i="2"/>
  <c r="AM946" i="2"/>
  <c r="AM938" i="2"/>
  <c r="AM930" i="2"/>
  <c r="AM922" i="2"/>
  <c r="AM914" i="2"/>
  <c r="AM906" i="2"/>
  <c r="AM898" i="2"/>
  <c r="AM890" i="2"/>
  <c r="AM882" i="2"/>
  <c r="AM874" i="2"/>
  <c r="AM866" i="2"/>
  <c r="AM858" i="2"/>
  <c r="AM850" i="2"/>
  <c r="AM842" i="2"/>
  <c r="AM834" i="2"/>
  <c r="AM826" i="2"/>
  <c r="AM818" i="2"/>
  <c r="AM810" i="2"/>
  <c r="AM802" i="2"/>
  <c r="AM794" i="2"/>
  <c r="AM786" i="2"/>
  <c r="AM778" i="2"/>
  <c r="AM770" i="2"/>
  <c r="AM762" i="2"/>
  <c r="AM754" i="2"/>
  <c r="AM746" i="2"/>
  <c r="AM738" i="2"/>
  <c r="AM730" i="2"/>
  <c r="AM722" i="2"/>
  <c r="AM714" i="2"/>
  <c r="AM706" i="2"/>
  <c r="AM698" i="2"/>
  <c r="AM690" i="2"/>
  <c r="AM682" i="2"/>
  <c r="AM674" i="2"/>
  <c r="AM666" i="2"/>
  <c r="AM658" i="2"/>
  <c r="AM650" i="2"/>
  <c r="AM642" i="2"/>
  <c r="AM634" i="2"/>
  <c r="AM629" i="2"/>
  <c r="AM625" i="2"/>
  <c r="AM621" i="2"/>
  <c r="AM617" i="2"/>
  <c r="AM613" i="2"/>
  <c r="AM609" i="2"/>
  <c r="AM605" i="2"/>
  <c r="AM601" i="2"/>
  <c r="AM597" i="2"/>
  <c r="AM593" i="2"/>
  <c r="AM589" i="2"/>
  <c r="AM585" i="2"/>
  <c r="AM581" i="2"/>
  <c r="AM577" i="2"/>
  <c r="AM573" i="2"/>
  <c r="AM569" i="2"/>
  <c r="AM565" i="2"/>
  <c r="AM561" i="2"/>
  <c r="AM557" i="2"/>
  <c r="AM553" i="2"/>
  <c r="AM549" i="2"/>
  <c r="AM545" i="2"/>
  <c r="AM541" i="2"/>
  <c r="AM537" i="2"/>
  <c r="AM533" i="2"/>
  <c r="AM529" i="2"/>
  <c r="AM525" i="2"/>
  <c r="AM521" i="2"/>
  <c r="AM517" i="2"/>
  <c r="AM513" i="2"/>
  <c r="AM509" i="2"/>
  <c r="AM505" i="2"/>
  <c r="AM501" i="2"/>
  <c r="AM497" i="2"/>
  <c r="AM493" i="2"/>
  <c r="AM489" i="2"/>
  <c r="AM485" i="2"/>
  <c r="AM481" i="2"/>
  <c r="AM477" i="2"/>
  <c r="AM473" i="2"/>
  <c r="AM469" i="2"/>
  <c r="AM465" i="2"/>
  <c r="AM461" i="2"/>
  <c r="AM457" i="2"/>
  <c r="AM453" i="2"/>
  <c r="AM449" i="2"/>
  <c r="AM445" i="2"/>
  <c r="AM441" i="2"/>
  <c r="AM437" i="2"/>
  <c r="AM433" i="2"/>
  <c r="AM429" i="2"/>
  <c r="AM425" i="2"/>
  <c r="AM421" i="2"/>
  <c r="AM417" i="2"/>
  <c r="AM413" i="2"/>
  <c r="AM409" i="2"/>
  <c r="AM405" i="2"/>
  <c r="AM401" i="2"/>
  <c r="AM397" i="2"/>
  <c r="AM393" i="2"/>
  <c r="AM389" i="2"/>
  <c r="AM385" i="2"/>
  <c r="AM381" i="2"/>
  <c r="AM377" i="2"/>
  <c r="AM373" i="2"/>
  <c r="AM369" i="2"/>
  <c r="AM365" i="2"/>
  <c r="AM361" i="2"/>
  <c r="AM357" i="2"/>
  <c r="AM353" i="2"/>
  <c r="AM349" i="2"/>
  <c r="AM345" i="2"/>
  <c r="AM341" i="2"/>
  <c r="AM337" i="2"/>
  <c r="AM333" i="2"/>
  <c r="AM329" i="2"/>
  <c r="AM325" i="2"/>
  <c r="AM321" i="2"/>
  <c r="AM317" i="2"/>
  <c r="AM313" i="2"/>
  <c r="AM309" i="2"/>
  <c r="AM305" i="2"/>
  <c r="AM301" i="2"/>
  <c r="AM297" i="2"/>
  <c r="AM293" i="2"/>
  <c r="AM289" i="2"/>
  <c r="AM1007" i="2"/>
  <c r="AM999" i="2"/>
  <c r="AM991" i="2"/>
  <c r="AM983" i="2"/>
  <c r="AM975" i="2"/>
  <c r="AM967" i="2"/>
  <c r="AM959" i="2"/>
  <c r="AM951" i="2"/>
  <c r="AM943" i="2"/>
  <c r="AM935" i="2"/>
  <c r="AM927" i="2"/>
  <c r="AM919" i="2"/>
  <c r="AM911" i="2"/>
  <c r="AM903" i="2"/>
  <c r="AM895" i="2"/>
  <c r="AM887" i="2"/>
  <c r="AM879" i="2"/>
  <c r="AM871" i="2"/>
  <c r="AM863" i="2"/>
  <c r="AM855" i="2"/>
  <c r="AM847" i="2"/>
  <c r="AM839" i="2"/>
  <c r="AM831" i="2"/>
  <c r="AM823" i="2"/>
  <c r="AM815" i="2"/>
  <c r="AM807" i="2"/>
  <c r="AM799" i="2"/>
  <c r="AM791" i="2"/>
  <c r="AM783" i="2"/>
  <c r="AM775" i="2"/>
  <c r="AM767" i="2"/>
  <c r="AM759" i="2"/>
  <c r="AM751" i="2"/>
  <c r="AM743" i="2"/>
  <c r="AM735" i="2"/>
  <c r="AM727" i="2"/>
  <c r="AM719" i="2"/>
  <c r="AM711" i="2"/>
  <c r="AM703" i="2"/>
  <c r="AM695" i="2"/>
  <c r="AM687" i="2"/>
  <c r="AM679" i="2"/>
  <c r="AM671" i="2"/>
  <c r="AM663" i="2"/>
  <c r="AM655" i="2"/>
  <c r="AM647" i="2"/>
  <c r="AM639" i="2"/>
  <c r="AM633" i="2"/>
  <c r="AM628" i="2"/>
  <c r="AM624" i="2"/>
  <c r="AM620" i="2"/>
  <c r="AM616" i="2"/>
  <c r="AM612" i="2"/>
  <c r="AM608" i="2"/>
  <c r="AM604" i="2"/>
  <c r="AM600" i="2"/>
  <c r="AM596" i="2"/>
  <c r="AM592" i="2"/>
  <c r="AM588" i="2"/>
  <c r="AM584" i="2"/>
  <c r="AM580" i="2"/>
  <c r="AM576" i="2"/>
  <c r="AM572" i="2"/>
  <c r="AM568" i="2"/>
  <c r="AM564" i="2"/>
  <c r="AM560" i="2"/>
  <c r="AM556" i="2"/>
  <c r="AM552" i="2"/>
  <c r="AM548" i="2"/>
  <c r="AM544" i="2"/>
  <c r="AM540" i="2"/>
  <c r="AM536" i="2"/>
  <c r="AM532" i="2"/>
  <c r="AM528" i="2"/>
  <c r="AM524" i="2"/>
  <c r="AM520" i="2"/>
  <c r="AM516" i="2"/>
  <c r="AM512" i="2"/>
  <c r="AM508" i="2"/>
  <c r="AM504" i="2"/>
  <c r="AM500" i="2"/>
  <c r="AM496" i="2"/>
  <c r="AM492" i="2"/>
  <c r="AM488" i="2"/>
  <c r="AM484" i="2"/>
  <c r="AM480" i="2"/>
  <c r="AM476" i="2"/>
  <c r="AM472" i="2"/>
  <c r="AM468" i="2"/>
  <c r="AM464" i="2"/>
  <c r="AM460" i="2"/>
  <c r="AM456" i="2"/>
  <c r="AM452" i="2"/>
  <c r="AM448" i="2"/>
  <c r="AM444" i="2"/>
  <c r="AM440" i="2"/>
  <c r="AM436" i="2"/>
  <c r="AM432" i="2"/>
  <c r="AM428" i="2"/>
  <c r="AM424" i="2"/>
  <c r="AM420" i="2"/>
  <c r="AM416" i="2"/>
  <c r="AM412" i="2"/>
  <c r="AM408" i="2"/>
  <c r="AM404" i="2"/>
  <c r="AM400" i="2"/>
  <c r="AM396" i="2"/>
  <c r="AM392" i="2"/>
  <c r="AM388" i="2"/>
  <c r="AM384" i="2"/>
  <c r="AM380" i="2"/>
  <c r="AM376" i="2"/>
  <c r="AM372" i="2"/>
  <c r="AM368" i="2"/>
  <c r="AM364" i="2"/>
  <c r="AM360" i="2"/>
  <c r="AM356" i="2"/>
  <c r="AM352" i="2"/>
  <c r="AM348" i="2"/>
  <c r="AM344" i="2"/>
  <c r="AM340" i="2"/>
  <c r="AM336" i="2"/>
  <c r="AM332" i="2"/>
  <c r="AM328" i="2"/>
  <c r="AM324" i="2"/>
  <c r="AM320" i="2"/>
  <c r="AM316" i="2"/>
  <c r="AM312" i="2"/>
  <c r="AM308" i="2"/>
  <c r="AM304" i="2"/>
  <c r="AM300" i="2"/>
  <c r="AM296" i="2"/>
  <c r="AM292" i="2"/>
  <c r="AM995" i="2"/>
  <c r="AM979" i="2"/>
  <c r="AM963" i="2"/>
  <c r="AM947" i="2"/>
  <c r="AM931" i="2"/>
  <c r="AM915" i="2"/>
  <c r="AM899" i="2"/>
  <c r="AM883" i="2"/>
  <c r="AM867" i="2"/>
  <c r="AM851" i="2"/>
  <c r="AM835" i="2"/>
  <c r="AM819" i="2"/>
  <c r="AM803" i="2"/>
  <c r="AM787" i="2"/>
  <c r="AM771" i="2"/>
  <c r="AM755" i="2"/>
  <c r="AM739" i="2"/>
  <c r="AM723" i="2"/>
  <c r="AM707" i="2"/>
  <c r="AM691" i="2"/>
  <c r="AM675" i="2"/>
  <c r="AM659" i="2"/>
  <c r="AM643" i="2"/>
  <c r="AM630" i="2"/>
  <c r="AM622" i="2"/>
  <c r="AM614" i="2"/>
  <c r="AM606" i="2"/>
  <c r="AM598" i="2"/>
  <c r="AM590" i="2"/>
  <c r="AM582" i="2"/>
  <c r="AM574" i="2"/>
  <c r="AM566" i="2"/>
  <c r="AM558" i="2"/>
  <c r="AM550" i="2"/>
  <c r="AM542" i="2"/>
  <c r="AM534" i="2"/>
  <c r="AM526" i="2"/>
  <c r="AM518" i="2"/>
  <c r="AM510" i="2"/>
  <c r="AM502" i="2"/>
  <c r="AM494" i="2"/>
  <c r="AM486" i="2"/>
  <c r="AM478" i="2"/>
  <c r="AM470" i="2"/>
  <c r="AM462" i="2"/>
  <c r="AM454" i="2"/>
  <c r="AM446" i="2"/>
  <c r="AM438" i="2"/>
  <c r="AM430" i="2"/>
  <c r="AM422" i="2"/>
  <c r="AM414" i="2"/>
  <c r="AM406" i="2"/>
  <c r="AM398" i="2"/>
  <c r="AM390" i="2"/>
  <c r="AM382" i="2"/>
  <c r="AM374" i="2"/>
  <c r="AM366" i="2"/>
  <c r="AM358" i="2"/>
  <c r="AM350" i="2"/>
  <c r="AM342" i="2"/>
  <c r="AM334" i="2"/>
  <c r="AM326" i="2"/>
  <c r="AM318" i="2"/>
  <c r="AM310" i="2"/>
  <c r="AM302" i="2"/>
  <c r="AM294" i="2"/>
  <c r="AM287" i="2"/>
  <c r="AM283" i="2"/>
  <c r="AM279" i="2"/>
  <c r="AM275" i="2"/>
  <c r="AM271" i="2"/>
  <c r="AM267" i="2"/>
  <c r="AM263" i="2"/>
  <c r="AM259" i="2"/>
  <c r="AM255" i="2"/>
  <c r="AM251" i="2"/>
  <c r="AM247" i="2"/>
  <c r="AM243" i="2"/>
  <c r="AM239" i="2"/>
  <c r="AM235" i="2"/>
  <c r="AM231" i="2"/>
  <c r="AM227" i="2"/>
  <c r="AM223" i="2"/>
  <c r="AM219" i="2"/>
  <c r="AM215" i="2"/>
  <c r="AM211" i="2"/>
  <c r="AM207" i="2"/>
  <c r="AM203" i="2"/>
  <c r="AM199" i="2"/>
  <c r="AM195" i="2"/>
  <c r="AM191" i="2"/>
  <c r="AM187" i="2"/>
  <c r="AM183" i="2"/>
  <c r="AM179" i="2"/>
  <c r="AM175" i="2"/>
  <c r="AM171" i="2"/>
  <c r="AM167" i="2"/>
  <c r="AM163" i="2"/>
  <c r="AM159" i="2"/>
  <c r="AM155" i="2"/>
  <c r="AM151" i="2"/>
  <c r="AM147" i="2"/>
  <c r="AM143" i="2"/>
  <c r="AM139" i="2"/>
  <c r="AM135" i="2"/>
  <c r="AM131" i="2"/>
  <c r="AM127" i="2"/>
  <c r="AM123" i="2"/>
  <c r="AM119" i="2"/>
  <c r="AM115" i="2"/>
  <c r="AM111" i="2"/>
  <c r="AM107" i="2"/>
  <c r="AM103" i="2"/>
  <c r="AM99" i="2"/>
  <c r="AM95" i="2"/>
  <c r="AM91" i="2"/>
  <c r="AM87" i="2"/>
  <c r="AM83" i="2"/>
  <c r="AM79" i="2"/>
  <c r="AM75" i="2"/>
  <c r="AM71" i="2"/>
  <c r="AM67" i="2"/>
  <c r="AM63" i="2"/>
  <c r="AM59" i="2"/>
  <c r="AM55" i="2"/>
  <c r="AM51" i="2"/>
  <c r="AM47" i="2"/>
  <c r="AM43" i="2"/>
  <c r="AM39" i="2"/>
  <c r="AM35" i="2"/>
  <c r="AM31" i="2"/>
  <c r="AM27" i="2"/>
  <c r="AM23" i="2"/>
  <c r="AM19" i="2"/>
  <c r="AM15" i="2"/>
  <c r="AM11" i="2"/>
  <c r="B140" i="3"/>
  <c r="AM1003" i="2"/>
  <c r="AM971" i="2"/>
  <c r="AM939" i="2"/>
  <c r="AM923" i="2"/>
  <c r="AM891" i="2"/>
  <c r="AM859" i="2"/>
  <c r="AM827" i="2"/>
  <c r="AM811" i="2"/>
  <c r="AM779" i="2"/>
  <c r="AM747" i="2"/>
  <c r="AM731" i="2"/>
  <c r="AM699" i="2"/>
  <c r="AM667" i="2"/>
  <c r="AM635" i="2"/>
  <c r="AM626" i="2"/>
  <c r="AM610" i="2"/>
  <c r="AM602" i="2"/>
  <c r="AM586" i="2"/>
  <c r="AM570" i="2"/>
  <c r="AM562" i="2"/>
  <c r="AM546" i="2"/>
  <c r="AM530" i="2"/>
  <c r="AM522" i="2"/>
  <c r="AM506" i="2"/>
  <c r="AM490" i="2"/>
  <c r="AM482" i="2"/>
  <c r="AM466" i="2"/>
  <c r="AM450" i="2"/>
  <c r="AM434" i="2"/>
  <c r="AM426" i="2"/>
  <c r="AM410" i="2"/>
  <c r="AM402" i="2"/>
  <c r="AM386" i="2"/>
  <c r="AM370" i="2"/>
  <c r="AM362" i="2"/>
  <c r="AM346" i="2"/>
  <c r="AM330" i="2"/>
  <c r="AM314" i="2"/>
  <c r="AM298" i="2"/>
  <c r="AM285" i="2"/>
  <c r="AM281" i="2"/>
  <c r="AM273" i="2"/>
  <c r="AM269" i="2"/>
  <c r="AM261" i="2"/>
  <c r="AM257" i="2"/>
  <c r="AM249" i="2"/>
  <c r="AM241" i="2"/>
  <c r="AM233" i="2"/>
  <c r="AM229" i="2"/>
  <c r="AM221" i="2"/>
  <c r="AM217" i="2"/>
  <c r="AM209" i="2"/>
  <c r="AM205" i="2"/>
  <c r="AM197" i="2"/>
  <c r="AM193" i="2"/>
  <c r="AM185" i="2"/>
  <c r="AM181" i="2"/>
  <c r="AM173" i="2"/>
  <c r="AM165" i="2"/>
  <c r="AM153" i="2"/>
  <c r="AM145" i="2"/>
  <c r="AM137" i="2"/>
  <c r="AM129" i="2"/>
  <c r="AM121" i="2"/>
  <c r="AM113" i="2"/>
  <c r="AM109" i="2"/>
  <c r="AM101" i="2"/>
  <c r="AM93" i="2"/>
  <c r="AM85" i="2"/>
  <c r="AM81" i="2"/>
  <c r="AM73" i="2"/>
  <c r="AM69" i="2"/>
  <c r="AM61" i="2"/>
  <c r="AM57" i="2"/>
  <c r="AM49" i="2"/>
  <c r="AM41" i="2"/>
  <c r="AM33" i="2"/>
  <c r="AM29" i="2"/>
  <c r="AM21" i="2"/>
  <c r="AM13" i="2"/>
  <c r="AM982" i="2"/>
  <c r="AM966" i="2"/>
  <c r="AM934" i="2"/>
  <c r="AM902" i="2"/>
  <c r="AM870" i="2"/>
  <c r="AM838" i="2"/>
  <c r="AM806" i="2"/>
  <c r="AM774" i="2"/>
  <c r="AM758" i="2"/>
  <c r="AM726" i="2"/>
  <c r="AM694" i="2"/>
  <c r="AM662" i="2"/>
  <c r="AM646" i="2"/>
  <c r="AM623" i="2"/>
  <c r="AM615" i="2"/>
  <c r="AM599" i="2"/>
  <c r="AM583" i="2"/>
  <c r="AM575" i="2"/>
  <c r="AM559" i="2"/>
  <c r="AM543" i="2"/>
  <c r="AM527" i="2"/>
  <c r="AM511" i="2"/>
  <c r="AM495" i="2"/>
  <c r="AM479" i="2"/>
  <c r="AM471" i="2"/>
  <c r="AM455" i="2"/>
  <c r="AM439" i="2"/>
  <c r="AM423" i="2"/>
  <c r="AM415" i="2"/>
  <c r="AM399" i="2"/>
  <c r="AM391" i="2"/>
  <c r="AM375" i="2"/>
  <c r="AM359" i="2"/>
  <c r="AM351" i="2"/>
  <c r="AM335" i="2"/>
  <c r="AM327" i="2"/>
  <c r="AM311" i="2"/>
  <c r="AM295" i="2"/>
  <c r="AM284" i="2"/>
  <c r="AM280" i="2"/>
  <c r="AM272" i="2"/>
  <c r="AM264" i="2"/>
  <c r="AM260" i="2"/>
  <c r="AM252" i="2"/>
  <c r="AM244" i="2"/>
  <c r="AM240" i="2"/>
  <c r="AM232" i="2"/>
  <c r="AM224" i="2"/>
  <c r="AM220" i="2"/>
  <c r="AM212" i="2"/>
  <c r="AM204" i="2"/>
  <c r="AM200" i="2"/>
  <c r="AM192" i="2"/>
  <c r="AM184" i="2"/>
  <c r="AM180" i="2"/>
  <c r="AM172" i="2"/>
  <c r="AM164" i="2"/>
  <c r="AM160" i="2"/>
  <c r="AM152" i="2"/>
  <c r="AM148" i="2"/>
  <c r="AM140" i="2"/>
  <c r="AM132" i="2"/>
  <c r="AM124" i="2"/>
  <c r="AM1006" i="2"/>
  <c r="AM990" i="2"/>
  <c r="AM974" i="2"/>
  <c r="AM958" i="2"/>
  <c r="AM942" i="2"/>
  <c r="AM926" i="2"/>
  <c r="AM910" i="2"/>
  <c r="AM894" i="2"/>
  <c r="AM878" i="2"/>
  <c r="AM862" i="2"/>
  <c r="AM846" i="2"/>
  <c r="AM830" i="2"/>
  <c r="AM814" i="2"/>
  <c r="AM798" i="2"/>
  <c r="AM782" i="2"/>
  <c r="AM766" i="2"/>
  <c r="AM750" i="2"/>
  <c r="AM734" i="2"/>
  <c r="AM718" i="2"/>
  <c r="AM702" i="2"/>
  <c r="AM686" i="2"/>
  <c r="AM670" i="2"/>
  <c r="AM654" i="2"/>
  <c r="AM638" i="2"/>
  <c r="AM627" i="2"/>
  <c r="AM619" i="2"/>
  <c r="AM611" i="2"/>
  <c r="AM603" i="2"/>
  <c r="AM595" i="2"/>
  <c r="AM587" i="2"/>
  <c r="AM579" i="2"/>
  <c r="AM571" i="2"/>
  <c r="AM563" i="2"/>
  <c r="AM555" i="2"/>
  <c r="AM547" i="2"/>
  <c r="AM539" i="2"/>
  <c r="AM531" i="2"/>
  <c r="AM523" i="2"/>
  <c r="AM515" i="2"/>
  <c r="AM507" i="2"/>
  <c r="AM499" i="2"/>
  <c r="AM491" i="2"/>
  <c r="AM483" i="2"/>
  <c r="AM475" i="2"/>
  <c r="AM467" i="2"/>
  <c r="AM459" i="2"/>
  <c r="AM451" i="2"/>
  <c r="AM443" i="2"/>
  <c r="AM435" i="2"/>
  <c r="AM427" i="2"/>
  <c r="AM419" i="2"/>
  <c r="AM411" i="2"/>
  <c r="AM403" i="2"/>
  <c r="AM395" i="2"/>
  <c r="AM387" i="2"/>
  <c r="AM379" i="2"/>
  <c r="AM371" i="2"/>
  <c r="AM363" i="2"/>
  <c r="AM355" i="2"/>
  <c r="AM347" i="2"/>
  <c r="AM339" i="2"/>
  <c r="AM331" i="2"/>
  <c r="AM323" i="2"/>
  <c r="AM315" i="2"/>
  <c r="AM307" i="2"/>
  <c r="AM299" i="2"/>
  <c r="AM291" i="2"/>
  <c r="AM286" i="2"/>
  <c r="AM282" i="2"/>
  <c r="AM278" i="2"/>
  <c r="AM274" i="2"/>
  <c r="AM270" i="2"/>
  <c r="AM266" i="2"/>
  <c r="AM262" i="2"/>
  <c r="AM258" i="2"/>
  <c r="AM254" i="2"/>
  <c r="AM250" i="2"/>
  <c r="AM246" i="2"/>
  <c r="AM242" i="2"/>
  <c r="AM238" i="2"/>
  <c r="AM234" i="2"/>
  <c r="AM230" i="2"/>
  <c r="AM226" i="2"/>
  <c r="AM222" i="2"/>
  <c r="AM218" i="2"/>
  <c r="AM214" i="2"/>
  <c r="AM210" i="2"/>
  <c r="AM206" i="2"/>
  <c r="AM202" i="2"/>
  <c r="AM198" i="2"/>
  <c r="AM194" i="2"/>
  <c r="AM190" i="2"/>
  <c r="AM186" i="2"/>
  <c r="AM182" i="2"/>
  <c r="AM178" i="2"/>
  <c r="AM174" i="2"/>
  <c r="AM170" i="2"/>
  <c r="AM166" i="2"/>
  <c r="AM162" i="2"/>
  <c r="AM158" i="2"/>
  <c r="AM154" i="2"/>
  <c r="AM150" i="2"/>
  <c r="AM146" i="2"/>
  <c r="AM142" i="2"/>
  <c r="AM138" i="2"/>
  <c r="AM134" i="2"/>
  <c r="AM130" i="2"/>
  <c r="AM126" i="2"/>
  <c r="AM122" i="2"/>
  <c r="AM118" i="2"/>
  <c r="AM114" i="2"/>
  <c r="AM110" i="2"/>
  <c r="AM106" i="2"/>
  <c r="AM102" i="2"/>
  <c r="AM98" i="2"/>
  <c r="AM94" i="2"/>
  <c r="AM90" i="2"/>
  <c r="AM86" i="2"/>
  <c r="AM82" i="2"/>
  <c r="AM78" i="2"/>
  <c r="AM74" i="2"/>
  <c r="AM70" i="2"/>
  <c r="AM66" i="2"/>
  <c r="AM62" i="2"/>
  <c r="AM58" i="2"/>
  <c r="AM54" i="2"/>
  <c r="AM50" i="2"/>
  <c r="AM46" i="2"/>
  <c r="AM42" i="2"/>
  <c r="AM38" i="2"/>
  <c r="AM34" i="2"/>
  <c r="AM30" i="2"/>
  <c r="AM26" i="2"/>
  <c r="AM22" i="2"/>
  <c r="AM18" i="2"/>
  <c r="AM14" i="2"/>
  <c r="B107" i="3"/>
  <c r="AR107" i="3" s="1"/>
  <c r="AM987" i="2"/>
  <c r="AM955" i="2"/>
  <c r="AM907" i="2"/>
  <c r="AM875" i="2"/>
  <c r="AM843" i="2"/>
  <c r="AM795" i="2"/>
  <c r="AM763" i="2"/>
  <c r="AM715" i="2"/>
  <c r="AM683" i="2"/>
  <c r="AM651" i="2"/>
  <c r="AM618" i="2"/>
  <c r="AM594" i="2"/>
  <c r="AM578" i="2"/>
  <c r="AM554" i="2"/>
  <c r="AM538" i="2"/>
  <c r="AM514" i="2"/>
  <c r="AM498" i="2"/>
  <c r="AM474" i="2"/>
  <c r="AM458" i="2"/>
  <c r="AM442" i="2"/>
  <c r="AM418" i="2"/>
  <c r="AM394" i="2"/>
  <c r="AM378" i="2"/>
  <c r="AM354" i="2"/>
  <c r="AM338" i="2"/>
  <c r="AM322" i="2"/>
  <c r="AM306" i="2"/>
  <c r="AM290" i="2"/>
  <c r="AM277" i="2"/>
  <c r="AM265" i="2"/>
  <c r="AM253" i="2"/>
  <c r="AM245" i="2"/>
  <c r="AM237" i="2"/>
  <c r="AM225" i="2"/>
  <c r="AM213" i="2"/>
  <c r="AM201" i="2"/>
  <c r="AM189" i="2"/>
  <c r="AM177" i="2"/>
  <c r="AM169" i="2"/>
  <c r="AM161" i="2"/>
  <c r="AM157" i="2"/>
  <c r="AM149" i="2"/>
  <c r="AM141" i="2"/>
  <c r="AM133" i="2"/>
  <c r="AM125" i="2"/>
  <c r="AM117" i="2"/>
  <c r="AM105" i="2"/>
  <c r="AM97" i="2"/>
  <c r="AM89" i="2"/>
  <c r="AM77" i="2"/>
  <c r="AM65" i="2"/>
  <c r="AM53" i="2"/>
  <c r="AM45" i="2"/>
  <c r="AM37" i="2"/>
  <c r="AM25" i="2"/>
  <c r="AM17" i="2"/>
  <c r="B206" i="3"/>
  <c r="AM998" i="2"/>
  <c r="AM950" i="2"/>
  <c r="AM918" i="2"/>
  <c r="AM886" i="2"/>
  <c r="AM854" i="2"/>
  <c r="AM822" i="2"/>
  <c r="AM790" i="2"/>
  <c r="AM742" i="2"/>
  <c r="AM710" i="2"/>
  <c r="AM678" i="2"/>
  <c r="AM631" i="2"/>
  <c r="AM607" i="2"/>
  <c r="AM591" i="2"/>
  <c r="AM567" i="2"/>
  <c r="AM551" i="2"/>
  <c r="AM535" i="2"/>
  <c r="AM519" i="2"/>
  <c r="AM503" i="2"/>
  <c r="AM487" i="2"/>
  <c r="AM463" i="2"/>
  <c r="AM447" i="2"/>
  <c r="AM431" i="2"/>
  <c r="AM407" i="2"/>
  <c r="AM383" i="2"/>
  <c r="AM367" i="2"/>
  <c r="AM343" i="2"/>
  <c r="AM319" i="2"/>
  <c r="AM303" i="2"/>
  <c r="AM288" i="2"/>
  <c r="AM276" i="2"/>
  <c r="AM268" i="2"/>
  <c r="AM256" i="2"/>
  <c r="AM248" i="2"/>
  <c r="AM236" i="2"/>
  <c r="AM228" i="2"/>
  <c r="AM216" i="2"/>
  <c r="AM208" i="2"/>
  <c r="AM196" i="2"/>
  <c r="AM188" i="2"/>
  <c r="AM176" i="2"/>
  <c r="AM168" i="2"/>
  <c r="AM156" i="2"/>
  <c r="AM144" i="2"/>
  <c r="AM136" i="2"/>
  <c r="AM128" i="2"/>
  <c r="AM116" i="2"/>
  <c r="AM100" i="2"/>
  <c r="AM84" i="2"/>
  <c r="AM68" i="2"/>
  <c r="AM52" i="2"/>
  <c r="AM36" i="2"/>
  <c r="AM20" i="2"/>
  <c r="AM80" i="2"/>
  <c r="AM48" i="2"/>
  <c r="AM16" i="2"/>
  <c r="AM92" i="2"/>
  <c r="AM76" i="2"/>
  <c r="AM60" i="2"/>
  <c r="AM28" i="2"/>
  <c r="AM12" i="2"/>
  <c r="AM104" i="2"/>
  <c r="AM72" i="2"/>
  <c r="AM24" i="2"/>
  <c r="B173" i="3"/>
  <c r="AM112" i="2"/>
  <c r="AM96" i="2"/>
  <c r="AM64" i="2"/>
  <c r="AM32" i="2"/>
  <c r="AM108" i="2"/>
  <c r="AM44" i="2"/>
  <c r="AM120" i="2"/>
  <c r="AM88" i="2"/>
  <c r="AM56" i="2"/>
  <c r="AM40" i="2"/>
  <c r="L11" i="4"/>
  <c r="B125" i="3"/>
  <c r="AX125" i="3" s="1"/>
  <c r="B191" i="3"/>
  <c r="B224" i="3"/>
  <c r="B158" i="3"/>
  <c r="L29" i="4"/>
  <c r="S31" i="2"/>
  <c r="S39" i="2"/>
  <c r="S47" i="2"/>
  <c r="S51" i="2"/>
  <c r="K20" i="2"/>
  <c r="L20" i="2" s="1"/>
  <c r="K28" i="2"/>
  <c r="AO28" i="2" s="1"/>
  <c r="K36" i="2"/>
  <c r="AK36" i="2" s="1"/>
  <c r="K44" i="2"/>
  <c r="AK44" i="2" s="1"/>
  <c r="K56" i="2"/>
  <c r="L56" i="2" s="1"/>
  <c r="K17" i="2"/>
  <c r="AP17" i="2" s="1"/>
  <c r="K25" i="2"/>
  <c r="AP25" i="2" s="1"/>
  <c r="K37" i="2"/>
  <c r="AO37" i="2" s="1"/>
  <c r="K45" i="2"/>
  <c r="L45" i="2" s="1"/>
  <c r="K53" i="2"/>
  <c r="L53" i="2" s="1"/>
  <c r="B181" i="3"/>
  <c r="B148" i="3"/>
  <c r="B115" i="3"/>
  <c r="AX115" i="3" s="1"/>
  <c r="B214" i="3"/>
  <c r="L19" i="4"/>
  <c r="B193" i="3"/>
  <c r="B160" i="3"/>
  <c r="B127" i="3"/>
  <c r="AX127" i="3" s="1"/>
  <c r="B226" i="3"/>
  <c r="L31" i="4"/>
  <c r="B189" i="3"/>
  <c r="B123" i="3"/>
  <c r="AX123" i="3" s="1"/>
  <c r="B156" i="3"/>
  <c r="B222" i="3"/>
  <c r="L27" i="4"/>
  <c r="S29" i="2"/>
  <c r="S33" i="2"/>
  <c r="S37" i="2"/>
  <c r="S41" i="2"/>
  <c r="S45" i="2"/>
  <c r="S49" i="2"/>
  <c r="S53" i="2"/>
  <c r="S57" i="2"/>
  <c r="K18" i="2"/>
  <c r="L18" i="2" s="1"/>
  <c r="K22" i="2"/>
  <c r="L22" i="2" s="1"/>
  <c r="K26" i="2"/>
  <c r="L26" i="2" s="1"/>
  <c r="K30" i="2"/>
  <c r="L30" i="2" s="1"/>
  <c r="K34" i="2"/>
  <c r="L34" i="2" s="1"/>
  <c r="K38" i="2"/>
  <c r="L38" i="2" s="1"/>
  <c r="K42" i="2"/>
  <c r="L42" i="2" s="1"/>
  <c r="K46" i="2"/>
  <c r="L46" i="2" s="1"/>
  <c r="K50" i="2"/>
  <c r="L50" i="2" s="1"/>
  <c r="K54" i="2"/>
  <c r="L54" i="2" s="1"/>
  <c r="K58" i="2"/>
  <c r="L58" i="2" s="1"/>
  <c r="B113" i="3"/>
  <c r="AX113" i="3" s="1"/>
  <c r="B179" i="3"/>
  <c r="B212" i="3"/>
  <c r="B146" i="3"/>
  <c r="L17" i="4"/>
  <c r="B211" i="3"/>
  <c r="B145" i="3"/>
  <c r="B112" i="3"/>
  <c r="B178" i="3"/>
  <c r="L16" i="4"/>
  <c r="B210" i="3"/>
  <c r="B177" i="3"/>
  <c r="B144" i="3"/>
  <c r="B111" i="3"/>
  <c r="L15" i="4"/>
  <c r="B176" i="3"/>
  <c r="B143" i="3"/>
  <c r="B110" i="3"/>
  <c r="B209" i="3"/>
  <c r="L14" i="4"/>
  <c r="S19" i="2"/>
  <c r="S23" i="2"/>
  <c r="S18" i="2"/>
  <c r="S22" i="2"/>
  <c r="L76" i="2"/>
  <c r="AP76" i="2"/>
  <c r="AO76" i="2"/>
  <c r="AK76" i="2"/>
  <c r="L80" i="2"/>
  <c r="AP80" i="2"/>
  <c r="AO80" i="2"/>
  <c r="AK80" i="2"/>
  <c r="L84" i="2"/>
  <c r="AP84" i="2"/>
  <c r="AO84" i="2"/>
  <c r="AK84" i="2"/>
  <c r="L88" i="2"/>
  <c r="AP88" i="2"/>
  <c r="AO88" i="2"/>
  <c r="AK88" i="2"/>
  <c r="L92" i="2"/>
  <c r="AP92" i="2"/>
  <c r="AO92" i="2"/>
  <c r="AK92" i="2"/>
  <c r="L96" i="2"/>
  <c r="AP96" i="2"/>
  <c r="AO96" i="2"/>
  <c r="AK96" i="2"/>
  <c r="L100" i="2"/>
  <c r="AP100" i="2"/>
  <c r="AO100" i="2"/>
  <c r="AK100" i="2"/>
  <c r="L104" i="2"/>
  <c r="AP104" i="2"/>
  <c r="AO104" i="2"/>
  <c r="AK104" i="2"/>
  <c r="L108" i="2"/>
  <c r="AP108" i="2"/>
  <c r="AO108" i="2"/>
  <c r="AK108" i="2"/>
  <c r="L112" i="2"/>
  <c r="AP112" i="2"/>
  <c r="AO112" i="2"/>
  <c r="AK112" i="2"/>
  <c r="L116" i="2"/>
  <c r="AP116" i="2"/>
  <c r="AO116" i="2"/>
  <c r="AK116" i="2"/>
  <c r="L120" i="2"/>
  <c r="AP120" i="2"/>
  <c r="AO120" i="2"/>
  <c r="AK120" i="2"/>
  <c r="L124" i="2"/>
  <c r="AP124" i="2"/>
  <c r="AO124" i="2"/>
  <c r="AK124" i="2"/>
  <c r="L128" i="2"/>
  <c r="AP128" i="2"/>
  <c r="AO128" i="2"/>
  <c r="AK128" i="2"/>
  <c r="L132" i="2"/>
  <c r="AP132" i="2"/>
  <c r="AO132" i="2"/>
  <c r="AK132" i="2"/>
  <c r="L136" i="2"/>
  <c r="AP136" i="2"/>
  <c r="AO136" i="2"/>
  <c r="AK136" i="2"/>
  <c r="L140" i="2"/>
  <c r="AP140" i="2"/>
  <c r="AO140" i="2"/>
  <c r="AK140" i="2"/>
  <c r="L144" i="2"/>
  <c r="AP144" i="2"/>
  <c r="AO144" i="2"/>
  <c r="AK144" i="2"/>
  <c r="L148" i="2"/>
  <c r="AP148" i="2"/>
  <c r="AO148" i="2"/>
  <c r="AK148" i="2"/>
  <c r="L152" i="2"/>
  <c r="AP152" i="2"/>
  <c r="AO152" i="2"/>
  <c r="AK152" i="2"/>
  <c r="L156" i="2"/>
  <c r="AP156" i="2"/>
  <c r="AO156" i="2"/>
  <c r="AK156" i="2"/>
  <c r="L160" i="2"/>
  <c r="AP160" i="2"/>
  <c r="AO160" i="2"/>
  <c r="AK160" i="2"/>
  <c r="L164" i="2"/>
  <c r="AP164" i="2"/>
  <c r="AO164" i="2"/>
  <c r="AK164" i="2"/>
  <c r="L168" i="2"/>
  <c r="AP168" i="2"/>
  <c r="AO168" i="2"/>
  <c r="AK168" i="2"/>
  <c r="L172" i="2"/>
  <c r="AP172" i="2"/>
  <c r="AO172" i="2"/>
  <c r="AK172" i="2"/>
  <c r="L176" i="2"/>
  <c r="AP176" i="2"/>
  <c r="AO176" i="2"/>
  <c r="AK176" i="2"/>
  <c r="L180" i="2"/>
  <c r="AP180" i="2"/>
  <c r="AO180" i="2"/>
  <c r="AK180" i="2"/>
  <c r="L184" i="2"/>
  <c r="AP184" i="2"/>
  <c r="AO184" i="2"/>
  <c r="AK184" i="2"/>
  <c r="L188" i="2"/>
  <c r="AP188" i="2"/>
  <c r="AO188" i="2"/>
  <c r="AK188" i="2"/>
  <c r="L192" i="2"/>
  <c r="AP192" i="2"/>
  <c r="AO192" i="2"/>
  <c r="AK192" i="2"/>
  <c r="L196" i="2"/>
  <c r="AP196" i="2"/>
  <c r="AO196" i="2"/>
  <c r="AK196" i="2"/>
  <c r="L200" i="2"/>
  <c r="AP200" i="2"/>
  <c r="AO200" i="2"/>
  <c r="AK200" i="2"/>
  <c r="L204" i="2"/>
  <c r="AP204" i="2"/>
  <c r="AO204" i="2"/>
  <c r="AK204" i="2"/>
  <c r="L208" i="2"/>
  <c r="AP208" i="2"/>
  <c r="AO208" i="2"/>
  <c r="AK208" i="2"/>
  <c r="L212" i="2"/>
  <c r="AP212" i="2"/>
  <c r="AO212" i="2"/>
  <c r="AK212" i="2"/>
  <c r="L216" i="2"/>
  <c r="AP216" i="2"/>
  <c r="AO216" i="2"/>
  <c r="AK216" i="2"/>
  <c r="L220" i="2"/>
  <c r="AP220" i="2"/>
  <c r="AO220" i="2"/>
  <c r="AK220" i="2"/>
  <c r="L224" i="2"/>
  <c r="AP224" i="2"/>
  <c r="AO224" i="2"/>
  <c r="AK224" i="2"/>
  <c r="L228" i="2"/>
  <c r="AP228" i="2"/>
  <c r="AO228" i="2"/>
  <c r="AK228" i="2"/>
  <c r="L232" i="2"/>
  <c r="AP232" i="2"/>
  <c r="AO232" i="2"/>
  <c r="AK232" i="2"/>
  <c r="L236" i="2"/>
  <c r="AP236" i="2"/>
  <c r="AO236" i="2"/>
  <c r="AK236" i="2"/>
  <c r="L240" i="2"/>
  <c r="AP240" i="2"/>
  <c r="AO240" i="2"/>
  <c r="AK240" i="2"/>
  <c r="L244" i="2"/>
  <c r="AP244" i="2"/>
  <c r="AO244" i="2"/>
  <c r="AK244" i="2"/>
  <c r="L248" i="2"/>
  <c r="AP248" i="2"/>
  <c r="AO248" i="2"/>
  <c r="AK248" i="2"/>
  <c r="L252" i="2"/>
  <c r="AP252" i="2"/>
  <c r="AO252" i="2"/>
  <c r="AK252" i="2"/>
  <c r="L256" i="2"/>
  <c r="AP256" i="2"/>
  <c r="AO256" i="2"/>
  <c r="AK256" i="2"/>
  <c r="L260" i="2"/>
  <c r="AP260" i="2"/>
  <c r="AO260" i="2"/>
  <c r="AK260" i="2"/>
  <c r="L264" i="2"/>
  <c r="AP264" i="2"/>
  <c r="AO264" i="2"/>
  <c r="AK264" i="2"/>
  <c r="L268" i="2"/>
  <c r="AP268" i="2"/>
  <c r="AO268" i="2"/>
  <c r="AK268" i="2"/>
  <c r="L272" i="2"/>
  <c r="AP272" i="2"/>
  <c r="AO272" i="2"/>
  <c r="AK272" i="2"/>
  <c r="L276" i="2"/>
  <c r="AP276" i="2"/>
  <c r="AO276" i="2"/>
  <c r="AK276" i="2"/>
  <c r="L280" i="2"/>
  <c r="AP280" i="2"/>
  <c r="AO280" i="2"/>
  <c r="AK280" i="2"/>
  <c r="L284" i="2"/>
  <c r="AP284" i="2"/>
  <c r="AO284" i="2"/>
  <c r="AK284" i="2"/>
  <c r="L288" i="2"/>
  <c r="AP288" i="2"/>
  <c r="AO288" i="2"/>
  <c r="AK288" i="2"/>
  <c r="L292" i="2"/>
  <c r="AP292" i="2"/>
  <c r="AO292" i="2"/>
  <c r="AK292" i="2"/>
  <c r="L296" i="2"/>
  <c r="AP296" i="2"/>
  <c r="AO296" i="2"/>
  <c r="AK296" i="2"/>
  <c r="L300" i="2"/>
  <c r="AP300" i="2"/>
  <c r="AO300" i="2"/>
  <c r="AK300" i="2"/>
  <c r="L304" i="2"/>
  <c r="AP304" i="2"/>
  <c r="AO304" i="2"/>
  <c r="AK304" i="2"/>
  <c r="L308" i="2"/>
  <c r="AP308" i="2"/>
  <c r="AO308" i="2"/>
  <c r="AK308" i="2"/>
  <c r="L312" i="2"/>
  <c r="AP312" i="2"/>
  <c r="AO312" i="2"/>
  <c r="AK312" i="2"/>
  <c r="L316" i="2"/>
  <c r="AP316" i="2"/>
  <c r="AO316" i="2"/>
  <c r="AK316" i="2"/>
  <c r="L320" i="2"/>
  <c r="AP320" i="2"/>
  <c r="AO320" i="2"/>
  <c r="AK320" i="2"/>
  <c r="L324" i="2"/>
  <c r="AP324" i="2"/>
  <c r="AO324" i="2"/>
  <c r="AK324" i="2"/>
  <c r="L328" i="2"/>
  <c r="AP328" i="2"/>
  <c r="AO328" i="2"/>
  <c r="AK328" i="2"/>
  <c r="L332" i="2"/>
  <c r="AP332" i="2"/>
  <c r="AO332" i="2"/>
  <c r="AK332" i="2"/>
  <c r="L336" i="2"/>
  <c r="AP336" i="2"/>
  <c r="AO336" i="2"/>
  <c r="AK336" i="2"/>
  <c r="L340" i="2"/>
  <c r="AP340" i="2"/>
  <c r="AO340" i="2"/>
  <c r="AK340" i="2"/>
  <c r="L344" i="2"/>
  <c r="AP344" i="2"/>
  <c r="AO344" i="2"/>
  <c r="AK344" i="2"/>
  <c r="L348" i="2"/>
  <c r="AP348" i="2"/>
  <c r="AO348" i="2"/>
  <c r="AK348" i="2"/>
  <c r="L352" i="2"/>
  <c r="AP352" i="2"/>
  <c r="AO352" i="2"/>
  <c r="AK352" i="2"/>
  <c r="L356" i="2"/>
  <c r="AP356" i="2"/>
  <c r="AO356" i="2"/>
  <c r="AK356" i="2"/>
  <c r="L360" i="2"/>
  <c r="AP360" i="2"/>
  <c r="AO360" i="2"/>
  <c r="AK360" i="2"/>
  <c r="L364" i="2"/>
  <c r="AP364" i="2"/>
  <c r="AO364" i="2"/>
  <c r="AK364" i="2"/>
  <c r="L368" i="2"/>
  <c r="AP368" i="2"/>
  <c r="AO368" i="2"/>
  <c r="AK368" i="2"/>
  <c r="L372" i="2"/>
  <c r="AP372" i="2"/>
  <c r="AO372" i="2"/>
  <c r="AK372" i="2"/>
  <c r="L376" i="2"/>
  <c r="AP376" i="2"/>
  <c r="AO376" i="2"/>
  <c r="AK376" i="2"/>
  <c r="L380" i="2"/>
  <c r="AP380" i="2"/>
  <c r="AO380" i="2"/>
  <c r="AK380" i="2"/>
  <c r="L384" i="2"/>
  <c r="AP384" i="2"/>
  <c r="AO384" i="2"/>
  <c r="AK384" i="2"/>
  <c r="L388" i="2"/>
  <c r="AP388" i="2"/>
  <c r="AO388" i="2"/>
  <c r="AK388" i="2"/>
  <c r="L392" i="2"/>
  <c r="AP392" i="2"/>
  <c r="AO392" i="2"/>
  <c r="AK392" i="2"/>
  <c r="L396" i="2"/>
  <c r="AP396" i="2"/>
  <c r="AO396" i="2"/>
  <c r="AK396" i="2"/>
  <c r="L400" i="2"/>
  <c r="AP400" i="2"/>
  <c r="AO400" i="2"/>
  <c r="AK400" i="2"/>
  <c r="L404" i="2"/>
  <c r="AP404" i="2"/>
  <c r="AO404" i="2"/>
  <c r="AK404" i="2"/>
  <c r="L408" i="2"/>
  <c r="AP408" i="2"/>
  <c r="AO408" i="2"/>
  <c r="AK408" i="2"/>
  <c r="L412" i="2"/>
  <c r="AP412" i="2"/>
  <c r="AO412" i="2"/>
  <c r="AK412" i="2"/>
  <c r="L416" i="2"/>
  <c r="AP416" i="2"/>
  <c r="AO416" i="2"/>
  <c r="AK416" i="2"/>
  <c r="L420" i="2"/>
  <c r="AP420" i="2"/>
  <c r="AO420" i="2"/>
  <c r="AK420" i="2"/>
  <c r="L424" i="2"/>
  <c r="AP424" i="2"/>
  <c r="AO424" i="2"/>
  <c r="AK424" i="2"/>
  <c r="L428" i="2"/>
  <c r="AP428" i="2"/>
  <c r="AO428" i="2"/>
  <c r="AK428" i="2"/>
  <c r="L432" i="2"/>
  <c r="AP432" i="2"/>
  <c r="AO432" i="2"/>
  <c r="AK432" i="2"/>
  <c r="L436" i="2"/>
  <c r="AP436" i="2"/>
  <c r="AO436" i="2"/>
  <c r="AK436" i="2"/>
  <c r="L440" i="2"/>
  <c r="AP440" i="2"/>
  <c r="AO440" i="2"/>
  <c r="AK440" i="2"/>
  <c r="L444" i="2"/>
  <c r="AP444" i="2"/>
  <c r="AO444" i="2"/>
  <c r="AK444" i="2"/>
  <c r="L448" i="2"/>
  <c r="AP448" i="2"/>
  <c r="AO448" i="2"/>
  <c r="AK448" i="2"/>
  <c r="L452" i="2"/>
  <c r="AP452" i="2"/>
  <c r="AO452" i="2"/>
  <c r="AK452" i="2"/>
  <c r="L456" i="2"/>
  <c r="AP456" i="2"/>
  <c r="AO456" i="2"/>
  <c r="AK456" i="2"/>
  <c r="L460" i="2"/>
  <c r="AP460" i="2"/>
  <c r="AO460" i="2"/>
  <c r="AK460" i="2"/>
  <c r="L464" i="2"/>
  <c r="AP464" i="2"/>
  <c r="AO464" i="2"/>
  <c r="AK464" i="2"/>
  <c r="L468" i="2"/>
  <c r="AP468" i="2"/>
  <c r="AO468" i="2"/>
  <c r="AK468" i="2"/>
  <c r="L472" i="2"/>
  <c r="AP472" i="2"/>
  <c r="AO472" i="2"/>
  <c r="AK472" i="2"/>
  <c r="L476" i="2"/>
  <c r="AP476" i="2"/>
  <c r="AO476" i="2"/>
  <c r="AK476" i="2"/>
  <c r="L480" i="2"/>
  <c r="AP480" i="2"/>
  <c r="AO480" i="2"/>
  <c r="AK480" i="2"/>
  <c r="L484" i="2"/>
  <c r="AP484" i="2"/>
  <c r="AO484" i="2"/>
  <c r="AK484" i="2"/>
  <c r="L488" i="2"/>
  <c r="AP488" i="2"/>
  <c r="AO488" i="2"/>
  <c r="AK488" i="2"/>
  <c r="L492" i="2"/>
  <c r="AP492" i="2"/>
  <c r="AO492" i="2"/>
  <c r="AK492" i="2"/>
  <c r="L496" i="2"/>
  <c r="AP496" i="2"/>
  <c r="AO496" i="2"/>
  <c r="AK496" i="2"/>
  <c r="L500" i="2"/>
  <c r="AP500" i="2"/>
  <c r="AO500" i="2"/>
  <c r="AK500" i="2"/>
  <c r="L504" i="2"/>
  <c r="AP504" i="2"/>
  <c r="AO504" i="2"/>
  <c r="AK504" i="2"/>
  <c r="L508" i="2"/>
  <c r="AP508" i="2"/>
  <c r="AO508" i="2"/>
  <c r="AK508" i="2"/>
  <c r="L512" i="2"/>
  <c r="AP512" i="2"/>
  <c r="AO512" i="2"/>
  <c r="AK512" i="2"/>
  <c r="L516" i="2"/>
  <c r="AP516" i="2"/>
  <c r="AO516" i="2"/>
  <c r="AK516" i="2"/>
  <c r="L520" i="2"/>
  <c r="AP520" i="2"/>
  <c r="AO520" i="2"/>
  <c r="AK520" i="2"/>
  <c r="L524" i="2"/>
  <c r="AP524" i="2"/>
  <c r="AO524" i="2"/>
  <c r="AK524" i="2"/>
  <c r="L528" i="2"/>
  <c r="AP528" i="2"/>
  <c r="AO528" i="2"/>
  <c r="AK528" i="2"/>
  <c r="L532" i="2"/>
  <c r="AP532" i="2"/>
  <c r="AO532" i="2"/>
  <c r="AK532" i="2"/>
  <c r="L536" i="2"/>
  <c r="AP536" i="2"/>
  <c r="AO536" i="2"/>
  <c r="AK536" i="2"/>
  <c r="L540" i="2"/>
  <c r="AP540" i="2"/>
  <c r="AO540" i="2"/>
  <c r="AK540" i="2"/>
  <c r="L544" i="2"/>
  <c r="AP544" i="2"/>
  <c r="AO544" i="2"/>
  <c r="AK544" i="2"/>
  <c r="L548" i="2"/>
  <c r="AP548" i="2"/>
  <c r="AO548" i="2"/>
  <c r="AK548" i="2"/>
  <c r="L552" i="2"/>
  <c r="AP552" i="2"/>
  <c r="AO552" i="2"/>
  <c r="AK552" i="2"/>
  <c r="L556" i="2"/>
  <c r="AP556" i="2"/>
  <c r="AO556" i="2"/>
  <c r="AK556" i="2"/>
  <c r="L560" i="2"/>
  <c r="AP560" i="2"/>
  <c r="AO560" i="2"/>
  <c r="AK560" i="2"/>
  <c r="L564" i="2"/>
  <c r="AP564" i="2"/>
  <c r="AO564" i="2"/>
  <c r="AK564" i="2"/>
  <c r="L568" i="2"/>
  <c r="AP568" i="2"/>
  <c r="AO568" i="2"/>
  <c r="AK568" i="2"/>
  <c r="L572" i="2"/>
  <c r="AP572" i="2"/>
  <c r="AO572" i="2"/>
  <c r="AK572" i="2"/>
  <c r="L576" i="2"/>
  <c r="AP576" i="2"/>
  <c r="AO576" i="2"/>
  <c r="AK576" i="2"/>
  <c r="L580" i="2"/>
  <c r="AP580" i="2"/>
  <c r="AO580" i="2"/>
  <c r="AK580" i="2"/>
  <c r="L584" i="2"/>
  <c r="AP584" i="2"/>
  <c r="AO584" i="2"/>
  <c r="AK584" i="2"/>
  <c r="L588" i="2"/>
  <c r="AP588" i="2"/>
  <c r="AO588" i="2"/>
  <c r="AK588" i="2"/>
  <c r="L592" i="2"/>
  <c r="AP592" i="2"/>
  <c r="AO592" i="2"/>
  <c r="AK592" i="2"/>
  <c r="L596" i="2"/>
  <c r="AP596" i="2"/>
  <c r="AO596" i="2"/>
  <c r="AK596" i="2"/>
  <c r="L600" i="2"/>
  <c r="AP600" i="2"/>
  <c r="AO600" i="2"/>
  <c r="AK600" i="2"/>
  <c r="L604" i="2"/>
  <c r="AP604" i="2"/>
  <c r="AO604" i="2"/>
  <c r="AK604" i="2"/>
  <c r="L608" i="2"/>
  <c r="AP608" i="2"/>
  <c r="AO608" i="2"/>
  <c r="AK608" i="2"/>
  <c r="L612" i="2"/>
  <c r="AP612" i="2"/>
  <c r="AO612" i="2"/>
  <c r="AK612" i="2"/>
  <c r="L616" i="2"/>
  <c r="AP616" i="2"/>
  <c r="AO616" i="2"/>
  <c r="AK616" i="2"/>
  <c r="L620" i="2"/>
  <c r="AP620" i="2"/>
  <c r="AO620" i="2"/>
  <c r="AK620" i="2"/>
  <c r="L624" i="2"/>
  <c r="AP624" i="2"/>
  <c r="AO624" i="2"/>
  <c r="AK624" i="2"/>
  <c r="L628" i="2"/>
  <c r="AP628" i="2"/>
  <c r="AO628" i="2"/>
  <c r="AK628" i="2"/>
  <c r="L632" i="2"/>
  <c r="AP632" i="2"/>
  <c r="AO632" i="2"/>
  <c r="AK632" i="2"/>
  <c r="L636" i="2"/>
  <c r="AP636" i="2"/>
  <c r="AO636" i="2"/>
  <c r="AK636" i="2"/>
  <c r="L640" i="2"/>
  <c r="AP640" i="2"/>
  <c r="AO640" i="2"/>
  <c r="AK640" i="2"/>
  <c r="L644" i="2"/>
  <c r="AP644" i="2"/>
  <c r="AO644" i="2"/>
  <c r="AK644" i="2"/>
  <c r="L648" i="2"/>
  <c r="AP648" i="2"/>
  <c r="AO648" i="2"/>
  <c r="AK648" i="2"/>
  <c r="L652" i="2"/>
  <c r="AP652" i="2"/>
  <c r="AO652" i="2"/>
  <c r="AK652" i="2"/>
  <c r="L656" i="2"/>
  <c r="AP656" i="2"/>
  <c r="AO656" i="2"/>
  <c r="AK656" i="2"/>
  <c r="L660" i="2"/>
  <c r="AP660" i="2"/>
  <c r="AO660" i="2"/>
  <c r="AK660" i="2"/>
  <c r="L664" i="2"/>
  <c r="AP664" i="2"/>
  <c r="AO664" i="2"/>
  <c r="AK664" i="2"/>
  <c r="L668" i="2"/>
  <c r="AP668" i="2"/>
  <c r="AO668" i="2"/>
  <c r="AK668" i="2"/>
  <c r="L672" i="2"/>
  <c r="AP672" i="2"/>
  <c r="AO672" i="2"/>
  <c r="AK672" i="2"/>
  <c r="L676" i="2"/>
  <c r="AP676" i="2"/>
  <c r="AO676" i="2"/>
  <c r="AK676" i="2"/>
  <c r="L680" i="2"/>
  <c r="AP680" i="2"/>
  <c r="AO680" i="2"/>
  <c r="AK680" i="2"/>
  <c r="L684" i="2"/>
  <c r="AP684" i="2"/>
  <c r="AO684" i="2"/>
  <c r="AK684" i="2"/>
  <c r="L688" i="2"/>
  <c r="AP688" i="2"/>
  <c r="AO688" i="2"/>
  <c r="AK688" i="2"/>
  <c r="L692" i="2"/>
  <c r="AP692" i="2"/>
  <c r="AO692" i="2"/>
  <c r="AK692" i="2"/>
  <c r="L696" i="2"/>
  <c r="AP696" i="2"/>
  <c r="AO696" i="2"/>
  <c r="AK696" i="2"/>
  <c r="L700" i="2"/>
  <c r="AP700" i="2"/>
  <c r="AO700" i="2"/>
  <c r="AK700" i="2"/>
  <c r="L704" i="2"/>
  <c r="AP704" i="2"/>
  <c r="AO704" i="2"/>
  <c r="AK704" i="2"/>
  <c r="L708" i="2"/>
  <c r="AP708" i="2"/>
  <c r="AO708" i="2"/>
  <c r="AK708" i="2"/>
  <c r="L712" i="2"/>
  <c r="AP712" i="2"/>
  <c r="AO712" i="2"/>
  <c r="AK712" i="2"/>
  <c r="L716" i="2"/>
  <c r="AP716" i="2"/>
  <c r="AO716" i="2"/>
  <c r="AK716" i="2"/>
  <c r="L720" i="2"/>
  <c r="AP720" i="2"/>
  <c r="AO720" i="2"/>
  <c r="AK720" i="2"/>
  <c r="L724" i="2"/>
  <c r="AP724" i="2"/>
  <c r="AO724" i="2"/>
  <c r="AK724" i="2"/>
  <c r="L728" i="2"/>
  <c r="AP728" i="2"/>
  <c r="AO728" i="2"/>
  <c r="AK728" i="2"/>
  <c r="L732" i="2"/>
  <c r="AP732" i="2"/>
  <c r="AO732" i="2"/>
  <c r="AK732" i="2"/>
  <c r="L736" i="2"/>
  <c r="AP736" i="2"/>
  <c r="AO736" i="2"/>
  <c r="AK736" i="2"/>
  <c r="L740" i="2"/>
  <c r="AP740" i="2"/>
  <c r="AO740" i="2"/>
  <c r="AK740" i="2"/>
  <c r="L744" i="2"/>
  <c r="AP744" i="2"/>
  <c r="AO744" i="2"/>
  <c r="AK744" i="2"/>
  <c r="L748" i="2"/>
  <c r="AP748" i="2"/>
  <c r="AO748" i="2"/>
  <c r="AK748" i="2"/>
  <c r="L752" i="2"/>
  <c r="AP752" i="2"/>
  <c r="AO752" i="2"/>
  <c r="AK752" i="2"/>
  <c r="L756" i="2"/>
  <c r="AP756" i="2"/>
  <c r="AO756" i="2"/>
  <c r="AK756" i="2"/>
  <c r="L760" i="2"/>
  <c r="AP760" i="2"/>
  <c r="AO760" i="2"/>
  <c r="AK760" i="2"/>
  <c r="L764" i="2"/>
  <c r="AP764" i="2"/>
  <c r="AO764" i="2"/>
  <c r="AK764" i="2"/>
  <c r="L768" i="2"/>
  <c r="AP768" i="2"/>
  <c r="AO768" i="2"/>
  <c r="AK768" i="2"/>
  <c r="L772" i="2"/>
  <c r="AP772" i="2"/>
  <c r="AO772" i="2"/>
  <c r="AK772" i="2"/>
  <c r="L776" i="2"/>
  <c r="AP776" i="2"/>
  <c r="AO776" i="2"/>
  <c r="AK776" i="2"/>
  <c r="L780" i="2"/>
  <c r="AP780" i="2"/>
  <c r="AO780" i="2"/>
  <c r="AK780" i="2"/>
  <c r="L784" i="2"/>
  <c r="AP784" i="2"/>
  <c r="AO784" i="2"/>
  <c r="AK784" i="2"/>
  <c r="L788" i="2"/>
  <c r="AP788" i="2"/>
  <c r="AO788" i="2"/>
  <c r="AK788" i="2"/>
  <c r="L792" i="2"/>
  <c r="AP792" i="2"/>
  <c r="AO792" i="2"/>
  <c r="AK792" i="2"/>
  <c r="L796" i="2"/>
  <c r="AP796" i="2"/>
  <c r="AO796" i="2"/>
  <c r="AK796" i="2"/>
  <c r="L800" i="2"/>
  <c r="AP800" i="2"/>
  <c r="AO800" i="2"/>
  <c r="AK800" i="2"/>
  <c r="L804" i="2"/>
  <c r="AP804" i="2"/>
  <c r="AO804" i="2"/>
  <c r="AK804" i="2"/>
  <c r="L808" i="2"/>
  <c r="AP808" i="2"/>
  <c r="AO808" i="2"/>
  <c r="AK808" i="2"/>
  <c r="L812" i="2"/>
  <c r="AP812" i="2"/>
  <c r="AO812" i="2"/>
  <c r="AK812" i="2"/>
  <c r="L816" i="2"/>
  <c r="AP816" i="2"/>
  <c r="AO816" i="2"/>
  <c r="AK816" i="2"/>
  <c r="L820" i="2"/>
  <c r="AP820" i="2"/>
  <c r="AO820" i="2"/>
  <c r="AK820" i="2"/>
  <c r="L824" i="2"/>
  <c r="AP824" i="2"/>
  <c r="AO824" i="2"/>
  <c r="AK824" i="2"/>
  <c r="L828" i="2"/>
  <c r="AP828" i="2"/>
  <c r="AO828" i="2"/>
  <c r="AK828" i="2"/>
  <c r="L832" i="2"/>
  <c r="AP832" i="2"/>
  <c r="AO832" i="2"/>
  <c r="AK832" i="2"/>
  <c r="L836" i="2"/>
  <c r="AP836" i="2"/>
  <c r="AO836" i="2"/>
  <c r="AK836" i="2"/>
  <c r="L840" i="2"/>
  <c r="AP840" i="2"/>
  <c r="AO840" i="2"/>
  <c r="AK840" i="2"/>
  <c r="L844" i="2"/>
  <c r="AP844" i="2"/>
  <c r="AO844" i="2"/>
  <c r="AK844" i="2"/>
  <c r="L848" i="2"/>
  <c r="AP848" i="2"/>
  <c r="AO848" i="2"/>
  <c r="AK848" i="2"/>
  <c r="L852" i="2"/>
  <c r="AP852" i="2"/>
  <c r="AO852" i="2"/>
  <c r="AK852" i="2"/>
  <c r="L856" i="2"/>
  <c r="AO856" i="2"/>
  <c r="AP856" i="2"/>
  <c r="AK856" i="2"/>
  <c r="L860" i="2"/>
  <c r="AO860" i="2"/>
  <c r="AP860" i="2"/>
  <c r="AK860" i="2"/>
  <c r="L864" i="2"/>
  <c r="AO864" i="2"/>
  <c r="AP864" i="2"/>
  <c r="AK864" i="2"/>
  <c r="L868" i="2"/>
  <c r="AO868" i="2"/>
  <c r="AP868" i="2"/>
  <c r="AK868" i="2"/>
  <c r="L872" i="2"/>
  <c r="AO872" i="2"/>
  <c r="AP872" i="2"/>
  <c r="AK872" i="2"/>
  <c r="L876" i="2"/>
  <c r="AO876" i="2"/>
  <c r="AP876" i="2"/>
  <c r="AK876" i="2"/>
  <c r="L880" i="2"/>
  <c r="AO880" i="2"/>
  <c r="AP880" i="2"/>
  <c r="AK880" i="2"/>
  <c r="L884" i="2"/>
  <c r="AO884" i="2"/>
  <c r="AP884" i="2"/>
  <c r="AK884" i="2"/>
  <c r="L888" i="2"/>
  <c r="AO888" i="2"/>
  <c r="AP888" i="2"/>
  <c r="AK888" i="2"/>
  <c r="L892" i="2"/>
  <c r="AO892" i="2"/>
  <c r="AP892" i="2"/>
  <c r="AK892" i="2"/>
  <c r="L896" i="2"/>
  <c r="AO896" i="2"/>
  <c r="AP896" i="2"/>
  <c r="AK896" i="2"/>
  <c r="L900" i="2"/>
  <c r="AO900" i="2"/>
  <c r="AP900" i="2"/>
  <c r="AK900" i="2"/>
  <c r="L904" i="2"/>
  <c r="AO904" i="2"/>
  <c r="AP904" i="2"/>
  <c r="AK904" i="2"/>
  <c r="L908" i="2"/>
  <c r="AO908" i="2"/>
  <c r="AP908" i="2"/>
  <c r="AK908" i="2"/>
  <c r="L912" i="2"/>
  <c r="AO912" i="2"/>
  <c r="AP912" i="2"/>
  <c r="AK912" i="2"/>
  <c r="L916" i="2"/>
  <c r="AO916" i="2"/>
  <c r="AP916" i="2"/>
  <c r="AK916" i="2"/>
  <c r="L920" i="2"/>
  <c r="AO920" i="2"/>
  <c r="AP920" i="2"/>
  <c r="AK920" i="2"/>
  <c r="L924" i="2"/>
  <c r="AO924" i="2"/>
  <c r="AP924" i="2"/>
  <c r="AK924" i="2"/>
  <c r="L928" i="2"/>
  <c r="AO928" i="2"/>
  <c r="AP928" i="2"/>
  <c r="AK928" i="2"/>
  <c r="L932" i="2"/>
  <c r="AO932" i="2"/>
  <c r="AP932" i="2"/>
  <c r="AK932" i="2"/>
  <c r="L936" i="2"/>
  <c r="AO936" i="2"/>
  <c r="AP936" i="2"/>
  <c r="AK936" i="2"/>
  <c r="L940" i="2"/>
  <c r="AO940" i="2"/>
  <c r="AP940" i="2"/>
  <c r="AK940" i="2"/>
  <c r="L944" i="2"/>
  <c r="AO944" i="2"/>
  <c r="AP944" i="2"/>
  <c r="AK944" i="2"/>
  <c r="L948" i="2"/>
  <c r="AO948" i="2"/>
  <c r="AP948" i="2"/>
  <c r="AK948" i="2"/>
  <c r="L952" i="2"/>
  <c r="AO952" i="2"/>
  <c r="AP952" i="2"/>
  <c r="AK952" i="2"/>
  <c r="L956" i="2"/>
  <c r="AO956" i="2"/>
  <c r="AP956" i="2"/>
  <c r="AK956" i="2"/>
  <c r="L960" i="2"/>
  <c r="AO960" i="2"/>
  <c r="AP960" i="2"/>
  <c r="AK960" i="2"/>
  <c r="L964" i="2"/>
  <c r="AO964" i="2"/>
  <c r="AP964" i="2"/>
  <c r="AK964" i="2"/>
  <c r="L968" i="2"/>
  <c r="AO968" i="2"/>
  <c r="AP968" i="2"/>
  <c r="AK968" i="2"/>
  <c r="L972" i="2"/>
  <c r="AO972" i="2"/>
  <c r="AP972" i="2"/>
  <c r="AK972" i="2"/>
  <c r="L976" i="2"/>
  <c r="AO976" i="2"/>
  <c r="AP976" i="2"/>
  <c r="AK976" i="2"/>
  <c r="L980" i="2"/>
  <c r="AO980" i="2"/>
  <c r="AP980" i="2"/>
  <c r="AK980" i="2"/>
  <c r="L984" i="2"/>
  <c r="AO984" i="2"/>
  <c r="AP984" i="2"/>
  <c r="AK984" i="2"/>
  <c r="L988" i="2"/>
  <c r="AO988" i="2"/>
  <c r="AP988" i="2"/>
  <c r="AK988" i="2"/>
  <c r="L992" i="2"/>
  <c r="AO992" i="2"/>
  <c r="AP992" i="2"/>
  <c r="AK992" i="2"/>
  <c r="L996" i="2"/>
  <c r="AO996" i="2"/>
  <c r="AP996" i="2"/>
  <c r="AK996" i="2"/>
  <c r="L1000" i="2"/>
  <c r="AO1000" i="2"/>
  <c r="AP1000" i="2"/>
  <c r="AK1000" i="2"/>
  <c r="L1004" i="2"/>
  <c r="AO1004" i="2"/>
  <c r="AP1004" i="2"/>
  <c r="AK1004" i="2"/>
  <c r="L1008" i="2"/>
  <c r="AO1008" i="2"/>
  <c r="AP1008" i="2"/>
  <c r="AK1008" i="2"/>
  <c r="L31" i="2"/>
  <c r="AO31" i="2"/>
  <c r="AP31" i="2"/>
  <c r="AK31" i="2"/>
  <c r="AO43" i="2"/>
  <c r="L55" i="2"/>
  <c r="AO55" i="2"/>
  <c r="AP55" i="2"/>
  <c r="AK55" i="2"/>
  <c r="AO63" i="2"/>
  <c r="AP63" i="2"/>
  <c r="AK63" i="2"/>
  <c r="L75" i="2"/>
  <c r="AO75" i="2"/>
  <c r="AP75" i="2"/>
  <c r="AK75" i="2"/>
  <c r="L83" i="2"/>
  <c r="AO83" i="2"/>
  <c r="AP83" i="2"/>
  <c r="AK83" i="2"/>
  <c r="L91" i="2"/>
  <c r="AO91" i="2"/>
  <c r="AP91" i="2"/>
  <c r="AK91" i="2"/>
  <c r="L99" i="2"/>
  <c r="AO99" i="2"/>
  <c r="AK99" i="2"/>
  <c r="AP99" i="2"/>
  <c r="L107" i="2"/>
  <c r="AO107" i="2"/>
  <c r="AP107" i="2"/>
  <c r="AK107" i="2"/>
  <c r="L115" i="2"/>
  <c r="AO115" i="2"/>
  <c r="AP115" i="2"/>
  <c r="AK115" i="2"/>
  <c r="L127" i="2"/>
  <c r="AO127" i="2"/>
  <c r="AP127" i="2"/>
  <c r="AK127" i="2"/>
  <c r="L135" i="2"/>
  <c r="AO135" i="2"/>
  <c r="AP135" i="2"/>
  <c r="AK135" i="2"/>
  <c r="L143" i="2"/>
  <c r="AO143" i="2"/>
  <c r="AP143" i="2"/>
  <c r="AK143" i="2"/>
  <c r="L155" i="2"/>
  <c r="AO155" i="2"/>
  <c r="AK155" i="2"/>
  <c r="AP155" i="2"/>
  <c r="L171" i="2"/>
  <c r="AO171" i="2"/>
  <c r="AK171" i="2"/>
  <c r="AP171" i="2"/>
  <c r="L183" i="2"/>
  <c r="AO183" i="2"/>
  <c r="AP183" i="2"/>
  <c r="AK183" i="2"/>
  <c r="L195" i="2"/>
  <c r="AO195" i="2"/>
  <c r="AK195" i="2"/>
  <c r="AP195" i="2"/>
  <c r="L203" i="2"/>
  <c r="AO203" i="2"/>
  <c r="AK203" i="2"/>
  <c r="AP203" i="2"/>
  <c r="L215" i="2"/>
  <c r="AO215" i="2"/>
  <c r="AP215" i="2"/>
  <c r="AK215" i="2"/>
  <c r="L223" i="2"/>
  <c r="AO223" i="2"/>
  <c r="AP223" i="2"/>
  <c r="AK223" i="2"/>
  <c r="L235" i="2"/>
  <c r="AO235" i="2"/>
  <c r="AK235" i="2"/>
  <c r="AP235" i="2"/>
  <c r="L243" i="2"/>
  <c r="AO243" i="2"/>
  <c r="AK243" i="2"/>
  <c r="AP243" i="2"/>
  <c r="L255" i="2"/>
  <c r="AO255" i="2"/>
  <c r="AP255" i="2"/>
  <c r="AK255" i="2"/>
  <c r="L267" i="2"/>
  <c r="AO267" i="2"/>
  <c r="AK267" i="2"/>
  <c r="AP267" i="2"/>
  <c r="L279" i="2"/>
  <c r="AO279" i="2"/>
  <c r="AP279" i="2"/>
  <c r="AK279" i="2"/>
  <c r="L291" i="2"/>
  <c r="AP291" i="2"/>
  <c r="AO291" i="2"/>
  <c r="AK291" i="2"/>
  <c r="L303" i="2"/>
  <c r="AP303" i="2"/>
  <c r="AO303" i="2"/>
  <c r="AK303" i="2"/>
  <c r="L311" i="2"/>
  <c r="AP311" i="2"/>
  <c r="AO311" i="2"/>
  <c r="AK311" i="2"/>
  <c r="L319" i="2"/>
  <c r="AP319" i="2"/>
  <c r="AO319" i="2"/>
  <c r="AK319" i="2"/>
  <c r="L327" i="2"/>
  <c r="AP327" i="2"/>
  <c r="AO327" i="2"/>
  <c r="AK327" i="2"/>
  <c r="L339" i="2"/>
  <c r="AP339" i="2"/>
  <c r="AO339" i="2"/>
  <c r="AK339" i="2"/>
  <c r="L351" i="2"/>
  <c r="AP351" i="2"/>
  <c r="AO351" i="2"/>
  <c r="AK351" i="2"/>
  <c r="L363" i="2"/>
  <c r="AP363" i="2"/>
  <c r="AO363" i="2"/>
  <c r="AK363" i="2"/>
  <c r="L371" i="2"/>
  <c r="AP371" i="2"/>
  <c r="AO371" i="2"/>
  <c r="AK371" i="2"/>
  <c r="L383" i="2"/>
  <c r="AP383" i="2"/>
  <c r="AO383" i="2"/>
  <c r="AK383" i="2"/>
  <c r="L391" i="2"/>
  <c r="AO391" i="2"/>
  <c r="AP391" i="2"/>
  <c r="AK391" i="2"/>
  <c r="L399" i="2"/>
  <c r="AO399" i="2"/>
  <c r="AP399" i="2"/>
  <c r="AK399" i="2"/>
  <c r="L407" i="2"/>
  <c r="AO407" i="2"/>
  <c r="AP407" i="2"/>
  <c r="AK407" i="2"/>
  <c r="L419" i="2"/>
  <c r="AO419" i="2"/>
  <c r="AP419" i="2"/>
  <c r="AK419" i="2"/>
  <c r="L427" i="2"/>
  <c r="AO427" i="2"/>
  <c r="AP427" i="2"/>
  <c r="AK427" i="2"/>
  <c r="L435" i="2"/>
  <c r="AO435" i="2"/>
  <c r="AP435" i="2"/>
  <c r="AK435" i="2"/>
  <c r="L447" i="2"/>
  <c r="AO447" i="2"/>
  <c r="AP447" i="2"/>
  <c r="AK447" i="2"/>
  <c r="L455" i="2"/>
  <c r="AO455" i="2"/>
  <c r="AP455" i="2"/>
  <c r="AK455" i="2"/>
  <c r="L463" i="2"/>
  <c r="AO463" i="2"/>
  <c r="AP463" i="2"/>
  <c r="AK463" i="2"/>
  <c r="AO475" i="2"/>
  <c r="AP475" i="2"/>
  <c r="AK475" i="2"/>
  <c r="AO483" i="2"/>
  <c r="AP483" i="2"/>
  <c r="AK483" i="2"/>
  <c r="L495" i="2"/>
  <c r="AO495" i="2"/>
  <c r="AP495" i="2"/>
  <c r="AK495" i="2"/>
  <c r="L555" i="2"/>
  <c r="AO555" i="2"/>
  <c r="AP555" i="2"/>
  <c r="AK555" i="2"/>
  <c r="L563" i="2"/>
  <c r="AP563" i="2"/>
  <c r="AO563" i="2"/>
  <c r="AK563" i="2"/>
  <c r="AP571" i="2"/>
  <c r="AO571" i="2"/>
  <c r="AK571" i="2"/>
  <c r="L579" i="2"/>
  <c r="AP579" i="2"/>
  <c r="AO579" i="2"/>
  <c r="AK579" i="2"/>
  <c r="L587" i="2"/>
  <c r="AP587" i="2"/>
  <c r="AO587" i="2"/>
  <c r="AK587" i="2"/>
  <c r="L595" i="2"/>
  <c r="AP595" i="2"/>
  <c r="AO595" i="2"/>
  <c r="AK595" i="2"/>
  <c r="L607" i="2"/>
  <c r="AP607" i="2"/>
  <c r="AO607" i="2"/>
  <c r="AK607" i="2"/>
  <c r="L619" i="2"/>
  <c r="AP619" i="2"/>
  <c r="AO619" i="2"/>
  <c r="AK619" i="2"/>
  <c r="L631" i="2"/>
  <c r="AP631" i="2"/>
  <c r="AO631" i="2"/>
  <c r="AK631" i="2"/>
  <c r="L639" i="2"/>
  <c r="AP639" i="2"/>
  <c r="AO639" i="2"/>
  <c r="AK639" i="2"/>
  <c r="L651" i="2"/>
  <c r="AP651" i="2"/>
  <c r="AO651" i="2"/>
  <c r="AK651" i="2"/>
  <c r="L663" i="2"/>
  <c r="AP663" i="2"/>
  <c r="AO663" i="2"/>
  <c r="AK663" i="2"/>
  <c r="L679" i="2"/>
  <c r="AP679" i="2"/>
  <c r="AO679" i="2"/>
  <c r="AK679" i="2"/>
  <c r="L691" i="2"/>
  <c r="AO691" i="2"/>
  <c r="AP691" i="2"/>
  <c r="AK691" i="2"/>
  <c r="L703" i="2"/>
  <c r="AO703" i="2"/>
  <c r="AP703" i="2"/>
  <c r="AK703" i="2"/>
  <c r="L711" i="2"/>
  <c r="AO711" i="2"/>
  <c r="AP711" i="2"/>
  <c r="AK711" i="2"/>
  <c r="AO723" i="2"/>
  <c r="AP723" i="2"/>
  <c r="AK723" i="2"/>
  <c r="L735" i="2"/>
  <c r="AO735" i="2"/>
  <c r="AP735" i="2"/>
  <c r="AK735" i="2"/>
  <c r="L747" i="2"/>
  <c r="AO747" i="2"/>
  <c r="AP747" i="2"/>
  <c r="AK747" i="2"/>
  <c r="L759" i="2"/>
  <c r="AO759" i="2"/>
  <c r="AP759" i="2"/>
  <c r="AK759" i="2"/>
  <c r="L783" i="2"/>
  <c r="AO783" i="2"/>
  <c r="AP783" i="2"/>
  <c r="AK783" i="2"/>
  <c r="L907" i="2"/>
  <c r="AP907" i="2"/>
  <c r="AO907" i="2"/>
  <c r="AK907" i="2"/>
  <c r="L63" i="2"/>
  <c r="L723" i="2"/>
  <c r="AP36" i="2"/>
  <c r="AP48" i="2"/>
  <c r="AO48" i="2"/>
  <c r="L64" i="2"/>
  <c r="AP64" i="2"/>
  <c r="AO64" i="2"/>
  <c r="AK64" i="2"/>
  <c r="L68" i="2"/>
  <c r="AP68" i="2"/>
  <c r="AO68" i="2"/>
  <c r="AK68" i="2"/>
  <c r="B208" i="3"/>
  <c r="B142" i="3"/>
  <c r="B175" i="3"/>
  <c r="B109" i="3"/>
  <c r="L13" i="4"/>
  <c r="S16" i="2"/>
  <c r="S20" i="2"/>
  <c r="S24" i="2"/>
  <c r="AP41" i="2"/>
  <c r="AO49" i="2"/>
  <c r="AP49" i="2"/>
  <c r="AO53" i="2"/>
  <c r="L61" i="2"/>
  <c r="AO61" i="2"/>
  <c r="AP61" i="2"/>
  <c r="AK61" i="2"/>
  <c r="L65" i="2"/>
  <c r="AO65" i="2"/>
  <c r="AP65" i="2"/>
  <c r="AK65" i="2"/>
  <c r="L69" i="2"/>
  <c r="AO69" i="2"/>
  <c r="AP69" i="2"/>
  <c r="AK69" i="2"/>
  <c r="AO73" i="2"/>
  <c r="AP73" i="2"/>
  <c r="AK73" i="2"/>
  <c r="L77" i="2"/>
  <c r="AO77" i="2"/>
  <c r="AP77" i="2"/>
  <c r="AK77" i="2"/>
  <c r="AO81" i="2"/>
  <c r="AP81" i="2"/>
  <c r="AK81" i="2"/>
  <c r="L85" i="2"/>
  <c r="AO85" i="2"/>
  <c r="AP85" i="2"/>
  <c r="AK85" i="2"/>
  <c r="L89" i="2"/>
  <c r="AO89" i="2"/>
  <c r="AP89" i="2"/>
  <c r="AK89" i="2"/>
  <c r="L93" i="2"/>
  <c r="AO93" i="2"/>
  <c r="AP93" i="2"/>
  <c r="AK93" i="2"/>
  <c r="L97" i="2"/>
  <c r="AO97" i="2"/>
  <c r="AP97" i="2"/>
  <c r="AK97" i="2"/>
  <c r="AO101" i="2"/>
  <c r="AP101" i="2"/>
  <c r="AK101" i="2"/>
  <c r="AO105" i="2"/>
  <c r="AP105" i="2"/>
  <c r="AK105" i="2"/>
  <c r="L109" i="2"/>
  <c r="AO109" i="2"/>
  <c r="AP109" i="2"/>
  <c r="AK109" i="2"/>
  <c r="AO113" i="2"/>
  <c r="AP113" i="2"/>
  <c r="AK113" i="2"/>
  <c r="L117" i="2"/>
  <c r="AO117" i="2"/>
  <c r="AP117" i="2"/>
  <c r="AK117" i="2"/>
  <c r="L121" i="2"/>
  <c r="AO121" i="2"/>
  <c r="AP121" i="2"/>
  <c r="AK121" i="2"/>
  <c r="L125" i="2"/>
  <c r="AO125" i="2"/>
  <c r="AP125" i="2"/>
  <c r="AK125" i="2"/>
  <c r="L129" i="2"/>
  <c r="AO129" i="2"/>
  <c r="AP129" i="2"/>
  <c r="AK129" i="2"/>
  <c r="L133" i="2"/>
  <c r="AO133" i="2"/>
  <c r="AP133" i="2"/>
  <c r="AK133" i="2"/>
  <c r="AO137" i="2"/>
  <c r="AP137" i="2"/>
  <c r="AK137" i="2"/>
  <c r="L141" i="2"/>
  <c r="AO141" i="2"/>
  <c r="AP141" i="2"/>
  <c r="AK141" i="2"/>
  <c r="L145" i="2"/>
  <c r="AO145" i="2"/>
  <c r="AP145" i="2"/>
  <c r="AK145" i="2"/>
  <c r="L149" i="2"/>
  <c r="AO149" i="2"/>
  <c r="AP149" i="2"/>
  <c r="AK149" i="2"/>
  <c r="L153" i="2"/>
  <c r="AO153" i="2"/>
  <c r="AP153" i="2"/>
  <c r="AK153" i="2"/>
  <c r="L157" i="2"/>
  <c r="AO157" i="2"/>
  <c r="AP157" i="2"/>
  <c r="AK157" i="2"/>
  <c r="L161" i="2"/>
  <c r="AO161" i="2"/>
  <c r="AP161" i="2"/>
  <c r="AK161" i="2"/>
  <c r="L165" i="2"/>
  <c r="AO165" i="2"/>
  <c r="AP165" i="2"/>
  <c r="AK165" i="2"/>
  <c r="L169" i="2"/>
  <c r="AO169" i="2"/>
  <c r="AP169" i="2"/>
  <c r="AK169" i="2"/>
  <c r="AO173" i="2"/>
  <c r="AP173" i="2"/>
  <c r="AK173" i="2"/>
  <c r="L177" i="2"/>
  <c r="AO177" i="2"/>
  <c r="AP177" i="2"/>
  <c r="AK177" i="2"/>
  <c r="L181" i="2"/>
  <c r="AO181" i="2"/>
  <c r="AP181" i="2"/>
  <c r="AK181" i="2"/>
  <c r="L185" i="2"/>
  <c r="AO185" i="2"/>
  <c r="AP185" i="2"/>
  <c r="AK185" i="2"/>
  <c r="L189" i="2"/>
  <c r="AO189" i="2"/>
  <c r="AP189" i="2"/>
  <c r="AK189" i="2"/>
  <c r="AO193" i="2"/>
  <c r="AP193" i="2"/>
  <c r="AK193" i="2"/>
  <c r="L197" i="2"/>
  <c r="AO197" i="2"/>
  <c r="AP197" i="2"/>
  <c r="AK197" i="2"/>
  <c r="L201" i="2"/>
  <c r="AO201" i="2"/>
  <c r="AP201" i="2"/>
  <c r="AK201" i="2"/>
  <c r="L205" i="2"/>
  <c r="AO205" i="2"/>
  <c r="AP205" i="2"/>
  <c r="AK205" i="2"/>
  <c r="L209" i="2"/>
  <c r="AO209" i="2"/>
  <c r="AP209" i="2"/>
  <c r="AK209" i="2"/>
  <c r="L213" i="2"/>
  <c r="AO213" i="2"/>
  <c r="AP213" i="2"/>
  <c r="AK213" i="2"/>
  <c r="L217" i="2"/>
  <c r="AO217" i="2"/>
  <c r="AP217" i="2"/>
  <c r="AK217" i="2"/>
  <c r="L221" i="2"/>
  <c r="AO221" i="2"/>
  <c r="AP221" i="2"/>
  <c r="AK221" i="2"/>
  <c r="L225" i="2"/>
  <c r="AO225" i="2"/>
  <c r="AP225" i="2"/>
  <c r="AK225" i="2"/>
  <c r="L229" i="2"/>
  <c r="AO229" i="2"/>
  <c r="AP229" i="2"/>
  <c r="AK229" i="2"/>
  <c r="L233" i="2"/>
  <c r="AO233" i="2"/>
  <c r="AP233" i="2"/>
  <c r="AK233" i="2"/>
  <c r="AO237" i="2"/>
  <c r="AP237" i="2"/>
  <c r="AK237" i="2"/>
  <c r="L241" i="2"/>
  <c r="AO241" i="2"/>
  <c r="AP241" i="2"/>
  <c r="AK241" i="2"/>
  <c r="L245" i="2"/>
  <c r="AO245" i="2"/>
  <c r="AP245" i="2"/>
  <c r="AK245" i="2"/>
  <c r="L249" i="2"/>
  <c r="AO249" i="2"/>
  <c r="AP249" i="2"/>
  <c r="AK249" i="2"/>
  <c r="L253" i="2"/>
  <c r="AO253" i="2"/>
  <c r="AP253" i="2"/>
  <c r="AK253" i="2"/>
  <c r="AO257" i="2"/>
  <c r="AP257" i="2"/>
  <c r="AK257" i="2"/>
  <c r="L261" i="2"/>
  <c r="AO261" i="2"/>
  <c r="AP261" i="2"/>
  <c r="AK261" i="2"/>
  <c r="L265" i="2"/>
  <c r="AO265" i="2"/>
  <c r="AP265" i="2"/>
  <c r="AK265" i="2"/>
  <c r="L269" i="2"/>
  <c r="AO269" i="2"/>
  <c r="AP269" i="2"/>
  <c r="AK269" i="2"/>
  <c r="AO273" i="2"/>
  <c r="AP273" i="2"/>
  <c r="AK273" i="2"/>
  <c r="L277" i="2"/>
  <c r="AO277" i="2"/>
  <c r="AP277" i="2"/>
  <c r="AK277" i="2"/>
  <c r="AO281" i="2"/>
  <c r="AP281" i="2"/>
  <c r="AK281" i="2"/>
  <c r="L285" i="2"/>
  <c r="AP285" i="2"/>
  <c r="AO285" i="2"/>
  <c r="AK285" i="2"/>
  <c r="L289" i="2"/>
  <c r="AP289" i="2"/>
  <c r="AO289" i="2"/>
  <c r="AK289" i="2"/>
  <c r="L293" i="2"/>
  <c r="AP293" i="2"/>
  <c r="AO293" i="2"/>
  <c r="AK293" i="2"/>
  <c r="L297" i="2"/>
  <c r="AP297" i="2"/>
  <c r="AO297" i="2"/>
  <c r="AK297" i="2"/>
  <c r="L301" i="2"/>
  <c r="AP301" i="2"/>
  <c r="AO301" i="2"/>
  <c r="AK301" i="2"/>
  <c r="AP305" i="2"/>
  <c r="AO305" i="2"/>
  <c r="AK305" i="2"/>
  <c r="L309" i="2"/>
  <c r="AP309" i="2"/>
  <c r="AO309" i="2"/>
  <c r="AK309" i="2"/>
  <c r="AP313" i="2"/>
  <c r="AO313" i="2"/>
  <c r="AK313" i="2"/>
  <c r="L317" i="2"/>
  <c r="AP317" i="2"/>
  <c r="AO317" i="2"/>
  <c r="AK317" i="2"/>
  <c r="AP321" i="2"/>
  <c r="AO321" i="2"/>
  <c r="AK321" i="2"/>
  <c r="L325" i="2"/>
  <c r="AP325" i="2"/>
  <c r="AO325" i="2"/>
  <c r="AK325" i="2"/>
  <c r="AP329" i="2"/>
  <c r="AO329" i="2"/>
  <c r="AK329" i="2"/>
  <c r="L333" i="2"/>
  <c r="AP333" i="2"/>
  <c r="AO333" i="2"/>
  <c r="AK333" i="2"/>
  <c r="L337" i="2"/>
  <c r="AP337" i="2"/>
  <c r="AO337" i="2"/>
  <c r="AK337" i="2"/>
  <c r="AP341" i="2"/>
  <c r="AO341" i="2"/>
  <c r="AK341" i="2"/>
  <c r="L345" i="2"/>
  <c r="AP345" i="2"/>
  <c r="AO345" i="2"/>
  <c r="AK345" i="2"/>
  <c r="L349" i="2"/>
  <c r="AP349" i="2"/>
  <c r="AO349" i="2"/>
  <c r="AK349" i="2"/>
  <c r="L353" i="2"/>
  <c r="AO353" i="2"/>
  <c r="AP353" i="2"/>
  <c r="AK353" i="2"/>
  <c r="L357" i="2"/>
  <c r="AP357" i="2"/>
  <c r="AO357" i="2"/>
  <c r="AK357" i="2"/>
  <c r="L361" i="2"/>
  <c r="AO361" i="2"/>
  <c r="AP361" i="2"/>
  <c r="AK361" i="2"/>
  <c r="AP365" i="2"/>
  <c r="AO365" i="2"/>
  <c r="AK365" i="2"/>
  <c r="L369" i="2"/>
  <c r="AO369" i="2"/>
  <c r="AP369" i="2"/>
  <c r="AK369" i="2"/>
  <c r="AP373" i="2"/>
  <c r="AO373" i="2"/>
  <c r="AK373" i="2"/>
  <c r="L377" i="2"/>
  <c r="AO377" i="2"/>
  <c r="AP377" i="2"/>
  <c r="AK377" i="2"/>
  <c r="AP381" i="2"/>
  <c r="AO381" i="2"/>
  <c r="AK381" i="2"/>
  <c r="L385" i="2"/>
  <c r="AO385" i="2"/>
  <c r="AP385" i="2"/>
  <c r="AK385" i="2"/>
  <c r="AP389" i="2"/>
  <c r="AO389" i="2"/>
  <c r="AK389" i="2"/>
  <c r="L393" i="2"/>
  <c r="AP393" i="2"/>
  <c r="AO393" i="2"/>
  <c r="AK393" i="2"/>
  <c r="AP397" i="2"/>
  <c r="AO397" i="2"/>
  <c r="AK397" i="2"/>
  <c r="AP401" i="2"/>
  <c r="AO401" i="2"/>
  <c r="AK401" i="2"/>
  <c r="L405" i="2"/>
  <c r="AP405" i="2"/>
  <c r="AO405" i="2"/>
  <c r="AK405" i="2"/>
  <c r="AP409" i="2"/>
  <c r="AO409" i="2"/>
  <c r="AK409" i="2"/>
  <c r="L413" i="2"/>
  <c r="AP413" i="2"/>
  <c r="AO413" i="2"/>
  <c r="AK413" i="2"/>
  <c r="L417" i="2"/>
  <c r="AP417" i="2"/>
  <c r="AO417" i="2"/>
  <c r="AK417" i="2"/>
  <c r="L421" i="2"/>
  <c r="AP421" i="2"/>
  <c r="AO421" i="2"/>
  <c r="AK421" i="2"/>
  <c r="L425" i="2"/>
  <c r="AP425" i="2"/>
  <c r="AO425" i="2"/>
  <c r="AK425" i="2"/>
  <c r="L429" i="2"/>
  <c r="AP429" i="2"/>
  <c r="AO429" i="2"/>
  <c r="AK429" i="2"/>
  <c r="AP433" i="2"/>
  <c r="AO433" i="2"/>
  <c r="AK433" i="2"/>
  <c r="L437" i="2"/>
  <c r="AP437" i="2"/>
  <c r="AO437" i="2"/>
  <c r="AK437" i="2"/>
  <c r="AP441" i="2"/>
  <c r="AO441" i="2"/>
  <c r="AK441" i="2"/>
  <c r="L445" i="2"/>
  <c r="AP445" i="2"/>
  <c r="AO445" i="2"/>
  <c r="AK445" i="2"/>
  <c r="AP449" i="2"/>
  <c r="AO449" i="2"/>
  <c r="AK449" i="2"/>
  <c r="L453" i="2"/>
  <c r="AP453" i="2"/>
  <c r="AO453" i="2"/>
  <c r="AK453" i="2"/>
  <c r="AP457" i="2"/>
  <c r="AO457" i="2"/>
  <c r="AK457" i="2"/>
  <c r="L461" i="2"/>
  <c r="AP461" i="2"/>
  <c r="AO461" i="2"/>
  <c r="AK461" i="2"/>
  <c r="L465" i="2"/>
  <c r="AP465" i="2"/>
  <c r="AO465" i="2"/>
  <c r="AK465" i="2"/>
  <c r="AP469" i="2"/>
  <c r="AO469" i="2"/>
  <c r="AK469" i="2"/>
  <c r="L473" i="2"/>
  <c r="AP473" i="2"/>
  <c r="AO473" i="2"/>
  <c r="AK473" i="2"/>
  <c r="L477" i="2"/>
  <c r="AP477" i="2"/>
  <c r="AO477" i="2"/>
  <c r="AK477" i="2"/>
  <c r="L481" i="2"/>
  <c r="AP481" i="2"/>
  <c r="AO481" i="2"/>
  <c r="AK481" i="2"/>
  <c r="L485" i="2"/>
  <c r="AP485" i="2"/>
  <c r="AO485" i="2"/>
  <c r="AK485" i="2"/>
  <c r="L489" i="2"/>
  <c r="AP489" i="2"/>
  <c r="AO489" i="2"/>
  <c r="AK489" i="2"/>
  <c r="AP493" i="2"/>
  <c r="AO493" i="2"/>
  <c r="AK493" i="2"/>
  <c r="L497" i="2"/>
  <c r="AP497" i="2"/>
  <c r="AO497" i="2"/>
  <c r="AK497" i="2"/>
  <c r="AP501" i="2"/>
  <c r="AO501" i="2"/>
  <c r="AK501" i="2"/>
  <c r="L505" i="2"/>
  <c r="AP505" i="2"/>
  <c r="AO505" i="2"/>
  <c r="AK505" i="2"/>
  <c r="AP509" i="2"/>
  <c r="AO509" i="2"/>
  <c r="AK509" i="2"/>
  <c r="L513" i="2"/>
  <c r="AP513" i="2"/>
  <c r="AO513" i="2"/>
  <c r="AK513" i="2"/>
  <c r="AP517" i="2"/>
  <c r="AO517" i="2"/>
  <c r="AK517" i="2"/>
  <c r="L521" i="2"/>
  <c r="AP521" i="2"/>
  <c r="AK521" i="2"/>
  <c r="AO521" i="2"/>
  <c r="AP525" i="2"/>
  <c r="AO525" i="2"/>
  <c r="AK525" i="2"/>
  <c r="AP529" i="2"/>
  <c r="AO529" i="2"/>
  <c r="AK529" i="2"/>
  <c r="L533" i="2"/>
  <c r="AP533" i="2"/>
  <c r="AO533" i="2"/>
  <c r="AK533" i="2"/>
  <c r="AP537" i="2"/>
  <c r="AO537" i="2"/>
  <c r="AK537" i="2"/>
  <c r="L541" i="2"/>
  <c r="AP541" i="2"/>
  <c r="AO541" i="2"/>
  <c r="AK541" i="2"/>
  <c r="L545" i="2"/>
  <c r="AP545" i="2"/>
  <c r="AO545" i="2"/>
  <c r="AK545" i="2"/>
  <c r="L549" i="2"/>
  <c r="AP549" i="2"/>
  <c r="AO549" i="2"/>
  <c r="AK549" i="2"/>
  <c r="L553" i="2"/>
  <c r="AP553" i="2"/>
  <c r="AO553" i="2"/>
  <c r="AK553" i="2"/>
  <c r="L557" i="2"/>
  <c r="AP557" i="2"/>
  <c r="AO557" i="2"/>
  <c r="AK557" i="2"/>
  <c r="AP561" i="2"/>
  <c r="AO561" i="2"/>
  <c r="AK561" i="2"/>
  <c r="L565" i="2"/>
  <c r="AP565" i="2"/>
  <c r="AO565" i="2"/>
  <c r="AK565" i="2"/>
  <c r="AP569" i="2"/>
  <c r="AO569" i="2"/>
  <c r="AK569" i="2"/>
  <c r="L573" i="2"/>
  <c r="AP573" i="2"/>
  <c r="AO573" i="2"/>
  <c r="AK573" i="2"/>
  <c r="AP577" i="2"/>
  <c r="AO577" i="2"/>
  <c r="AK577" i="2"/>
  <c r="L581" i="2"/>
  <c r="AP581" i="2"/>
  <c r="AO581" i="2"/>
  <c r="AK581" i="2"/>
  <c r="AP585" i="2"/>
  <c r="AO585" i="2"/>
  <c r="AK585" i="2"/>
  <c r="L589" i="2"/>
  <c r="AP589" i="2"/>
  <c r="AO589" i="2"/>
  <c r="AK589" i="2"/>
  <c r="L593" i="2"/>
  <c r="AP593" i="2"/>
  <c r="AO593" i="2"/>
  <c r="AK593" i="2"/>
  <c r="AP597" i="2"/>
  <c r="AO597" i="2"/>
  <c r="AK597" i="2"/>
  <c r="L601" i="2"/>
  <c r="AP601" i="2"/>
  <c r="AO601" i="2"/>
  <c r="AK601" i="2"/>
  <c r="L605" i="2"/>
  <c r="AP605" i="2"/>
  <c r="AO605" i="2"/>
  <c r="AK605" i="2"/>
  <c r="L609" i="2"/>
  <c r="AP609" i="2"/>
  <c r="AO609" i="2"/>
  <c r="AK609" i="2"/>
  <c r="L613" i="2"/>
  <c r="AP613" i="2"/>
  <c r="AO613" i="2"/>
  <c r="AK613" i="2"/>
  <c r="L617" i="2"/>
  <c r="AP617" i="2"/>
  <c r="AO617" i="2"/>
  <c r="AK617" i="2"/>
  <c r="AP621" i="2"/>
  <c r="AO621" i="2"/>
  <c r="AK621" i="2"/>
  <c r="L625" i="2"/>
  <c r="AP625" i="2"/>
  <c r="AO625" i="2"/>
  <c r="AK625" i="2"/>
  <c r="AP629" i="2"/>
  <c r="AO629" i="2"/>
  <c r="AK629" i="2"/>
  <c r="L633" i="2"/>
  <c r="AP633" i="2"/>
  <c r="AO633" i="2"/>
  <c r="AK633" i="2"/>
  <c r="AP637" i="2"/>
  <c r="AO637" i="2"/>
  <c r="AK637" i="2"/>
  <c r="L641" i="2"/>
  <c r="AP641" i="2"/>
  <c r="AO641" i="2"/>
  <c r="AK641" i="2"/>
  <c r="AP645" i="2"/>
  <c r="AO645" i="2"/>
  <c r="AK645" i="2"/>
  <c r="L649" i="2"/>
  <c r="AP649" i="2"/>
  <c r="AO649" i="2"/>
  <c r="AK649" i="2"/>
  <c r="AP653" i="2"/>
  <c r="AO653" i="2"/>
  <c r="AK653" i="2"/>
  <c r="L657" i="2"/>
  <c r="AP657" i="2"/>
  <c r="AO657" i="2"/>
  <c r="AK657" i="2"/>
  <c r="AP661" i="2"/>
  <c r="AO661" i="2"/>
  <c r="AK661" i="2"/>
  <c r="L665" i="2"/>
  <c r="AP665" i="2"/>
  <c r="AO665" i="2"/>
  <c r="AK665" i="2"/>
  <c r="AP669" i="2"/>
  <c r="AO669" i="2"/>
  <c r="AK669" i="2"/>
  <c r="L673" i="2"/>
  <c r="AP673" i="2"/>
  <c r="AO673" i="2"/>
  <c r="AK673" i="2"/>
  <c r="AP677" i="2"/>
  <c r="AO677" i="2"/>
  <c r="AK677" i="2"/>
  <c r="L681" i="2"/>
  <c r="AP681" i="2"/>
  <c r="AO681" i="2"/>
  <c r="AK681" i="2"/>
  <c r="AP685" i="2"/>
  <c r="AO685" i="2"/>
  <c r="AK685" i="2"/>
  <c r="L689" i="2"/>
  <c r="AO689" i="2"/>
  <c r="AP689" i="2"/>
  <c r="AK689" i="2"/>
  <c r="AO693" i="2"/>
  <c r="AP693" i="2"/>
  <c r="AK693" i="2"/>
  <c r="L697" i="2"/>
  <c r="AO697" i="2"/>
  <c r="AP697" i="2"/>
  <c r="AK697" i="2"/>
  <c r="AO701" i="2"/>
  <c r="AP701" i="2"/>
  <c r="AK701" i="2"/>
  <c r="L705" i="2"/>
  <c r="AO705" i="2"/>
  <c r="AP705" i="2"/>
  <c r="AK705" i="2"/>
  <c r="AO709" i="2"/>
  <c r="AP709" i="2"/>
  <c r="AK709" i="2"/>
  <c r="L713" i="2"/>
  <c r="AO713" i="2"/>
  <c r="AP713" i="2"/>
  <c r="AK713" i="2"/>
  <c r="AO717" i="2"/>
  <c r="AP717" i="2"/>
  <c r="AK717" i="2"/>
  <c r="L721" i="2"/>
  <c r="AO721" i="2"/>
  <c r="AP721" i="2"/>
  <c r="AK721" i="2"/>
  <c r="AO725" i="2"/>
  <c r="AP725" i="2"/>
  <c r="AK725" i="2"/>
  <c r="L729" i="2"/>
  <c r="AO729" i="2"/>
  <c r="AP729" i="2"/>
  <c r="AK729" i="2"/>
  <c r="AO733" i="2"/>
  <c r="AP733" i="2"/>
  <c r="AK733" i="2"/>
  <c r="L737" i="2"/>
  <c r="AO737" i="2"/>
  <c r="AP737" i="2"/>
  <c r="AK737" i="2"/>
  <c r="L741" i="2"/>
  <c r="AO741" i="2"/>
  <c r="AP741" i="2"/>
  <c r="AK741" i="2"/>
  <c r="L745" i="2"/>
  <c r="AO745" i="2"/>
  <c r="AP745" i="2"/>
  <c r="AK745" i="2"/>
  <c r="L749" i="2"/>
  <c r="AO749" i="2"/>
  <c r="AP749" i="2"/>
  <c r="AK749" i="2"/>
  <c r="AO753" i="2"/>
  <c r="AP753" i="2"/>
  <c r="AK753" i="2"/>
  <c r="L757" i="2"/>
  <c r="AO757" i="2"/>
  <c r="AP757" i="2"/>
  <c r="AK757" i="2"/>
  <c r="AO761" i="2"/>
  <c r="AP761" i="2"/>
  <c r="AK761" i="2"/>
  <c r="L765" i="2"/>
  <c r="AO765" i="2"/>
  <c r="AP765" i="2"/>
  <c r="AK765" i="2"/>
  <c r="L769" i="2"/>
  <c r="AO769" i="2"/>
  <c r="AP769" i="2"/>
  <c r="AK769" i="2"/>
  <c r="L773" i="2"/>
  <c r="AO773" i="2"/>
  <c r="AP773" i="2"/>
  <c r="AK773" i="2"/>
  <c r="L777" i="2"/>
  <c r="AO777" i="2"/>
  <c r="AP777" i="2"/>
  <c r="AK777" i="2"/>
  <c r="L781" i="2"/>
  <c r="AO781" i="2"/>
  <c r="AP781" i="2"/>
  <c r="AK781" i="2"/>
  <c r="AO785" i="2"/>
  <c r="AP785" i="2"/>
  <c r="AK785" i="2"/>
  <c r="L789" i="2"/>
  <c r="AO789" i="2"/>
  <c r="AP789" i="2"/>
  <c r="AK789" i="2"/>
  <c r="AO793" i="2"/>
  <c r="AP793" i="2"/>
  <c r="AK793" i="2"/>
  <c r="L797" i="2"/>
  <c r="AO797" i="2"/>
  <c r="AP797" i="2"/>
  <c r="AK797" i="2"/>
  <c r="L801" i="2"/>
  <c r="AO801" i="2"/>
  <c r="AP801" i="2"/>
  <c r="AK801" i="2"/>
  <c r="L805" i="2"/>
  <c r="AO805" i="2"/>
  <c r="AP805" i="2"/>
  <c r="AK805" i="2"/>
  <c r="L809" i="2"/>
  <c r="AO809" i="2"/>
  <c r="AP809" i="2"/>
  <c r="AK809" i="2"/>
  <c r="L813" i="2"/>
  <c r="AO813" i="2"/>
  <c r="AP813" i="2"/>
  <c r="AK813" i="2"/>
  <c r="AO817" i="2"/>
  <c r="AP817" i="2"/>
  <c r="AK817" i="2"/>
  <c r="L821" i="2"/>
  <c r="AO821" i="2"/>
  <c r="AP821" i="2"/>
  <c r="AK821" i="2"/>
  <c r="AO825" i="2"/>
  <c r="AP825" i="2"/>
  <c r="AK825" i="2"/>
  <c r="L829" i="2"/>
  <c r="AO829" i="2"/>
  <c r="AP829" i="2"/>
  <c r="AK829" i="2"/>
  <c r="AO833" i="2"/>
  <c r="AP833" i="2"/>
  <c r="AK833" i="2"/>
  <c r="L837" i="2"/>
  <c r="AO837" i="2"/>
  <c r="AP837" i="2"/>
  <c r="AK837" i="2"/>
  <c r="AO841" i="2"/>
  <c r="AP841" i="2"/>
  <c r="AK841" i="2"/>
  <c r="AO845" i="2"/>
  <c r="AP845" i="2"/>
  <c r="AK845" i="2"/>
  <c r="L849" i="2"/>
  <c r="AO849" i="2"/>
  <c r="AP849" i="2"/>
  <c r="AK849" i="2"/>
  <c r="L853" i="2"/>
  <c r="AO853" i="2"/>
  <c r="AP853" i="2"/>
  <c r="AK853" i="2"/>
  <c r="L857" i="2"/>
  <c r="AP857" i="2"/>
  <c r="AO857" i="2"/>
  <c r="AK857" i="2"/>
  <c r="L861" i="2"/>
  <c r="AP861" i="2"/>
  <c r="AO861" i="2"/>
  <c r="AK861" i="2"/>
  <c r="AP865" i="2"/>
  <c r="AO865" i="2"/>
  <c r="AK865" i="2"/>
  <c r="L869" i="2"/>
  <c r="AP869" i="2"/>
  <c r="AO869" i="2"/>
  <c r="AK869" i="2"/>
  <c r="AP873" i="2"/>
  <c r="AO873" i="2"/>
  <c r="AK873" i="2"/>
  <c r="L877" i="2"/>
  <c r="AP877" i="2"/>
  <c r="AO877" i="2"/>
  <c r="AK877" i="2"/>
  <c r="AP881" i="2"/>
  <c r="AO881" i="2"/>
  <c r="AK881" i="2"/>
  <c r="L885" i="2"/>
  <c r="AP885" i="2"/>
  <c r="AO885" i="2"/>
  <c r="AK885" i="2"/>
  <c r="AP889" i="2"/>
  <c r="AO889" i="2"/>
  <c r="AK889" i="2"/>
  <c r="L893" i="2"/>
  <c r="AP893" i="2"/>
  <c r="AO893" i="2"/>
  <c r="AK893" i="2"/>
  <c r="L897" i="2"/>
  <c r="AP897" i="2"/>
  <c r="AO897" i="2"/>
  <c r="AK897" i="2"/>
  <c r="L901" i="2"/>
  <c r="AP901" i="2"/>
  <c r="AO901" i="2"/>
  <c r="AK901" i="2"/>
  <c r="L905" i="2"/>
  <c r="AP905" i="2"/>
  <c r="AO905" i="2"/>
  <c r="AK905" i="2"/>
  <c r="L909" i="2"/>
  <c r="AP909" i="2"/>
  <c r="AO909" i="2"/>
  <c r="AK909" i="2"/>
  <c r="AP913" i="2"/>
  <c r="AO913" i="2"/>
  <c r="AK913" i="2"/>
  <c r="L917" i="2"/>
  <c r="AP917" i="2"/>
  <c r="AO917" i="2"/>
  <c r="AK917" i="2"/>
  <c r="AP921" i="2"/>
  <c r="AO921" i="2"/>
  <c r="AK921" i="2"/>
  <c r="L925" i="2"/>
  <c r="AP925" i="2"/>
  <c r="AO925" i="2"/>
  <c r="AK925" i="2"/>
  <c r="L929" i="2"/>
  <c r="AP929" i="2"/>
  <c r="AO929" i="2"/>
  <c r="AK929" i="2"/>
  <c r="L933" i="2"/>
  <c r="AP933" i="2"/>
  <c r="AO933" i="2"/>
  <c r="AK933" i="2"/>
  <c r="L937" i="2"/>
  <c r="AP937" i="2"/>
  <c r="AO937" i="2"/>
  <c r="AK937" i="2"/>
  <c r="L941" i="2"/>
  <c r="AP941" i="2"/>
  <c r="AO941" i="2"/>
  <c r="AK941" i="2"/>
  <c r="AP945" i="2"/>
  <c r="AO945" i="2"/>
  <c r="AK945" i="2"/>
  <c r="L949" i="2"/>
  <c r="AP949" i="2"/>
  <c r="AO949" i="2"/>
  <c r="AK949" i="2"/>
  <c r="AP953" i="2"/>
  <c r="AO953" i="2"/>
  <c r="AK953" i="2"/>
  <c r="L957" i="2"/>
  <c r="AP957" i="2"/>
  <c r="AO957" i="2"/>
  <c r="AK957" i="2"/>
  <c r="L961" i="2"/>
  <c r="AP961" i="2"/>
  <c r="AO961" i="2"/>
  <c r="AK961" i="2"/>
  <c r="L965" i="2"/>
  <c r="AP965" i="2"/>
  <c r="AO965" i="2"/>
  <c r="AK965" i="2"/>
  <c r="L969" i="2"/>
  <c r="AP969" i="2"/>
  <c r="AO969" i="2"/>
  <c r="AK969" i="2"/>
  <c r="AP973" i="2"/>
  <c r="AO973" i="2"/>
  <c r="AK973" i="2"/>
  <c r="L977" i="2"/>
  <c r="AP977" i="2"/>
  <c r="AO977" i="2"/>
  <c r="AK977" i="2"/>
  <c r="L981" i="2"/>
  <c r="AP981" i="2"/>
  <c r="AO981" i="2"/>
  <c r="AK981" i="2"/>
  <c r="AP985" i="2"/>
  <c r="AO985" i="2"/>
  <c r="AK985" i="2"/>
  <c r="L989" i="2"/>
  <c r="AP989" i="2"/>
  <c r="AO989" i="2"/>
  <c r="AK989" i="2"/>
  <c r="L993" i="2"/>
  <c r="AP993" i="2"/>
  <c r="AO993" i="2"/>
  <c r="AK993" i="2"/>
  <c r="AP997" i="2"/>
  <c r="AO997" i="2"/>
  <c r="AK997" i="2"/>
  <c r="AP1001" i="2"/>
  <c r="AO1001" i="2"/>
  <c r="AK1001" i="2"/>
  <c r="L1005" i="2"/>
  <c r="AP1005" i="2"/>
  <c r="AO1005" i="2"/>
  <c r="AK1005" i="2"/>
  <c r="AP1009" i="2"/>
  <c r="AO1009" i="2"/>
  <c r="AK1009" i="2"/>
  <c r="AP35" i="2"/>
  <c r="AK39" i="2"/>
  <c r="L47" i="2"/>
  <c r="AO47" i="2"/>
  <c r="AP47" i="2"/>
  <c r="AK47" i="2"/>
  <c r="L51" i="2"/>
  <c r="AO51" i="2"/>
  <c r="L59" i="2"/>
  <c r="AO59" i="2"/>
  <c r="AP59" i="2"/>
  <c r="AK59" i="2"/>
  <c r="L67" i="2"/>
  <c r="AO67" i="2"/>
  <c r="AP67" i="2"/>
  <c r="AK67" i="2"/>
  <c r="L71" i="2"/>
  <c r="AO71" i="2"/>
  <c r="AP71" i="2"/>
  <c r="AK71" i="2"/>
  <c r="AO79" i="2"/>
  <c r="AP79" i="2"/>
  <c r="AK79" i="2"/>
  <c r="L87" i="2"/>
  <c r="AO87" i="2"/>
  <c r="AP87" i="2"/>
  <c r="AK87" i="2"/>
  <c r="L95" i="2"/>
  <c r="AO95" i="2"/>
  <c r="AP95" i="2"/>
  <c r="AK95" i="2"/>
  <c r="L103" i="2"/>
  <c r="AO103" i="2"/>
  <c r="AP103" i="2"/>
  <c r="AK103" i="2"/>
  <c r="L111" i="2"/>
  <c r="AO111" i="2"/>
  <c r="AP111" i="2"/>
  <c r="AK111" i="2"/>
  <c r="L119" i="2"/>
  <c r="AO119" i="2"/>
  <c r="AP119" i="2"/>
  <c r="AK119" i="2"/>
  <c r="L123" i="2"/>
  <c r="AO123" i="2"/>
  <c r="AP123" i="2"/>
  <c r="AK123" i="2"/>
  <c r="L131" i="2"/>
  <c r="AO131" i="2"/>
  <c r="AP131" i="2"/>
  <c r="AK131" i="2"/>
  <c r="L139" i="2"/>
  <c r="AO139" i="2"/>
  <c r="AK139" i="2"/>
  <c r="AP139" i="2"/>
  <c r="L147" i="2"/>
  <c r="AO147" i="2"/>
  <c r="AK147" i="2"/>
  <c r="AP147" i="2"/>
  <c r="L151" i="2"/>
  <c r="AO151" i="2"/>
  <c r="AP151" i="2"/>
  <c r="AK151" i="2"/>
  <c r="L159" i="2"/>
  <c r="AO159" i="2"/>
  <c r="AP159" i="2"/>
  <c r="AK159" i="2"/>
  <c r="L163" i="2"/>
  <c r="AO163" i="2"/>
  <c r="AK163" i="2"/>
  <c r="AP163" i="2"/>
  <c r="L167" i="2"/>
  <c r="AO167" i="2"/>
  <c r="AP167" i="2"/>
  <c r="AK167" i="2"/>
  <c r="L175" i="2"/>
  <c r="AO175" i="2"/>
  <c r="AP175" i="2"/>
  <c r="AK175" i="2"/>
  <c r="L179" i="2"/>
  <c r="AO179" i="2"/>
  <c r="AK179" i="2"/>
  <c r="AP179" i="2"/>
  <c r="L187" i="2"/>
  <c r="AO187" i="2"/>
  <c r="AK187" i="2"/>
  <c r="AP187" i="2"/>
  <c r="L191" i="2"/>
  <c r="AO191" i="2"/>
  <c r="AP191" i="2"/>
  <c r="AK191" i="2"/>
  <c r="L199" i="2"/>
  <c r="AO199" i="2"/>
  <c r="AP199" i="2"/>
  <c r="AK199" i="2"/>
  <c r="L207" i="2"/>
  <c r="AO207" i="2"/>
  <c r="AP207" i="2"/>
  <c r="AK207" i="2"/>
  <c r="L211" i="2"/>
  <c r="AO211" i="2"/>
  <c r="AK211" i="2"/>
  <c r="AP211" i="2"/>
  <c r="L219" i="2"/>
  <c r="AO219" i="2"/>
  <c r="AK219" i="2"/>
  <c r="AP219" i="2"/>
  <c r="L227" i="2"/>
  <c r="AO227" i="2"/>
  <c r="AK227" i="2"/>
  <c r="AP227" i="2"/>
  <c r="L231" i="2"/>
  <c r="AO231" i="2"/>
  <c r="AP231" i="2"/>
  <c r="AK231" i="2"/>
  <c r="L239" i="2"/>
  <c r="AO239" i="2"/>
  <c r="AP239" i="2"/>
  <c r="AK239" i="2"/>
  <c r="L247" i="2"/>
  <c r="AO247" i="2"/>
  <c r="AP247" i="2"/>
  <c r="AK247" i="2"/>
  <c r="L251" i="2"/>
  <c r="AO251" i="2"/>
  <c r="AK251" i="2"/>
  <c r="AP251" i="2"/>
  <c r="L259" i="2"/>
  <c r="AO259" i="2"/>
  <c r="AK259" i="2"/>
  <c r="AP259" i="2"/>
  <c r="L263" i="2"/>
  <c r="AO263" i="2"/>
  <c r="AP263" i="2"/>
  <c r="AK263" i="2"/>
  <c r="L271" i="2"/>
  <c r="AO271" i="2"/>
  <c r="AP271" i="2"/>
  <c r="AK271" i="2"/>
  <c r="L275" i="2"/>
  <c r="AO275" i="2"/>
  <c r="AK275" i="2"/>
  <c r="AP275" i="2"/>
  <c r="AO283" i="2"/>
  <c r="AK283" i="2"/>
  <c r="AP283" i="2"/>
  <c r="L287" i="2"/>
  <c r="AP287" i="2"/>
  <c r="AO287" i="2"/>
  <c r="AK287" i="2"/>
  <c r="L295" i="2"/>
  <c r="AP295" i="2"/>
  <c r="AO295" i="2"/>
  <c r="AK295" i="2"/>
  <c r="L299" i="2"/>
  <c r="AP299" i="2"/>
  <c r="AK299" i="2"/>
  <c r="AO299" i="2"/>
  <c r="L307" i="2"/>
  <c r="AP307" i="2"/>
  <c r="AO307" i="2"/>
  <c r="AK307" i="2"/>
  <c r="AP315" i="2"/>
  <c r="AO315" i="2"/>
  <c r="AK315" i="2"/>
  <c r="L323" i="2"/>
  <c r="AP323" i="2"/>
  <c r="AO323" i="2"/>
  <c r="AK323" i="2"/>
  <c r="L331" i="2"/>
  <c r="AP331" i="2"/>
  <c r="AO331" i="2"/>
  <c r="AK331" i="2"/>
  <c r="L335" i="2"/>
  <c r="AP335" i="2"/>
  <c r="AO335" i="2"/>
  <c r="AK335" i="2"/>
  <c r="L343" i="2"/>
  <c r="AP343" i="2"/>
  <c r="AO343" i="2"/>
  <c r="AK343" i="2"/>
  <c r="AP347" i="2"/>
  <c r="AO347" i="2"/>
  <c r="AK347" i="2"/>
  <c r="AP355" i="2"/>
  <c r="AO355" i="2"/>
  <c r="AK355" i="2"/>
  <c r="L359" i="2"/>
  <c r="AP359" i="2"/>
  <c r="AO359" i="2"/>
  <c r="AK359" i="2"/>
  <c r="L367" i="2"/>
  <c r="AP367" i="2"/>
  <c r="AO367" i="2"/>
  <c r="AK367" i="2"/>
  <c r="L375" i="2"/>
  <c r="AP375" i="2"/>
  <c r="AO375" i="2"/>
  <c r="AK375" i="2"/>
  <c r="AP379" i="2"/>
  <c r="AO379" i="2"/>
  <c r="AK379" i="2"/>
  <c r="L387" i="2"/>
  <c r="AP387" i="2"/>
  <c r="AO387" i="2"/>
  <c r="AK387" i="2"/>
  <c r="L395" i="2"/>
  <c r="AO395" i="2"/>
  <c r="AP395" i="2"/>
  <c r="AK395" i="2"/>
  <c r="L403" i="2"/>
  <c r="AO403" i="2"/>
  <c r="AP403" i="2"/>
  <c r="AK403" i="2"/>
  <c r="AO411" i="2"/>
  <c r="AP411" i="2"/>
  <c r="AK411" i="2"/>
  <c r="L415" i="2"/>
  <c r="AO415" i="2"/>
  <c r="AP415" i="2"/>
  <c r="AK415" i="2"/>
  <c r="L423" i="2"/>
  <c r="AO423" i="2"/>
  <c r="AP423" i="2"/>
  <c r="AK423" i="2"/>
  <c r="L431" i="2"/>
  <c r="AO431" i="2"/>
  <c r="AP431" i="2"/>
  <c r="AK431" i="2"/>
  <c r="L439" i="2"/>
  <c r="AO439" i="2"/>
  <c r="AP439" i="2"/>
  <c r="AK439" i="2"/>
  <c r="AO443" i="2"/>
  <c r="AP443" i="2"/>
  <c r="AK443" i="2"/>
  <c r="L451" i="2"/>
  <c r="AO451" i="2"/>
  <c r="AP451" i="2"/>
  <c r="AK451" i="2"/>
  <c r="L459" i="2"/>
  <c r="AO459" i="2"/>
  <c r="AP459" i="2"/>
  <c r="AK459" i="2"/>
  <c r="L467" i="2"/>
  <c r="AO467" i="2"/>
  <c r="AP467" i="2"/>
  <c r="AK467" i="2"/>
  <c r="L471" i="2"/>
  <c r="AO471" i="2"/>
  <c r="AP471" i="2"/>
  <c r="AK471" i="2"/>
  <c r="L479" i="2"/>
  <c r="AO479" i="2"/>
  <c r="AP479" i="2"/>
  <c r="AK479" i="2"/>
  <c r="L487" i="2"/>
  <c r="AO487" i="2"/>
  <c r="AP487" i="2"/>
  <c r="AK487" i="2"/>
  <c r="L491" i="2"/>
  <c r="AO491" i="2"/>
  <c r="AP491" i="2"/>
  <c r="AK491" i="2"/>
  <c r="L499" i="2"/>
  <c r="AO499" i="2"/>
  <c r="AP499" i="2"/>
  <c r="AK499" i="2"/>
  <c r="L503" i="2"/>
  <c r="AO503" i="2"/>
  <c r="AP503" i="2"/>
  <c r="AK503" i="2"/>
  <c r="AO507" i="2"/>
  <c r="AP507" i="2"/>
  <c r="AK507" i="2"/>
  <c r="L511" i="2"/>
  <c r="AO511" i="2"/>
  <c r="AP511" i="2"/>
  <c r="AK511" i="2"/>
  <c r="L515" i="2"/>
  <c r="AO515" i="2"/>
  <c r="AP515" i="2"/>
  <c r="AK515" i="2"/>
  <c r="L519" i="2"/>
  <c r="AO519" i="2"/>
  <c r="AP519" i="2"/>
  <c r="AK519" i="2"/>
  <c r="L523" i="2"/>
  <c r="AO523" i="2"/>
  <c r="AP523" i="2"/>
  <c r="AK523" i="2"/>
  <c r="L527" i="2"/>
  <c r="AO527" i="2"/>
  <c r="AP527" i="2"/>
  <c r="AK527" i="2"/>
  <c r="L531" i="2"/>
  <c r="AO531" i="2"/>
  <c r="AP531" i="2"/>
  <c r="AK531" i="2"/>
  <c r="L535" i="2"/>
  <c r="AO535" i="2"/>
  <c r="AP535" i="2"/>
  <c r="AK535" i="2"/>
  <c r="AO539" i="2"/>
  <c r="AP539" i="2"/>
  <c r="AK539" i="2"/>
  <c r="L543" i="2"/>
  <c r="AO543" i="2"/>
  <c r="AP543" i="2"/>
  <c r="AK543" i="2"/>
  <c r="L547" i="2"/>
  <c r="AO547" i="2"/>
  <c r="AP547" i="2"/>
  <c r="AK547" i="2"/>
  <c r="L551" i="2"/>
  <c r="AO551" i="2"/>
  <c r="AP551" i="2"/>
  <c r="AK551" i="2"/>
  <c r="L559" i="2"/>
  <c r="AP559" i="2"/>
  <c r="AO559" i="2"/>
  <c r="AK559" i="2"/>
  <c r="L567" i="2"/>
  <c r="AP567" i="2"/>
  <c r="AO567" i="2"/>
  <c r="AK567" i="2"/>
  <c r="L575" i="2"/>
  <c r="AP575" i="2"/>
  <c r="AO575" i="2"/>
  <c r="AK575" i="2"/>
  <c r="L583" i="2"/>
  <c r="AP583" i="2"/>
  <c r="AO583" i="2"/>
  <c r="AK583" i="2"/>
  <c r="L591" i="2"/>
  <c r="AP591" i="2"/>
  <c r="AO591" i="2"/>
  <c r="AK591" i="2"/>
  <c r="L599" i="2"/>
  <c r="AP599" i="2"/>
  <c r="AO599" i="2"/>
  <c r="AK599" i="2"/>
  <c r="AP603" i="2"/>
  <c r="AO603" i="2"/>
  <c r="AK603" i="2"/>
  <c r="AP611" i="2"/>
  <c r="AO611" i="2"/>
  <c r="AK611" i="2"/>
  <c r="L615" i="2"/>
  <c r="AP615" i="2"/>
  <c r="AO615" i="2"/>
  <c r="AK615" i="2"/>
  <c r="L623" i="2"/>
  <c r="AP623" i="2"/>
  <c r="AO623" i="2"/>
  <c r="AK623" i="2"/>
  <c r="L627" i="2"/>
  <c r="AP627" i="2"/>
  <c r="AO627" i="2"/>
  <c r="AK627" i="2"/>
  <c r="AP635" i="2"/>
  <c r="AO635" i="2"/>
  <c r="AK635" i="2"/>
  <c r="L643" i="2"/>
  <c r="AP643" i="2"/>
  <c r="AO643" i="2"/>
  <c r="AK643" i="2"/>
  <c r="L647" i="2"/>
  <c r="AP647" i="2"/>
  <c r="AO647" i="2"/>
  <c r="AK647" i="2"/>
  <c r="L655" i="2"/>
  <c r="AP655" i="2"/>
  <c r="AO655" i="2"/>
  <c r="AK655" i="2"/>
  <c r="L659" i="2"/>
  <c r="AP659" i="2"/>
  <c r="AO659" i="2"/>
  <c r="AK659" i="2"/>
  <c r="L667" i="2"/>
  <c r="AP667" i="2"/>
  <c r="AO667" i="2"/>
  <c r="AK667" i="2"/>
  <c r="L671" i="2"/>
  <c r="AP671" i="2"/>
  <c r="AO671" i="2"/>
  <c r="AK671" i="2"/>
  <c r="L675" i="2"/>
  <c r="AP675" i="2"/>
  <c r="AO675" i="2"/>
  <c r="AK675" i="2"/>
  <c r="L683" i="2"/>
  <c r="AP683" i="2"/>
  <c r="AO683" i="2"/>
  <c r="AK683" i="2"/>
  <c r="L687" i="2"/>
  <c r="AO687" i="2"/>
  <c r="AP687" i="2"/>
  <c r="AK687" i="2"/>
  <c r="L695" i="2"/>
  <c r="AO695" i="2"/>
  <c r="AP695" i="2"/>
  <c r="AK695" i="2"/>
  <c r="L699" i="2"/>
  <c r="AO699" i="2"/>
  <c r="AP699" i="2"/>
  <c r="AK699" i="2"/>
  <c r="AO707" i="2"/>
  <c r="AP707" i="2"/>
  <c r="AK707" i="2"/>
  <c r="L715" i="2"/>
  <c r="AO715" i="2"/>
  <c r="AP715" i="2"/>
  <c r="AK715" i="2"/>
  <c r="L719" i="2"/>
  <c r="AO719" i="2"/>
  <c r="AP719" i="2"/>
  <c r="AK719" i="2"/>
  <c r="L727" i="2"/>
  <c r="AO727" i="2"/>
  <c r="AP727" i="2"/>
  <c r="AK727" i="2"/>
  <c r="L731" i="2"/>
  <c r="AO731" i="2"/>
  <c r="AP731" i="2"/>
  <c r="AK731" i="2"/>
  <c r="AO739" i="2"/>
  <c r="AP739" i="2"/>
  <c r="AK739" i="2"/>
  <c r="L743" i="2"/>
  <c r="AO743" i="2"/>
  <c r="AP743" i="2"/>
  <c r="AK743" i="2"/>
  <c r="L751" i="2"/>
  <c r="AO751" i="2"/>
  <c r="AP751" i="2"/>
  <c r="AK751" i="2"/>
  <c r="AO755" i="2"/>
  <c r="AP755" i="2"/>
  <c r="AK755" i="2"/>
  <c r="L763" i="2"/>
  <c r="AO763" i="2"/>
  <c r="AP763" i="2"/>
  <c r="AK763" i="2"/>
  <c r="L767" i="2"/>
  <c r="AO767" i="2"/>
  <c r="AP767" i="2"/>
  <c r="AK767" i="2"/>
  <c r="L771" i="2"/>
  <c r="AO771" i="2"/>
  <c r="AP771" i="2"/>
  <c r="AK771" i="2"/>
  <c r="L775" i="2"/>
  <c r="AO775" i="2"/>
  <c r="AP775" i="2"/>
  <c r="AK775" i="2"/>
  <c r="L779" i="2"/>
  <c r="AO779" i="2"/>
  <c r="AP779" i="2"/>
  <c r="AK779" i="2"/>
  <c r="L787" i="2"/>
  <c r="AO787" i="2"/>
  <c r="AP787" i="2"/>
  <c r="AK787" i="2"/>
  <c r="L791" i="2"/>
  <c r="AO791" i="2"/>
  <c r="AP791" i="2"/>
  <c r="AK791" i="2"/>
  <c r="L795" i="2"/>
  <c r="AO795" i="2"/>
  <c r="AP795" i="2"/>
  <c r="AK795" i="2"/>
  <c r="L799" i="2"/>
  <c r="AO799" i="2"/>
  <c r="AP799" i="2"/>
  <c r="AK799" i="2"/>
  <c r="L803" i="2"/>
  <c r="AO803" i="2"/>
  <c r="AP803" i="2"/>
  <c r="AK803" i="2"/>
  <c r="L807" i="2"/>
  <c r="AO807" i="2"/>
  <c r="AP807" i="2"/>
  <c r="AK807" i="2"/>
  <c r="L811" i="2"/>
  <c r="AO811" i="2"/>
  <c r="AP811" i="2"/>
  <c r="AK811" i="2"/>
  <c r="L815" i="2"/>
  <c r="AO815" i="2"/>
  <c r="AP815" i="2"/>
  <c r="AK815" i="2"/>
  <c r="L819" i="2"/>
  <c r="AO819" i="2"/>
  <c r="AP819" i="2"/>
  <c r="AK819" i="2"/>
  <c r="L823" i="2"/>
  <c r="AO823" i="2"/>
  <c r="AP823" i="2"/>
  <c r="AK823" i="2"/>
  <c r="AO827" i="2"/>
  <c r="AP827" i="2"/>
  <c r="AK827" i="2"/>
  <c r="L831" i="2"/>
  <c r="AO831" i="2"/>
  <c r="AP831" i="2"/>
  <c r="AK831" i="2"/>
  <c r="L835" i="2"/>
  <c r="AO835" i="2"/>
  <c r="AP835" i="2"/>
  <c r="AK835" i="2"/>
  <c r="L839" i="2"/>
  <c r="AO839" i="2"/>
  <c r="AP839" i="2"/>
  <c r="AK839" i="2"/>
  <c r="AO843" i="2"/>
  <c r="AP843" i="2"/>
  <c r="AK843" i="2"/>
  <c r="L847" i="2"/>
  <c r="AO847" i="2"/>
  <c r="AP847" i="2"/>
  <c r="AK847" i="2"/>
  <c r="L851" i="2"/>
  <c r="AO851" i="2"/>
  <c r="AP851" i="2"/>
  <c r="AK851" i="2"/>
  <c r="L855" i="2"/>
  <c r="AO855" i="2"/>
  <c r="AP855" i="2"/>
  <c r="AK855" i="2"/>
  <c r="AP859" i="2"/>
  <c r="AO859" i="2"/>
  <c r="AK859" i="2"/>
  <c r="L863" i="2"/>
  <c r="AP863" i="2"/>
  <c r="AO863" i="2"/>
  <c r="AK863" i="2"/>
  <c r="L867" i="2"/>
  <c r="AP867" i="2"/>
  <c r="AO867" i="2"/>
  <c r="AK867" i="2"/>
  <c r="L871" i="2"/>
  <c r="AP871" i="2"/>
  <c r="AO871" i="2"/>
  <c r="AK871" i="2"/>
  <c r="AP875" i="2"/>
  <c r="AO875" i="2"/>
  <c r="AK875" i="2"/>
  <c r="L879" i="2"/>
  <c r="AP879" i="2"/>
  <c r="AO879" i="2"/>
  <c r="AK879" i="2"/>
  <c r="L883" i="2"/>
  <c r="AP883" i="2"/>
  <c r="AO883" i="2"/>
  <c r="AK883" i="2"/>
  <c r="L887" i="2"/>
  <c r="AP887" i="2"/>
  <c r="AO887" i="2"/>
  <c r="AK887" i="2"/>
  <c r="L891" i="2"/>
  <c r="AP891" i="2"/>
  <c r="AO891" i="2"/>
  <c r="AK891" i="2"/>
  <c r="L895" i="2"/>
  <c r="AP895" i="2"/>
  <c r="AO895" i="2"/>
  <c r="AK895" i="2"/>
  <c r="L899" i="2"/>
  <c r="AP899" i="2"/>
  <c r="AO899" i="2"/>
  <c r="AK899" i="2"/>
  <c r="L903" i="2"/>
  <c r="AP903" i="2"/>
  <c r="AO903" i="2"/>
  <c r="AK903" i="2"/>
  <c r="L911" i="2"/>
  <c r="AP911" i="2"/>
  <c r="AO911" i="2"/>
  <c r="AK911" i="2"/>
  <c r="L915" i="2"/>
  <c r="AP915" i="2"/>
  <c r="AO915" i="2"/>
  <c r="AK915" i="2"/>
  <c r="L919" i="2"/>
  <c r="AP919" i="2"/>
  <c r="AO919" i="2"/>
  <c r="AK919" i="2"/>
  <c r="L923" i="2"/>
  <c r="AP923" i="2"/>
  <c r="AO923" i="2"/>
  <c r="AK923" i="2"/>
  <c r="L927" i="2"/>
  <c r="AP927" i="2"/>
  <c r="AO927" i="2"/>
  <c r="AK927" i="2"/>
  <c r="L931" i="2"/>
  <c r="AP931" i="2"/>
  <c r="AO931" i="2"/>
  <c r="AK931" i="2"/>
  <c r="L935" i="2"/>
  <c r="AP935" i="2"/>
  <c r="AO935" i="2"/>
  <c r="AK935" i="2"/>
  <c r="L939" i="2"/>
  <c r="AP939" i="2"/>
  <c r="AO939" i="2"/>
  <c r="AK939" i="2"/>
  <c r="L943" i="2"/>
  <c r="AP943" i="2"/>
  <c r="AO943" i="2"/>
  <c r="AK943" i="2"/>
  <c r="L947" i="2"/>
  <c r="AP947" i="2"/>
  <c r="AO947" i="2"/>
  <c r="AK947" i="2"/>
  <c r="L951" i="2"/>
  <c r="AP951" i="2"/>
  <c r="AO951" i="2"/>
  <c r="AK951" i="2"/>
  <c r="L955" i="2"/>
  <c r="AP955" i="2"/>
  <c r="AO955" i="2"/>
  <c r="AK955" i="2"/>
  <c r="L959" i="2"/>
  <c r="AP959" i="2"/>
  <c r="AO959" i="2"/>
  <c r="AK959" i="2"/>
  <c r="L963" i="2"/>
  <c r="AP963" i="2"/>
  <c r="AO963" i="2"/>
  <c r="AK963" i="2"/>
  <c r="AP967" i="2"/>
  <c r="AO967" i="2"/>
  <c r="AK967" i="2"/>
  <c r="L971" i="2"/>
  <c r="AP971" i="2"/>
  <c r="AO971" i="2"/>
  <c r="AK971" i="2"/>
  <c r="L975" i="2"/>
  <c r="AP975" i="2"/>
  <c r="AO975" i="2"/>
  <c r="AK975" i="2"/>
  <c r="AP979" i="2"/>
  <c r="AO979" i="2"/>
  <c r="AK979" i="2"/>
  <c r="AP983" i="2"/>
  <c r="AO983" i="2"/>
  <c r="AK983" i="2"/>
  <c r="AP987" i="2"/>
  <c r="AO987" i="2"/>
  <c r="AK987" i="2"/>
  <c r="AP991" i="2"/>
  <c r="AO991" i="2"/>
  <c r="AK991" i="2"/>
  <c r="AP995" i="2"/>
  <c r="AO995" i="2"/>
  <c r="AK995" i="2"/>
  <c r="AP999" i="2"/>
  <c r="AO999" i="2"/>
  <c r="AK999" i="2"/>
  <c r="AP1003" i="2"/>
  <c r="AO1003" i="2"/>
  <c r="AK1003" i="2"/>
  <c r="AP1007" i="2"/>
  <c r="AO1007" i="2"/>
  <c r="AK1007" i="2"/>
  <c r="L475" i="2"/>
  <c r="L603" i="2"/>
  <c r="L987" i="2"/>
  <c r="L995" i="2"/>
  <c r="L1007" i="2"/>
  <c r="L483" i="2"/>
  <c r="L28" i="2"/>
  <c r="AP28" i="2"/>
  <c r="L40" i="2"/>
  <c r="AP40" i="2"/>
  <c r="L60" i="2"/>
  <c r="AP60" i="2"/>
  <c r="AO60" i="2"/>
  <c r="AK60" i="2"/>
  <c r="L72" i="2"/>
  <c r="AP72" i="2"/>
  <c r="AO72" i="2"/>
  <c r="AK72" i="2"/>
  <c r="L79" i="2"/>
  <c r="L315" i="2"/>
  <c r="L443" i="2"/>
  <c r="L571" i="2"/>
  <c r="L967" i="2"/>
  <c r="L991" i="2"/>
  <c r="L1003" i="2"/>
  <c r="S17" i="2"/>
  <c r="S21" i="2"/>
  <c r="S25" i="2"/>
  <c r="AP34" i="2"/>
  <c r="AO50" i="2"/>
  <c r="AK50" i="2"/>
  <c r="AP62" i="2"/>
  <c r="AO62" i="2"/>
  <c r="AK62" i="2"/>
  <c r="AP66" i="2"/>
  <c r="AO66" i="2"/>
  <c r="AK66" i="2"/>
  <c r="AP70" i="2"/>
  <c r="AO70" i="2"/>
  <c r="AK70" i="2"/>
  <c r="AP74" i="2"/>
  <c r="AO74" i="2"/>
  <c r="AK74" i="2"/>
  <c r="AP78" i="2"/>
  <c r="AO78" i="2"/>
  <c r="AK78" i="2"/>
  <c r="AP82" i="2"/>
  <c r="AO82" i="2"/>
  <c r="AK82" i="2"/>
  <c r="AP86" i="2"/>
  <c r="AO86" i="2"/>
  <c r="AK86" i="2"/>
  <c r="AP90" i="2"/>
  <c r="AO90" i="2"/>
  <c r="AK90" i="2"/>
  <c r="AP94" i="2"/>
  <c r="AO94" i="2"/>
  <c r="AK94" i="2"/>
  <c r="AP98" i="2"/>
  <c r="AO98" i="2"/>
  <c r="AK98" i="2"/>
  <c r="AP102" i="2"/>
  <c r="AO102" i="2"/>
  <c r="AK102" i="2"/>
  <c r="AP106" i="2"/>
  <c r="AO106" i="2"/>
  <c r="AK106" i="2"/>
  <c r="AP110" i="2"/>
  <c r="AO110" i="2"/>
  <c r="AK110" i="2"/>
  <c r="AP114" i="2"/>
  <c r="AO114" i="2"/>
  <c r="AK114" i="2"/>
  <c r="AP118" i="2"/>
  <c r="AO118" i="2"/>
  <c r="AK118" i="2"/>
  <c r="AP122" i="2"/>
  <c r="AO122" i="2"/>
  <c r="AK122" i="2"/>
  <c r="AP126" i="2"/>
  <c r="AO126" i="2"/>
  <c r="AK126" i="2"/>
  <c r="AP130" i="2"/>
  <c r="AO130" i="2"/>
  <c r="AK130" i="2"/>
  <c r="AP134" i="2"/>
  <c r="AO134" i="2"/>
  <c r="AK134" i="2"/>
  <c r="AP138" i="2"/>
  <c r="AO138" i="2"/>
  <c r="AK138" i="2"/>
  <c r="AP142" i="2"/>
  <c r="AO142" i="2"/>
  <c r="AK142" i="2"/>
  <c r="AP146" i="2"/>
  <c r="AO146" i="2"/>
  <c r="AK146" i="2"/>
  <c r="AP150" i="2"/>
  <c r="AO150" i="2"/>
  <c r="AK150" i="2"/>
  <c r="AP154" i="2"/>
  <c r="AO154" i="2"/>
  <c r="AK154" i="2"/>
  <c r="AP158" i="2"/>
  <c r="AO158" i="2"/>
  <c r="AK158" i="2"/>
  <c r="AP162" i="2"/>
  <c r="AO162" i="2"/>
  <c r="AK162" i="2"/>
  <c r="AP166" i="2"/>
  <c r="AO166" i="2"/>
  <c r="AK166" i="2"/>
  <c r="AP170" i="2"/>
  <c r="AO170" i="2"/>
  <c r="AK170" i="2"/>
  <c r="AP174" i="2"/>
  <c r="AO174" i="2"/>
  <c r="AK174" i="2"/>
  <c r="AP178" i="2"/>
  <c r="AO178" i="2"/>
  <c r="AK178" i="2"/>
  <c r="AP182" i="2"/>
  <c r="AO182" i="2"/>
  <c r="AK182" i="2"/>
  <c r="AP186" i="2"/>
  <c r="AO186" i="2"/>
  <c r="AK186" i="2"/>
  <c r="AP190" i="2"/>
  <c r="AO190" i="2"/>
  <c r="AK190" i="2"/>
  <c r="AP194" i="2"/>
  <c r="AO194" i="2"/>
  <c r="AK194" i="2"/>
  <c r="AP198" i="2"/>
  <c r="AO198" i="2"/>
  <c r="AK198" i="2"/>
  <c r="AP202" i="2"/>
  <c r="AO202" i="2"/>
  <c r="AK202" i="2"/>
  <c r="AP206" i="2"/>
  <c r="AO206" i="2"/>
  <c r="AK206" i="2"/>
  <c r="AP210" i="2"/>
  <c r="AO210" i="2"/>
  <c r="AK210" i="2"/>
  <c r="AP214" i="2"/>
  <c r="AO214" i="2"/>
  <c r="AK214" i="2"/>
  <c r="AP218" i="2"/>
  <c r="AO218" i="2"/>
  <c r="AK218" i="2"/>
  <c r="AP222" i="2"/>
  <c r="AO222" i="2"/>
  <c r="AK222" i="2"/>
  <c r="AP226" i="2"/>
  <c r="AO226" i="2"/>
  <c r="AK226" i="2"/>
  <c r="AP230" i="2"/>
  <c r="AO230" i="2"/>
  <c r="AK230" i="2"/>
  <c r="AP234" i="2"/>
  <c r="AO234" i="2"/>
  <c r="AK234" i="2"/>
  <c r="AP238" i="2"/>
  <c r="AO238" i="2"/>
  <c r="AK238" i="2"/>
  <c r="AP242" i="2"/>
  <c r="AO242" i="2"/>
  <c r="AK242" i="2"/>
  <c r="AP246" i="2"/>
  <c r="AO246" i="2"/>
  <c r="AK246" i="2"/>
  <c r="AP250" i="2"/>
  <c r="AO250" i="2"/>
  <c r="AK250" i="2"/>
  <c r="AP254" i="2"/>
  <c r="AO254" i="2"/>
  <c r="AK254" i="2"/>
  <c r="AP258" i="2"/>
  <c r="AO258" i="2"/>
  <c r="AK258" i="2"/>
  <c r="AP262" i="2"/>
  <c r="AO262" i="2"/>
  <c r="AK262" i="2"/>
  <c r="AP266" i="2"/>
  <c r="AO266" i="2"/>
  <c r="AK266" i="2"/>
  <c r="AP270" i="2"/>
  <c r="AO270" i="2"/>
  <c r="AK270" i="2"/>
  <c r="AP274" i="2"/>
  <c r="AO274" i="2"/>
  <c r="AK274" i="2"/>
  <c r="AP278" i="2"/>
  <c r="AO278" i="2"/>
  <c r="AK278" i="2"/>
  <c r="AP282" i="2"/>
  <c r="AO282" i="2"/>
  <c r="AK282" i="2"/>
  <c r="AP286" i="2"/>
  <c r="AO286" i="2"/>
  <c r="AK286" i="2"/>
  <c r="AP290" i="2"/>
  <c r="AO290" i="2"/>
  <c r="AK290" i="2"/>
  <c r="AP294" i="2"/>
  <c r="AO294" i="2"/>
  <c r="AK294" i="2"/>
  <c r="AP298" i="2"/>
  <c r="AO298" i="2"/>
  <c r="AK298" i="2"/>
  <c r="AP302" i="2"/>
  <c r="AO302" i="2"/>
  <c r="AK302" i="2"/>
  <c r="AP306" i="2"/>
  <c r="AO306" i="2"/>
  <c r="AK306" i="2"/>
  <c r="AP310" i="2"/>
  <c r="AO310" i="2"/>
  <c r="AK310" i="2"/>
  <c r="AP314" i="2"/>
  <c r="AO314" i="2"/>
  <c r="AK314" i="2"/>
  <c r="AP318" i="2"/>
  <c r="AO318" i="2"/>
  <c r="AK318" i="2"/>
  <c r="AP322" i="2"/>
  <c r="AO322" i="2"/>
  <c r="AK322" i="2"/>
  <c r="AP326" i="2"/>
  <c r="AO326" i="2"/>
  <c r="AK326" i="2"/>
  <c r="AP330" i="2"/>
  <c r="AO330" i="2"/>
  <c r="AK330" i="2"/>
  <c r="AP334" i="2"/>
  <c r="AO334" i="2"/>
  <c r="AK334" i="2"/>
  <c r="AP338" i="2"/>
  <c r="AO338" i="2"/>
  <c r="AK338" i="2"/>
  <c r="AP342" i="2"/>
  <c r="AO342" i="2"/>
  <c r="AK342" i="2"/>
  <c r="AP346" i="2"/>
  <c r="AO346" i="2"/>
  <c r="AK346" i="2"/>
  <c r="AP350" i="2"/>
  <c r="AO350" i="2"/>
  <c r="AK350" i="2"/>
  <c r="AP354" i="2"/>
  <c r="AO354" i="2"/>
  <c r="AK354" i="2"/>
  <c r="AP358" i="2"/>
  <c r="AO358" i="2"/>
  <c r="AK358" i="2"/>
  <c r="AP362" i="2"/>
  <c r="AO362" i="2"/>
  <c r="AK362" i="2"/>
  <c r="AP366" i="2"/>
  <c r="AO366" i="2"/>
  <c r="AK366" i="2"/>
  <c r="AP370" i="2"/>
  <c r="AO370" i="2"/>
  <c r="AK370" i="2"/>
  <c r="AP374" i="2"/>
  <c r="AO374" i="2"/>
  <c r="AK374" i="2"/>
  <c r="AP378" i="2"/>
  <c r="AO378" i="2"/>
  <c r="AK378" i="2"/>
  <c r="AP382" i="2"/>
  <c r="AO382" i="2"/>
  <c r="AK382" i="2"/>
  <c r="AP386" i="2"/>
  <c r="AO386" i="2"/>
  <c r="AK386" i="2"/>
  <c r="AP390" i="2"/>
  <c r="AO390" i="2"/>
  <c r="AK390" i="2"/>
  <c r="AP394" i="2"/>
  <c r="AO394" i="2"/>
  <c r="AK394" i="2"/>
  <c r="AP398" i="2"/>
  <c r="AO398" i="2"/>
  <c r="AK398" i="2"/>
  <c r="AP402" i="2"/>
  <c r="AO402" i="2"/>
  <c r="AK402" i="2"/>
  <c r="AP406" i="2"/>
  <c r="AO406" i="2"/>
  <c r="AK406" i="2"/>
  <c r="AP410" i="2"/>
  <c r="AO410" i="2"/>
  <c r="AK410" i="2"/>
  <c r="AP414" i="2"/>
  <c r="AO414" i="2"/>
  <c r="AK414" i="2"/>
  <c r="AP418" i="2"/>
  <c r="AO418" i="2"/>
  <c r="AK418" i="2"/>
  <c r="AP422" i="2"/>
  <c r="AO422" i="2"/>
  <c r="AK422" i="2"/>
  <c r="AP426" i="2"/>
  <c r="AO426" i="2"/>
  <c r="AK426" i="2"/>
  <c r="AP430" i="2"/>
  <c r="AO430" i="2"/>
  <c r="AK430" i="2"/>
  <c r="AP434" i="2"/>
  <c r="AO434" i="2"/>
  <c r="AK434" i="2"/>
  <c r="AP438" i="2"/>
  <c r="AO438" i="2"/>
  <c r="AK438" i="2"/>
  <c r="AP442" i="2"/>
  <c r="AO442" i="2"/>
  <c r="AK442" i="2"/>
  <c r="AP446" i="2"/>
  <c r="AO446" i="2"/>
  <c r="AK446" i="2"/>
  <c r="AP450" i="2"/>
  <c r="AO450" i="2"/>
  <c r="AK450" i="2"/>
  <c r="AP454" i="2"/>
  <c r="AO454" i="2"/>
  <c r="AK454" i="2"/>
  <c r="AP458" i="2"/>
  <c r="AO458" i="2"/>
  <c r="AK458" i="2"/>
  <c r="AP462" i="2"/>
  <c r="AO462" i="2"/>
  <c r="AK462" i="2"/>
  <c r="AP466" i="2"/>
  <c r="AO466" i="2"/>
  <c r="AK466" i="2"/>
  <c r="AP470" i="2"/>
  <c r="AO470" i="2"/>
  <c r="AK470" i="2"/>
  <c r="AP474" i="2"/>
  <c r="AO474" i="2"/>
  <c r="AK474" i="2"/>
  <c r="AP478" i="2"/>
  <c r="AO478" i="2"/>
  <c r="AK478" i="2"/>
  <c r="AP482" i="2"/>
  <c r="AO482" i="2"/>
  <c r="AK482" i="2"/>
  <c r="AP486" i="2"/>
  <c r="AO486" i="2"/>
  <c r="AK486" i="2"/>
  <c r="AP490" i="2"/>
  <c r="AO490" i="2"/>
  <c r="AK490" i="2"/>
  <c r="AP494" i="2"/>
  <c r="AO494" i="2"/>
  <c r="AK494" i="2"/>
  <c r="AP498" i="2"/>
  <c r="AO498" i="2"/>
  <c r="AK498" i="2"/>
  <c r="AP502" i="2"/>
  <c r="AO502" i="2"/>
  <c r="AK502" i="2"/>
  <c r="AP506" i="2"/>
  <c r="AO506" i="2"/>
  <c r="AK506" i="2"/>
  <c r="AP510" i="2"/>
  <c r="AO510" i="2"/>
  <c r="AK510" i="2"/>
  <c r="AP514" i="2"/>
  <c r="AO514" i="2"/>
  <c r="AK514" i="2"/>
  <c r="AP518" i="2"/>
  <c r="AO518" i="2"/>
  <c r="AK518" i="2"/>
  <c r="AP522" i="2"/>
  <c r="AO522" i="2"/>
  <c r="AK522" i="2"/>
  <c r="AP526" i="2"/>
  <c r="AO526" i="2"/>
  <c r="AK526" i="2"/>
  <c r="AP530" i="2"/>
  <c r="AO530" i="2"/>
  <c r="AK530" i="2"/>
  <c r="AP534" i="2"/>
  <c r="AO534" i="2"/>
  <c r="AK534" i="2"/>
  <c r="AP538" i="2"/>
  <c r="AO538" i="2"/>
  <c r="AK538" i="2"/>
  <c r="AP542" i="2"/>
  <c r="AO542" i="2"/>
  <c r="AK542" i="2"/>
  <c r="AP546" i="2"/>
  <c r="AO546" i="2"/>
  <c r="AK546" i="2"/>
  <c r="AP550" i="2"/>
  <c r="AO550" i="2"/>
  <c r="AK550" i="2"/>
  <c r="AP554" i="2"/>
  <c r="AO554" i="2"/>
  <c r="AK554" i="2"/>
  <c r="AP558" i="2"/>
  <c r="AO558" i="2"/>
  <c r="AK558" i="2"/>
  <c r="AP562" i="2"/>
  <c r="AO562" i="2"/>
  <c r="AK562" i="2"/>
  <c r="AP566" i="2"/>
  <c r="AO566" i="2"/>
  <c r="AK566" i="2"/>
  <c r="AP570" i="2"/>
  <c r="AO570" i="2"/>
  <c r="AK570" i="2"/>
  <c r="AP574" i="2"/>
  <c r="AO574" i="2"/>
  <c r="AK574" i="2"/>
  <c r="AP578" i="2"/>
  <c r="AO578" i="2"/>
  <c r="AK578" i="2"/>
  <c r="AP582" i="2"/>
  <c r="AO582" i="2"/>
  <c r="AK582" i="2"/>
  <c r="AP586" i="2"/>
  <c r="AO586" i="2"/>
  <c r="AK586" i="2"/>
  <c r="AP590" i="2"/>
  <c r="AO590" i="2"/>
  <c r="AK590" i="2"/>
  <c r="AP594" i="2"/>
  <c r="AO594" i="2"/>
  <c r="AK594" i="2"/>
  <c r="AP598" i="2"/>
  <c r="AO598" i="2"/>
  <c r="AK598" i="2"/>
  <c r="AP602" i="2"/>
  <c r="AO602" i="2"/>
  <c r="AK602" i="2"/>
  <c r="AP606" i="2"/>
  <c r="AO606" i="2"/>
  <c r="AK606" i="2"/>
  <c r="AP610" i="2"/>
  <c r="AO610" i="2"/>
  <c r="AK610" i="2"/>
  <c r="AP614" i="2"/>
  <c r="AO614" i="2"/>
  <c r="AK614" i="2"/>
  <c r="AP618" i="2"/>
  <c r="AO618" i="2"/>
  <c r="AK618" i="2"/>
  <c r="AP622" i="2"/>
  <c r="AO622" i="2"/>
  <c r="AK622" i="2"/>
  <c r="AP626" i="2"/>
  <c r="AO626" i="2"/>
  <c r="AK626" i="2"/>
  <c r="AP630" i="2"/>
  <c r="AO630" i="2"/>
  <c r="AK630" i="2"/>
  <c r="AP634" i="2"/>
  <c r="AO634" i="2"/>
  <c r="AK634" i="2"/>
  <c r="AP638" i="2"/>
  <c r="AO638" i="2"/>
  <c r="AK638" i="2"/>
  <c r="AP642" i="2"/>
  <c r="AO642" i="2"/>
  <c r="AK642" i="2"/>
  <c r="AP646" i="2"/>
  <c r="AO646" i="2"/>
  <c r="AK646" i="2"/>
  <c r="AP650" i="2"/>
  <c r="AO650" i="2"/>
  <c r="AK650" i="2"/>
  <c r="AP654" i="2"/>
  <c r="AO654" i="2"/>
  <c r="AK654" i="2"/>
  <c r="AP658" i="2"/>
  <c r="AO658" i="2"/>
  <c r="AK658" i="2"/>
  <c r="AP662" i="2"/>
  <c r="AO662" i="2"/>
  <c r="AK662" i="2"/>
  <c r="AP666" i="2"/>
  <c r="AO666" i="2"/>
  <c r="AK666" i="2"/>
  <c r="AP670" i="2"/>
  <c r="AO670" i="2"/>
  <c r="AK670" i="2"/>
  <c r="AP674" i="2"/>
  <c r="AO674" i="2"/>
  <c r="AK674" i="2"/>
  <c r="AP678" i="2"/>
  <c r="AO678" i="2"/>
  <c r="AK678" i="2"/>
  <c r="AP682" i="2"/>
  <c r="AO682" i="2"/>
  <c r="AK682" i="2"/>
  <c r="AP686" i="2"/>
  <c r="AO686" i="2"/>
  <c r="AK686" i="2"/>
  <c r="AP690" i="2"/>
  <c r="AO690" i="2"/>
  <c r="AK690" i="2"/>
  <c r="AP694" i="2"/>
  <c r="AO694" i="2"/>
  <c r="AK694" i="2"/>
  <c r="AP698" i="2"/>
  <c r="AO698" i="2"/>
  <c r="AK698" i="2"/>
  <c r="AP702" i="2"/>
  <c r="AO702" i="2"/>
  <c r="AK702" i="2"/>
  <c r="AP706" i="2"/>
  <c r="AO706" i="2"/>
  <c r="AK706" i="2"/>
  <c r="AP710" i="2"/>
  <c r="AO710" i="2"/>
  <c r="AK710" i="2"/>
  <c r="AP714" i="2"/>
  <c r="AO714" i="2"/>
  <c r="AK714" i="2"/>
  <c r="AP718" i="2"/>
  <c r="AO718" i="2"/>
  <c r="AK718" i="2"/>
  <c r="AP722" i="2"/>
  <c r="AO722" i="2"/>
  <c r="AK722" i="2"/>
  <c r="AP726" i="2"/>
  <c r="AO726" i="2"/>
  <c r="AK726" i="2"/>
  <c r="AP730" i="2"/>
  <c r="AO730" i="2"/>
  <c r="AK730" i="2"/>
  <c r="AP734" i="2"/>
  <c r="AO734" i="2"/>
  <c r="AK734" i="2"/>
  <c r="AP738" i="2"/>
  <c r="AO738" i="2"/>
  <c r="AK738" i="2"/>
  <c r="AP742" i="2"/>
  <c r="AO742" i="2"/>
  <c r="AK742" i="2"/>
  <c r="AP746" i="2"/>
  <c r="AO746" i="2"/>
  <c r="AK746" i="2"/>
  <c r="AP750" i="2"/>
  <c r="AO750" i="2"/>
  <c r="AK750" i="2"/>
  <c r="AP754" i="2"/>
  <c r="AO754" i="2"/>
  <c r="AK754" i="2"/>
  <c r="AP758" i="2"/>
  <c r="AO758" i="2"/>
  <c r="AK758" i="2"/>
  <c r="AP762" i="2"/>
  <c r="AO762" i="2"/>
  <c r="AK762" i="2"/>
  <c r="AP766" i="2"/>
  <c r="AO766" i="2"/>
  <c r="AK766" i="2"/>
  <c r="AP770" i="2"/>
  <c r="AO770" i="2"/>
  <c r="AK770" i="2"/>
  <c r="AP774" i="2"/>
  <c r="AO774" i="2"/>
  <c r="AK774" i="2"/>
  <c r="AP778" i="2"/>
  <c r="AO778" i="2"/>
  <c r="AK778" i="2"/>
  <c r="AP782" i="2"/>
  <c r="AO782" i="2"/>
  <c r="AK782" i="2"/>
  <c r="AP786" i="2"/>
  <c r="AO786" i="2"/>
  <c r="AK786" i="2"/>
  <c r="AP790" i="2"/>
  <c r="AO790" i="2"/>
  <c r="AK790" i="2"/>
  <c r="AP794" i="2"/>
  <c r="AO794" i="2"/>
  <c r="AK794" i="2"/>
  <c r="AP798" i="2"/>
  <c r="AO798" i="2"/>
  <c r="AK798" i="2"/>
  <c r="AP802" i="2"/>
  <c r="AO802" i="2"/>
  <c r="AK802" i="2"/>
  <c r="AP806" i="2"/>
  <c r="AO806" i="2"/>
  <c r="AK806" i="2"/>
  <c r="AP810" i="2"/>
  <c r="AO810" i="2"/>
  <c r="AK810" i="2"/>
  <c r="AP814" i="2"/>
  <c r="AO814" i="2"/>
  <c r="AK814" i="2"/>
  <c r="AP818" i="2"/>
  <c r="AO818" i="2"/>
  <c r="AK818" i="2"/>
  <c r="AP822" i="2"/>
  <c r="AO822" i="2"/>
  <c r="AK822" i="2"/>
  <c r="AP826" i="2"/>
  <c r="AO826" i="2"/>
  <c r="AK826" i="2"/>
  <c r="AP830" i="2"/>
  <c r="AO830" i="2"/>
  <c r="AK830" i="2"/>
  <c r="AP834" i="2"/>
  <c r="AO834" i="2"/>
  <c r="AK834" i="2"/>
  <c r="AP838" i="2"/>
  <c r="AO838" i="2"/>
  <c r="AK838" i="2"/>
  <c r="AP842" i="2"/>
  <c r="AO842" i="2"/>
  <c r="AK842" i="2"/>
  <c r="AP846" i="2"/>
  <c r="AO846" i="2"/>
  <c r="AK846" i="2"/>
  <c r="AP850" i="2"/>
  <c r="AO850" i="2"/>
  <c r="AK850" i="2"/>
  <c r="AP854" i="2"/>
  <c r="AO854" i="2"/>
  <c r="AK854" i="2"/>
  <c r="AO858" i="2"/>
  <c r="AP858" i="2"/>
  <c r="AK858" i="2"/>
  <c r="AO862" i="2"/>
  <c r="AP862" i="2"/>
  <c r="AK862" i="2"/>
  <c r="AO866" i="2"/>
  <c r="AP866" i="2"/>
  <c r="AK866" i="2"/>
  <c r="AO870" i="2"/>
  <c r="AP870" i="2"/>
  <c r="AK870" i="2"/>
  <c r="AO874" i="2"/>
  <c r="AP874" i="2"/>
  <c r="AK874" i="2"/>
  <c r="AO878" i="2"/>
  <c r="AP878" i="2"/>
  <c r="AK878" i="2"/>
  <c r="AO882" i="2"/>
  <c r="AP882" i="2"/>
  <c r="AK882" i="2"/>
  <c r="AO886" i="2"/>
  <c r="AP886" i="2"/>
  <c r="AK886" i="2"/>
  <c r="AO890" i="2"/>
  <c r="AP890" i="2"/>
  <c r="AK890" i="2"/>
  <c r="AO894" i="2"/>
  <c r="AP894" i="2"/>
  <c r="AK894" i="2"/>
  <c r="AO898" i="2"/>
  <c r="AP898" i="2"/>
  <c r="AK898" i="2"/>
  <c r="AO902" i="2"/>
  <c r="AP902" i="2"/>
  <c r="AK902" i="2"/>
  <c r="AO906" i="2"/>
  <c r="AP906" i="2"/>
  <c r="AK906" i="2"/>
  <c r="AO910" i="2"/>
  <c r="AP910" i="2"/>
  <c r="AK910" i="2"/>
  <c r="AO914" i="2"/>
  <c r="AP914" i="2"/>
  <c r="AK914" i="2"/>
  <c r="AO918" i="2"/>
  <c r="AP918" i="2"/>
  <c r="AK918" i="2"/>
  <c r="AO922" i="2"/>
  <c r="AP922" i="2"/>
  <c r="AK922" i="2"/>
  <c r="AO926" i="2"/>
  <c r="AP926" i="2"/>
  <c r="AK926" i="2"/>
  <c r="AO930" i="2"/>
  <c r="AP930" i="2"/>
  <c r="AK930" i="2"/>
  <c r="AO934" i="2"/>
  <c r="AP934" i="2"/>
  <c r="AK934" i="2"/>
  <c r="AO938" i="2"/>
  <c r="AP938" i="2"/>
  <c r="AK938" i="2"/>
  <c r="AO942" i="2"/>
  <c r="AP942" i="2"/>
  <c r="AK942" i="2"/>
  <c r="AO946" i="2"/>
  <c r="AP946" i="2"/>
  <c r="AK946" i="2"/>
  <c r="AO950" i="2"/>
  <c r="AP950" i="2"/>
  <c r="AK950" i="2"/>
  <c r="AO954" i="2"/>
  <c r="AP954" i="2"/>
  <c r="AK954" i="2"/>
  <c r="AO958" i="2"/>
  <c r="AP958" i="2"/>
  <c r="AK958" i="2"/>
  <c r="AO962" i="2"/>
  <c r="AP962" i="2"/>
  <c r="AK962" i="2"/>
  <c r="AO966" i="2"/>
  <c r="AP966" i="2"/>
  <c r="AK966" i="2"/>
  <c r="AO970" i="2"/>
  <c r="AP970" i="2"/>
  <c r="AK970" i="2"/>
  <c r="AO974" i="2"/>
  <c r="AP974" i="2"/>
  <c r="AK974" i="2"/>
  <c r="AO978" i="2"/>
  <c r="AP978" i="2"/>
  <c r="AK978" i="2"/>
  <c r="AO982" i="2"/>
  <c r="AP982" i="2"/>
  <c r="AK982" i="2"/>
  <c r="AO986" i="2"/>
  <c r="AP986" i="2"/>
  <c r="AK986" i="2"/>
  <c r="AO990" i="2"/>
  <c r="AP990" i="2"/>
  <c r="AK990" i="2"/>
  <c r="AO994" i="2"/>
  <c r="AP994" i="2"/>
  <c r="AK994" i="2"/>
  <c r="AO998" i="2"/>
  <c r="AP998" i="2"/>
  <c r="AK998" i="2"/>
  <c r="AO1002" i="2"/>
  <c r="AP1002" i="2"/>
  <c r="AK1002" i="2"/>
  <c r="AO1006" i="2"/>
  <c r="AP1006" i="2"/>
  <c r="AK1006" i="2"/>
  <c r="AO1010" i="2"/>
  <c r="AP1010" i="2"/>
  <c r="AK1010" i="2"/>
  <c r="AK22" i="2"/>
  <c r="AP21" i="2"/>
  <c r="AO21" i="2"/>
  <c r="L23" i="2"/>
  <c r="AP23" i="2"/>
  <c r="AK23" i="2"/>
  <c r="AO23" i="2"/>
  <c r="L16" i="2"/>
  <c r="AP16" i="2"/>
  <c r="L17" i="2"/>
  <c r="AK17" i="2"/>
  <c r="AK18" i="2"/>
  <c r="BI9" i="1"/>
  <c r="BK9" i="1" s="1"/>
  <c r="BJ8" i="1"/>
  <c r="AZ27" i="1"/>
  <c r="AZ26" i="1"/>
  <c r="AZ25" i="1"/>
  <c r="AZ24" i="1"/>
  <c r="AZ18" i="1"/>
  <c r="AZ17" i="1"/>
  <c r="AZ23" i="1"/>
  <c r="K15" i="2"/>
  <c r="K11" i="2"/>
  <c r="S15" i="2"/>
  <c r="S11" i="2"/>
  <c r="K14" i="2"/>
  <c r="S14" i="2"/>
  <c r="K13" i="2"/>
  <c r="S13" i="2"/>
  <c r="S12" i="2"/>
  <c r="K12" i="2"/>
  <c r="G2" i="2"/>
  <c r="G7" i="2"/>
  <c r="F7" i="2"/>
  <c r="AI62" i="2" l="1"/>
  <c r="AH62" i="2"/>
  <c r="AR112" i="3"/>
  <c r="AX112" i="3"/>
  <c r="AR113" i="3"/>
  <c r="AK29" i="2"/>
  <c r="AP27" i="2"/>
  <c r="AK20" i="2"/>
  <c r="AK45" i="2"/>
  <c r="AK56" i="2"/>
  <c r="AO27" i="2"/>
  <c r="AP45" i="2"/>
  <c r="L33" i="2"/>
  <c r="AO56" i="2"/>
  <c r="AK30" i="2"/>
  <c r="AP20" i="2"/>
  <c r="AO46" i="2"/>
  <c r="AO30" i="2"/>
  <c r="L27" i="2"/>
  <c r="AO45" i="2"/>
  <c r="AP56" i="2"/>
  <c r="AO20" i="2"/>
  <c r="AK46" i="2"/>
  <c r="AP46" i="2"/>
  <c r="AP30" i="2"/>
  <c r="AO18" i="2"/>
  <c r="AO17" i="2"/>
  <c r="AP50" i="2"/>
  <c r="AK34" i="2"/>
  <c r="AK40" i="2"/>
  <c r="AK28" i="2"/>
  <c r="AP39" i="2"/>
  <c r="AK35" i="2"/>
  <c r="AO41" i="2"/>
  <c r="L43" i="2"/>
  <c r="AP18" i="2"/>
  <c r="AO34" i="2"/>
  <c r="AO39" i="2"/>
  <c r="AO35" i="2"/>
  <c r="AK53" i="2"/>
  <c r="L41" i="2"/>
  <c r="AK43" i="2"/>
  <c r="AP53" i="2"/>
  <c r="M21" i="3"/>
  <c r="H22" i="3" s="1"/>
  <c r="M22" i="3" s="1"/>
  <c r="H23" i="3" s="1"/>
  <c r="M23" i="3" s="1"/>
  <c r="H24" i="3" s="1"/>
  <c r="AP21" i="3"/>
  <c r="O205" i="3"/>
  <c r="O172" i="3"/>
  <c r="O174" i="3" s="1"/>
  <c r="O139" i="3"/>
  <c r="O143" i="3" s="1"/>
  <c r="AX39" i="3"/>
  <c r="B23" i="3"/>
  <c r="AP23" i="3" s="1"/>
  <c r="S22" i="3"/>
  <c r="AK57" i="2"/>
  <c r="AK19" i="2"/>
  <c r="AP24" i="2"/>
  <c r="AP52" i="2"/>
  <c r="AP19" i="2"/>
  <c r="AP57" i="2"/>
  <c r="L29" i="2"/>
  <c r="L19" i="2"/>
  <c r="AO16" i="2"/>
  <c r="AO25" i="2"/>
  <c r="AK21" i="2"/>
  <c r="AO24" i="2"/>
  <c r="AK38" i="2"/>
  <c r="AK51" i="2"/>
  <c r="AO57" i="2"/>
  <c r="L49" i="2"/>
  <c r="L48" i="2"/>
  <c r="AK24" i="2"/>
  <c r="L25" i="2"/>
  <c r="AK54" i="2"/>
  <c r="AO52" i="2"/>
  <c r="AO36" i="2"/>
  <c r="AO44" i="2"/>
  <c r="AO32" i="2"/>
  <c r="AP58" i="2"/>
  <c r="AP42" i="2"/>
  <c r="AP26" i="2"/>
  <c r="L37" i="2"/>
  <c r="AG220" i="3"/>
  <c r="U220" i="3"/>
  <c r="I220" i="3"/>
  <c r="AP220" i="3"/>
  <c r="AD220" i="3"/>
  <c r="R220" i="3"/>
  <c r="AA220" i="3"/>
  <c r="AM154" i="3"/>
  <c r="AA154" i="3"/>
  <c r="O154" i="3"/>
  <c r="X220" i="3"/>
  <c r="AJ154" i="3"/>
  <c r="X154" i="3"/>
  <c r="L154" i="3"/>
  <c r="O220" i="3"/>
  <c r="AG154" i="3"/>
  <c r="L220" i="3"/>
  <c r="AD154" i="3"/>
  <c r="I154" i="3"/>
  <c r="AM220" i="3"/>
  <c r="AJ220" i="3"/>
  <c r="AP154" i="3"/>
  <c r="U154" i="3"/>
  <c r="R154" i="3"/>
  <c r="AP185" i="3"/>
  <c r="AD185" i="3"/>
  <c r="R185" i="3"/>
  <c r="AM185" i="3"/>
  <c r="AA185" i="3"/>
  <c r="O185" i="3"/>
  <c r="AJ185" i="3"/>
  <c r="L185" i="3"/>
  <c r="AG185" i="3"/>
  <c r="I185" i="3"/>
  <c r="X185" i="3"/>
  <c r="U185" i="3"/>
  <c r="AP183" i="3"/>
  <c r="AD183" i="3"/>
  <c r="R183" i="3"/>
  <c r="AM183" i="3"/>
  <c r="AA183" i="3"/>
  <c r="O183" i="3"/>
  <c r="AJ183" i="3"/>
  <c r="L183" i="3"/>
  <c r="AG183" i="3"/>
  <c r="I183" i="3"/>
  <c r="U183" i="3"/>
  <c r="X183" i="3"/>
  <c r="AM222" i="3"/>
  <c r="AA222" i="3"/>
  <c r="O222" i="3"/>
  <c r="AJ222" i="3"/>
  <c r="X222" i="3"/>
  <c r="L222" i="3"/>
  <c r="AG222" i="3"/>
  <c r="I222" i="3"/>
  <c r="AG156" i="3"/>
  <c r="U156" i="3"/>
  <c r="AD222" i="3"/>
  <c r="AP156" i="3"/>
  <c r="AD156" i="3"/>
  <c r="R156" i="3"/>
  <c r="AM156" i="3"/>
  <c r="O156" i="3"/>
  <c r="AP222" i="3"/>
  <c r="AJ156" i="3"/>
  <c r="L156" i="3"/>
  <c r="AA156" i="3"/>
  <c r="X156" i="3"/>
  <c r="I156" i="3"/>
  <c r="U222" i="3"/>
  <c r="R222" i="3"/>
  <c r="AP181" i="3"/>
  <c r="AM181" i="3"/>
  <c r="AJ181" i="3"/>
  <c r="X181" i="3"/>
  <c r="L181" i="3"/>
  <c r="AG181" i="3"/>
  <c r="U181" i="3"/>
  <c r="I181" i="3"/>
  <c r="AD181" i="3"/>
  <c r="AA181" i="3"/>
  <c r="R181" i="3"/>
  <c r="O181" i="3"/>
  <c r="AG224" i="3"/>
  <c r="U224" i="3"/>
  <c r="I224" i="3"/>
  <c r="AP224" i="3"/>
  <c r="AD224" i="3"/>
  <c r="R224" i="3"/>
  <c r="AM224" i="3"/>
  <c r="O224" i="3"/>
  <c r="AM158" i="3"/>
  <c r="AA158" i="3"/>
  <c r="O158" i="3"/>
  <c r="AJ224" i="3"/>
  <c r="L224" i="3"/>
  <c r="AJ158" i="3"/>
  <c r="X158" i="3"/>
  <c r="L158" i="3"/>
  <c r="AA224" i="3"/>
  <c r="U158" i="3"/>
  <c r="X224" i="3"/>
  <c r="AP158" i="3"/>
  <c r="R158" i="3"/>
  <c r="I158" i="3"/>
  <c r="AG158" i="3"/>
  <c r="AD158" i="3"/>
  <c r="S23" i="3"/>
  <c r="L140" i="3"/>
  <c r="I140" i="3"/>
  <c r="AR122" i="3"/>
  <c r="I122" i="3"/>
  <c r="Z122" i="3"/>
  <c r="T122" i="3"/>
  <c r="N122" i="3"/>
  <c r="AJ213" i="3"/>
  <c r="X213" i="3"/>
  <c r="L213" i="3"/>
  <c r="AG213" i="3"/>
  <c r="U213" i="3"/>
  <c r="AP213" i="3"/>
  <c r="R213" i="3"/>
  <c r="AM213" i="3"/>
  <c r="O213" i="3"/>
  <c r="I213" i="3"/>
  <c r="AP147" i="3"/>
  <c r="AD147" i="3"/>
  <c r="R147" i="3"/>
  <c r="I147" i="3"/>
  <c r="AM147" i="3"/>
  <c r="AA147" i="3"/>
  <c r="O147" i="3"/>
  <c r="AJ147" i="3"/>
  <c r="L147" i="3"/>
  <c r="AG147" i="3"/>
  <c r="AD213" i="3"/>
  <c r="U147" i="3"/>
  <c r="AA213" i="3"/>
  <c r="X147" i="3"/>
  <c r="AR118" i="3"/>
  <c r="I118" i="3"/>
  <c r="Z118" i="3"/>
  <c r="T118" i="3"/>
  <c r="N118" i="3"/>
  <c r="AP190" i="3"/>
  <c r="AD190" i="3"/>
  <c r="R190" i="3"/>
  <c r="AM190" i="3"/>
  <c r="AA190" i="3"/>
  <c r="O190" i="3"/>
  <c r="X190" i="3"/>
  <c r="U190" i="3"/>
  <c r="AJ190" i="3"/>
  <c r="AG190" i="3"/>
  <c r="L190" i="3"/>
  <c r="I190" i="3"/>
  <c r="AP227" i="3"/>
  <c r="AD227" i="3"/>
  <c r="R227" i="3"/>
  <c r="AM227" i="3"/>
  <c r="AA227" i="3"/>
  <c r="O227" i="3"/>
  <c r="I227" i="3"/>
  <c r="AJ227" i="3"/>
  <c r="L227" i="3"/>
  <c r="AJ161" i="3"/>
  <c r="X161" i="3"/>
  <c r="L161" i="3"/>
  <c r="AG227" i="3"/>
  <c r="AG161" i="3"/>
  <c r="U161" i="3"/>
  <c r="X227" i="3"/>
  <c r="AP161" i="3"/>
  <c r="R161" i="3"/>
  <c r="U227" i="3"/>
  <c r="AM161" i="3"/>
  <c r="O161" i="3"/>
  <c r="AD161" i="3"/>
  <c r="I161" i="3"/>
  <c r="AA161" i="3"/>
  <c r="L174" i="3"/>
  <c r="I174" i="3"/>
  <c r="N117" i="3"/>
  <c r="AR117" i="3"/>
  <c r="I117" i="3"/>
  <c r="Z117" i="3"/>
  <c r="T117" i="3"/>
  <c r="L173" i="3"/>
  <c r="I173" i="3"/>
  <c r="AJ180" i="3"/>
  <c r="X180" i="3"/>
  <c r="L180" i="3"/>
  <c r="AG180" i="3"/>
  <c r="U180" i="3"/>
  <c r="I180" i="3"/>
  <c r="AP180" i="3"/>
  <c r="R180" i="3"/>
  <c r="AM180" i="3"/>
  <c r="O180" i="3"/>
  <c r="AD180" i="3"/>
  <c r="AA180" i="3"/>
  <c r="AP186" i="3"/>
  <c r="AD186" i="3"/>
  <c r="R186" i="3"/>
  <c r="AM186" i="3"/>
  <c r="AA186" i="3"/>
  <c r="O186" i="3"/>
  <c r="X186" i="3"/>
  <c r="U186" i="3"/>
  <c r="AJ186" i="3"/>
  <c r="AG186" i="3"/>
  <c r="L186" i="3"/>
  <c r="I186" i="3"/>
  <c r="AP223" i="3"/>
  <c r="AD223" i="3"/>
  <c r="R223" i="3"/>
  <c r="AM223" i="3"/>
  <c r="AA223" i="3"/>
  <c r="O223" i="3"/>
  <c r="I223" i="3"/>
  <c r="X223" i="3"/>
  <c r="AJ157" i="3"/>
  <c r="X157" i="3"/>
  <c r="L157" i="3"/>
  <c r="U223" i="3"/>
  <c r="AG157" i="3"/>
  <c r="U157" i="3"/>
  <c r="L223" i="3"/>
  <c r="AD157" i="3"/>
  <c r="AA157" i="3"/>
  <c r="AJ223" i="3"/>
  <c r="AP157" i="3"/>
  <c r="I157" i="3"/>
  <c r="AG223" i="3"/>
  <c r="AM157" i="3"/>
  <c r="O157" i="3"/>
  <c r="R157" i="3"/>
  <c r="T116" i="3"/>
  <c r="N116" i="3"/>
  <c r="AR116" i="3"/>
  <c r="Z116" i="3"/>
  <c r="I116" i="3"/>
  <c r="L141" i="3"/>
  <c r="I141" i="3"/>
  <c r="AP44" i="2"/>
  <c r="AK37" i="2"/>
  <c r="AK33" i="2"/>
  <c r="AP32" i="2"/>
  <c r="AK25" i="2"/>
  <c r="AP22" i="2"/>
  <c r="AK58" i="2"/>
  <c r="AO54" i="2"/>
  <c r="AK42" i="2"/>
  <c r="AO38" i="2"/>
  <c r="AK26" i="2"/>
  <c r="L52" i="2"/>
  <c r="L44" i="2"/>
  <c r="AP37" i="2"/>
  <c r="AP33" i="2"/>
  <c r="AP29" i="2"/>
  <c r="L36" i="2"/>
  <c r="L32" i="2"/>
  <c r="Z123" i="3"/>
  <c r="T123" i="3"/>
  <c r="N123" i="3"/>
  <c r="I123" i="3"/>
  <c r="AR123" i="3"/>
  <c r="Z127" i="3"/>
  <c r="T127" i="3"/>
  <c r="AR127" i="3"/>
  <c r="N127" i="3"/>
  <c r="I127" i="3"/>
  <c r="AO9" i="3"/>
  <c r="S21" i="3"/>
  <c r="AJ221" i="3"/>
  <c r="X221" i="3"/>
  <c r="L221" i="3"/>
  <c r="AG221" i="3"/>
  <c r="U221" i="3"/>
  <c r="AP221" i="3"/>
  <c r="R221" i="3"/>
  <c r="AP155" i="3"/>
  <c r="AD155" i="3"/>
  <c r="R155" i="3"/>
  <c r="AM221" i="3"/>
  <c r="O221" i="3"/>
  <c r="I221" i="3"/>
  <c r="AM155" i="3"/>
  <c r="AA155" i="3"/>
  <c r="O155" i="3"/>
  <c r="AD221" i="3"/>
  <c r="X155" i="3"/>
  <c r="I155" i="3"/>
  <c r="AA221" i="3"/>
  <c r="U155" i="3"/>
  <c r="L155" i="3"/>
  <c r="AJ155" i="3"/>
  <c r="AG155" i="3"/>
  <c r="AR126" i="3"/>
  <c r="I126" i="3"/>
  <c r="Z126" i="3"/>
  <c r="T126" i="3"/>
  <c r="N126" i="3"/>
  <c r="AP184" i="3"/>
  <c r="AD184" i="3"/>
  <c r="R184" i="3"/>
  <c r="AM184" i="3"/>
  <c r="AA184" i="3"/>
  <c r="O184" i="3"/>
  <c r="X184" i="3"/>
  <c r="U184" i="3"/>
  <c r="L184" i="3"/>
  <c r="I184" i="3"/>
  <c r="AJ184" i="3"/>
  <c r="AG184" i="3"/>
  <c r="T120" i="3"/>
  <c r="N120" i="3"/>
  <c r="I120" i="3"/>
  <c r="AR120" i="3"/>
  <c r="Z120" i="3"/>
  <c r="T124" i="3"/>
  <c r="N124" i="3"/>
  <c r="AR124" i="3"/>
  <c r="Z124" i="3"/>
  <c r="I124" i="3"/>
  <c r="AP194" i="3"/>
  <c r="AD194" i="3"/>
  <c r="R194" i="3"/>
  <c r="AM194" i="3"/>
  <c r="AA194" i="3"/>
  <c r="O194" i="3"/>
  <c r="X194" i="3"/>
  <c r="U194" i="3"/>
  <c r="AJ194" i="3"/>
  <c r="AG194" i="3"/>
  <c r="I194" i="3"/>
  <c r="L194" i="3"/>
  <c r="AP215" i="3"/>
  <c r="AD215" i="3"/>
  <c r="R215" i="3"/>
  <c r="AM215" i="3"/>
  <c r="AA215" i="3"/>
  <c r="O215" i="3"/>
  <c r="I215" i="3"/>
  <c r="X215" i="3"/>
  <c r="AJ149" i="3"/>
  <c r="U215" i="3"/>
  <c r="AG149" i="3"/>
  <c r="U149" i="3"/>
  <c r="AJ215" i="3"/>
  <c r="AD149" i="3"/>
  <c r="O149" i="3"/>
  <c r="AG215" i="3"/>
  <c r="AA149" i="3"/>
  <c r="L149" i="3"/>
  <c r="L215" i="3"/>
  <c r="X149" i="3"/>
  <c r="I149" i="3"/>
  <c r="R149" i="3"/>
  <c r="AP149" i="3"/>
  <c r="AM149" i="3"/>
  <c r="AP187" i="3"/>
  <c r="AD187" i="3"/>
  <c r="R187" i="3"/>
  <c r="AM187" i="3"/>
  <c r="AA187" i="3"/>
  <c r="O187" i="3"/>
  <c r="AJ187" i="3"/>
  <c r="L187" i="3"/>
  <c r="AG187" i="3"/>
  <c r="I187" i="3"/>
  <c r="X187" i="3"/>
  <c r="U187" i="3"/>
  <c r="AM218" i="3"/>
  <c r="AA218" i="3"/>
  <c r="O218" i="3"/>
  <c r="AJ218" i="3"/>
  <c r="X218" i="3"/>
  <c r="L218" i="3"/>
  <c r="U218" i="3"/>
  <c r="AG152" i="3"/>
  <c r="U152" i="3"/>
  <c r="AP218" i="3"/>
  <c r="R218" i="3"/>
  <c r="AP152" i="3"/>
  <c r="AD152" i="3"/>
  <c r="R152" i="3"/>
  <c r="AG218" i="3"/>
  <c r="AA152" i="3"/>
  <c r="AD218" i="3"/>
  <c r="X152" i="3"/>
  <c r="I218" i="3"/>
  <c r="O152" i="3"/>
  <c r="L152" i="3"/>
  <c r="AM152" i="3"/>
  <c r="AJ152" i="3"/>
  <c r="I152" i="3"/>
  <c r="AG216" i="3"/>
  <c r="U216" i="3"/>
  <c r="I216" i="3"/>
  <c r="AP216" i="3"/>
  <c r="AD216" i="3"/>
  <c r="R216" i="3"/>
  <c r="AM216" i="3"/>
  <c r="O216" i="3"/>
  <c r="AM150" i="3"/>
  <c r="AA150" i="3"/>
  <c r="O150" i="3"/>
  <c r="AJ216" i="3"/>
  <c r="L216" i="3"/>
  <c r="AJ150" i="3"/>
  <c r="X150" i="3"/>
  <c r="L150" i="3"/>
  <c r="U150" i="3"/>
  <c r="AP150" i="3"/>
  <c r="R150" i="3"/>
  <c r="I150" i="3"/>
  <c r="AG150" i="3"/>
  <c r="AD150" i="3"/>
  <c r="AA216" i="3"/>
  <c r="X216" i="3"/>
  <c r="AP193" i="3"/>
  <c r="AD193" i="3"/>
  <c r="R193" i="3"/>
  <c r="AM193" i="3"/>
  <c r="AA193" i="3"/>
  <c r="O193" i="3"/>
  <c r="AJ193" i="3"/>
  <c r="L193" i="3"/>
  <c r="AG193" i="3"/>
  <c r="I193" i="3"/>
  <c r="X193" i="3"/>
  <c r="U193" i="3"/>
  <c r="AM214" i="3"/>
  <c r="AA214" i="3"/>
  <c r="O214" i="3"/>
  <c r="AJ214" i="3"/>
  <c r="X214" i="3"/>
  <c r="L214" i="3"/>
  <c r="AG214" i="3"/>
  <c r="I214" i="3"/>
  <c r="AD214" i="3"/>
  <c r="AP148" i="3"/>
  <c r="U214" i="3"/>
  <c r="AG148" i="3"/>
  <c r="U148" i="3"/>
  <c r="R214" i="3"/>
  <c r="AD148" i="3"/>
  <c r="R148" i="3"/>
  <c r="AA148" i="3"/>
  <c r="AP214" i="3"/>
  <c r="X148" i="3"/>
  <c r="I148" i="3"/>
  <c r="O148" i="3"/>
  <c r="L148" i="3"/>
  <c r="AM148" i="3"/>
  <c r="AJ148" i="3"/>
  <c r="N125" i="3"/>
  <c r="AR125" i="3"/>
  <c r="I125" i="3"/>
  <c r="T125" i="3"/>
  <c r="Z125" i="3"/>
  <c r="AJ225" i="3"/>
  <c r="X225" i="3"/>
  <c r="L225" i="3"/>
  <c r="AG225" i="3"/>
  <c r="U225" i="3"/>
  <c r="AD225" i="3"/>
  <c r="AP159" i="3"/>
  <c r="AD159" i="3"/>
  <c r="R159" i="3"/>
  <c r="AA225" i="3"/>
  <c r="AM159" i="3"/>
  <c r="AA159" i="3"/>
  <c r="O159" i="3"/>
  <c r="AP225" i="3"/>
  <c r="AJ159" i="3"/>
  <c r="L159" i="3"/>
  <c r="I159" i="3"/>
  <c r="AM225" i="3"/>
  <c r="I225" i="3"/>
  <c r="AG159" i="3"/>
  <c r="X159" i="3"/>
  <c r="U159" i="3"/>
  <c r="R225" i="3"/>
  <c r="O225" i="3"/>
  <c r="AO22" i="2"/>
  <c r="AO58" i="2"/>
  <c r="AP54" i="2"/>
  <c r="AO42" i="2"/>
  <c r="AP38" i="2"/>
  <c r="AO26" i="2"/>
  <c r="AP189" i="3"/>
  <c r="AD189" i="3"/>
  <c r="R189" i="3"/>
  <c r="AM189" i="3"/>
  <c r="AA189" i="3"/>
  <c r="O189" i="3"/>
  <c r="AJ189" i="3"/>
  <c r="L189" i="3"/>
  <c r="AG189" i="3"/>
  <c r="I189" i="3"/>
  <c r="X189" i="3"/>
  <c r="U189" i="3"/>
  <c r="AM226" i="3"/>
  <c r="AA226" i="3"/>
  <c r="O226" i="3"/>
  <c r="AJ226" i="3"/>
  <c r="X226" i="3"/>
  <c r="L226" i="3"/>
  <c r="U226" i="3"/>
  <c r="AG160" i="3"/>
  <c r="U160" i="3"/>
  <c r="AP226" i="3"/>
  <c r="R226" i="3"/>
  <c r="AP160" i="3"/>
  <c r="AD160" i="3"/>
  <c r="R160" i="3"/>
  <c r="I226" i="3"/>
  <c r="AA160" i="3"/>
  <c r="X160" i="3"/>
  <c r="AG226" i="3"/>
  <c r="AM160" i="3"/>
  <c r="AD226" i="3"/>
  <c r="AJ160" i="3"/>
  <c r="I160" i="3"/>
  <c r="O160" i="3"/>
  <c r="L160" i="3"/>
  <c r="Z115" i="3"/>
  <c r="T115" i="3"/>
  <c r="N115" i="3"/>
  <c r="I115" i="3"/>
  <c r="AR115" i="3"/>
  <c r="AP191" i="3"/>
  <c r="AD191" i="3"/>
  <c r="R191" i="3"/>
  <c r="AM191" i="3"/>
  <c r="AA191" i="3"/>
  <c r="O191" i="3"/>
  <c r="AJ191" i="3"/>
  <c r="L191" i="3"/>
  <c r="AG191" i="3"/>
  <c r="I191" i="3"/>
  <c r="X191" i="3"/>
  <c r="U191" i="3"/>
  <c r="AP188" i="3"/>
  <c r="AD188" i="3"/>
  <c r="R188" i="3"/>
  <c r="AM188" i="3"/>
  <c r="AA188" i="3"/>
  <c r="O188" i="3"/>
  <c r="X188" i="3"/>
  <c r="U188" i="3"/>
  <c r="L188" i="3"/>
  <c r="I188" i="3"/>
  <c r="AJ188" i="3"/>
  <c r="AG188" i="3"/>
  <c r="AP192" i="3"/>
  <c r="AD192" i="3"/>
  <c r="R192" i="3"/>
  <c r="AM192" i="3"/>
  <c r="AA192" i="3"/>
  <c r="O192" i="3"/>
  <c r="X192" i="3"/>
  <c r="U192" i="3"/>
  <c r="L192" i="3"/>
  <c r="I192" i="3"/>
  <c r="AJ192" i="3"/>
  <c r="AG192" i="3"/>
  <c r="AR114" i="3"/>
  <c r="I114" i="3"/>
  <c r="Z114" i="3"/>
  <c r="T114" i="3"/>
  <c r="N114" i="3"/>
  <c r="AJ217" i="3"/>
  <c r="X217" i="3"/>
  <c r="L217" i="3"/>
  <c r="AG217" i="3"/>
  <c r="U217" i="3"/>
  <c r="AD217" i="3"/>
  <c r="AP151" i="3"/>
  <c r="AD151" i="3"/>
  <c r="R151" i="3"/>
  <c r="AA217" i="3"/>
  <c r="AM151" i="3"/>
  <c r="AA151" i="3"/>
  <c r="O151" i="3"/>
  <c r="R217" i="3"/>
  <c r="AJ151" i="3"/>
  <c r="L151" i="3"/>
  <c r="I151" i="3"/>
  <c r="O217" i="3"/>
  <c r="AG151" i="3"/>
  <c r="AP217" i="3"/>
  <c r="AM217" i="3"/>
  <c r="I217" i="3"/>
  <c r="U151" i="3"/>
  <c r="X151" i="3"/>
  <c r="AP219" i="3"/>
  <c r="AD219" i="3"/>
  <c r="R219" i="3"/>
  <c r="AM219" i="3"/>
  <c r="AA219" i="3"/>
  <c r="O219" i="3"/>
  <c r="I219" i="3"/>
  <c r="AJ219" i="3"/>
  <c r="L219" i="3"/>
  <c r="AJ153" i="3"/>
  <c r="X153" i="3"/>
  <c r="L153" i="3"/>
  <c r="AG219" i="3"/>
  <c r="AG153" i="3"/>
  <c r="U153" i="3"/>
  <c r="AP153" i="3"/>
  <c r="R153" i="3"/>
  <c r="AM153" i="3"/>
  <c r="O153" i="3"/>
  <c r="AD153" i="3"/>
  <c r="AA153" i="3"/>
  <c r="X219" i="3"/>
  <c r="I153" i="3"/>
  <c r="U219" i="3"/>
  <c r="T128" i="3"/>
  <c r="N128" i="3"/>
  <c r="I128" i="3"/>
  <c r="AR128" i="3"/>
  <c r="Z128" i="3"/>
  <c r="AP182" i="3"/>
  <c r="AD182" i="3"/>
  <c r="R182" i="3"/>
  <c r="AM182" i="3"/>
  <c r="AA182" i="3"/>
  <c r="O182" i="3"/>
  <c r="X182" i="3"/>
  <c r="U182" i="3"/>
  <c r="AJ182" i="3"/>
  <c r="AG182" i="3"/>
  <c r="L182" i="3"/>
  <c r="I182" i="3"/>
  <c r="AR108" i="3"/>
  <c r="N121" i="3"/>
  <c r="AR121" i="3"/>
  <c r="I121" i="3"/>
  <c r="Z121" i="3"/>
  <c r="T121" i="3"/>
  <c r="Z119" i="3"/>
  <c r="T119" i="3"/>
  <c r="AR119" i="3"/>
  <c r="I119" i="3"/>
  <c r="N119" i="3"/>
  <c r="AG146" i="3"/>
  <c r="U146" i="3"/>
  <c r="AP146" i="3"/>
  <c r="AP212" i="3" s="1"/>
  <c r="AD146" i="3"/>
  <c r="AD212" i="3" s="1"/>
  <c r="R146" i="3"/>
  <c r="R212" i="3" s="1"/>
  <c r="AM146" i="3"/>
  <c r="AM212" i="3" s="1"/>
  <c r="AA146" i="3"/>
  <c r="AA212" i="3" s="1"/>
  <c r="O146" i="3"/>
  <c r="O212" i="3" s="1"/>
  <c r="I146" i="3"/>
  <c r="AJ146" i="3"/>
  <c r="AJ212" i="3" s="1"/>
  <c r="X146" i="3"/>
  <c r="X212" i="3" s="1"/>
  <c r="L146" i="3"/>
  <c r="I212" i="3"/>
  <c r="U212" i="3"/>
  <c r="L212" i="3"/>
  <c r="AG212" i="3"/>
  <c r="AP179" i="3"/>
  <c r="AD179" i="3"/>
  <c r="R179" i="3"/>
  <c r="AM179" i="3"/>
  <c r="AA179" i="3"/>
  <c r="O179" i="3"/>
  <c r="AJ179" i="3"/>
  <c r="X179" i="3"/>
  <c r="L179" i="3"/>
  <c r="AG179" i="3"/>
  <c r="U179" i="3"/>
  <c r="I179" i="3"/>
  <c r="I113" i="3"/>
  <c r="N113" i="3"/>
  <c r="T113" i="3"/>
  <c r="Z113" i="3" s="1"/>
  <c r="AP178" i="3"/>
  <c r="AD178" i="3"/>
  <c r="R178" i="3"/>
  <c r="AG178" i="3"/>
  <c r="AM178" i="3"/>
  <c r="AA178" i="3"/>
  <c r="O178" i="3"/>
  <c r="U178" i="3"/>
  <c r="AJ178" i="3"/>
  <c r="X178" i="3"/>
  <c r="L178" i="3"/>
  <c r="I178" i="3"/>
  <c r="N112" i="3"/>
  <c r="I112" i="3"/>
  <c r="Z112" i="3"/>
  <c r="T112" i="3"/>
  <c r="AP145" i="3"/>
  <c r="AP211" i="3" s="1"/>
  <c r="AD145" i="3"/>
  <c r="AD211" i="3" s="1"/>
  <c r="R145" i="3"/>
  <c r="R211" i="3" s="1"/>
  <c r="U145" i="3"/>
  <c r="U211" i="3" s="1"/>
  <c r="AM145" i="3"/>
  <c r="AM211" i="3" s="1"/>
  <c r="AA145" i="3"/>
  <c r="AA211" i="3" s="1"/>
  <c r="O145" i="3"/>
  <c r="O211" i="3" s="1"/>
  <c r="AG145" i="3"/>
  <c r="AG211" i="3" s="1"/>
  <c r="AJ145" i="3"/>
  <c r="AJ211" i="3" s="1"/>
  <c r="X145" i="3"/>
  <c r="X211" i="3" s="1"/>
  <c r="L145" i="3"/>
  <c r="I145" i="3"/>
  <c r="I211" i="3" s="1"/>
  <c r="L211" i="3"/>
  <c r="AM144" i="3"/>
  <c r="AA144" i="3"/>
  <c r="O144" i="3"/>
  <c r="U144" i="3"/>
  <c r="AD144" i="3"/>
  <c r="AD210" i="3" s="1"/>
  <c r="AJ144" i="3"/>
  <c r="X144" i="3"/>
  <c r="L144" i="3"/>
  <c r="AG144" i="3"/>
  <c r="AG210" i="3" s="1"/>
  <c r="I144" i="3"/>
  <c r="AP144" i="3"/>
  <c r="R144" i="3"/>
  <c r="R210" i="3" s="1"/>
  <c r="U210" i="3"/>
  <c r="AP177" i="3"/>
  <c r="AD177" i="3"/>
  <c r="R177" i="3"/>
  <c r="L177" i="3"/>
  <c r="AM177" i="3"/>
  <c r="AA177" i="3"/>
  <c r="O177" i="3"/>
  <c r="AJ177" i="3"/>
  <c r="X177" i="3"/>
  <c r="AG177" i="3"/>
  <c r="U177" i="3"/>
  <c r="I177" i="3"/>
  <c r="N111" i="3" s="1"/>
  <c r="I111" i="3"/>
  <c r="AR111" i="3"/>
  <c r="L143" i="3"/>
  <c r="I143" i="3"/>
  <c r="AR110" i="3"/>
  <c r="L176" i="3"/>
  <c r="I176" i="3"/>
  <c r="L14" i="2"/>
  <c r="AP14" i="2"/>
  <c r="AO14" i="2"/>
  <c r="AK14" i="2"/>
  <c r="L15" i="2"/>
  <c r="AO15" i="2"/>
  <c r="AP15" i="2"/>
  <c r="AK15" i="2"/>
  <c r="I142" i="3"/>
  <c r="L142" i="3"/>
  <c r="L12" i="2"/>
  <c r="AP12" i="2"/>
  <c r="AO12" i="2"/>
  <c r="AK12" i="2"/>
  <c r="L175" i="3"/>
  <c r="I175" i="3"/>
  <c r="L13" i="2"/>
  <c r="AO13" i="2"/>
  <c r="AP13" i="2"/>
  <c r="AK13" i="2"/>
  <c r="AR109" i="3"/>
  <c r="G3" i="2"/>
  <c r="J11" i="3" s="1"/>
  <c r="L11" i="2"/>
  <c r="AP11" i="2"/>
  <c r="AK11" i="2"/>
  <c r="AO11" i="2"/>
  <c r="BI10" i="1"/>
  <c r="BK10" i="1" s="1"/>
  <c r="BJ9" i="1"/>
  <c r="S8" i="2"/>
  <c r="C8" i="2" s="1"/>
  <c r="J11" i="4"/>
  <c r="J12" i="4" s="1"/>
  <c r="J13" i="4" s="1"/>
  <c r="J14" i="4" s="1"/>
  <c r="J15" i="4" s="1"/>
  <c r="J16" i="4" s="1"/>
  <c r="J17" i="4" s="1"/>
  <c r="J18" i="4" s="1"/>
  <c r="J19" i="4" s="1"/>
  <c r="J20" i="4" s="1"/>
  <c r="J21" i="4" s="1"/>
  <c r="J22" i="4" s="1"/>
  <c r="J23" i="4" s="1"/>
  <c r="J24" i="4" s="1"/>
  <c r="J25" i="4" s="1"/>
  <c r="J26" i="4" s="1"/>
  <c r="J27" i="4" s="1"/>
  <c r="J28" i="4" s="1"/>
  <c r="J29" i="4" s="1"/>
  <c r="J30" i="4" s="1"/>
  <c r="J31" i="4" s="1"/>
  <c r="J32" i="4" s="1"/>
  <c r="J33" i="4" s="1"/>
  <c r="J34" i="4" s="1"/>
  <c r="J35" i="4" s="1"/>
  <c r="J36" i="4" s="1"/>
  <c r="J37" i="4" s="1"/>
  <c r="J38" i="4" s="1"/>
  <c r="J39" i="4" s="1"/>
  <c r="J40" i="4" s="1"/>
  <c r="J41" i="4" s="1"/>
  <c r="J42" i="4" s="1"/>
  <c r="J43" i="4" s="1"/>
  <c r="J44" i="4" s="1"/>
  <c r="J45" i="4" s="1"/>
  <c r="J46" i="4" s="1"/>
  <c r="J47" i="4" s="1"/>
  <c r="J48" i="4" s="1"/>
  <c r="J49" i="4" s="1"/>
  <c r="J50" i="4" s="1"/>
  <c r="J51" i="4" s="1"/>
  <c r="J52" i="4" s="1"/>
  <c r="J53" i="4" s="1"/>
  <c r="J54" i="4" s="1"/>
  <c r="J55" i="4" s="1"/>
  <c r="J56" i="4" s="1"/>
  <c r="J57" i="4" s="1"/>
  <c r="J58" i="4" s="1"/>
  <c r="J59" i="4" s="1"/>
  <c r="J60" i="4" s="1"/>
  <c r="J61" i="4" s="1"/>
  <c r="J62" i="4" s="1"/>
  <c r="J63" i="4" s="1"/>
  <c r="J64" i="4" s="1"/>
  <c r="J65" i="4" s="1"/>
  <c r="J66" i="4" s="1"/>
  <c r="J67" i="4" s="1"/>
  <c r="J68" i="4" s="1"/>
  <c r="J69" i="4" s="1"/>
  <c r="J70" i="4" s="1"/>
  <c r="J71" i="4" s="1"/>
  <c r="J72" i="4" s="1"/>
  <c r="J73" i="4" s="1"/>
  <c r="J74" i="4" s="1"/>
  <c r="J75" i="4" s="1"/>
  <c r="AD22" i="3" l="1"/>
  <c r="Y23" i="3"/>
  <c r="O142" i="3"/>
  <c r="I207" i="3"/>
  <c r="O173" i="3"/>
  <c r="R205" i="3"/>
  <c r="R139" i="3"/>
  <c r="R172" i="3"/>
  <c r="AX40" i="3"/>
  <c r="BC40" i="3" s="1"/>
  <c r="B24" i="3"/>
  <c r="Y24" i="3" s="1"/>
  <c r="O175" i="3"/>
  <c r="O176" i="3"/>
  <c r="O140" i="3"/>
  <c r="O206" i="3" s="1"/>
  <c r="O141" i="3"/>
  <c r="O207" i="3" s="1"/>
  <c r="AD23" i="3"/>
  <c r="AJ23" i="3" s="1"/>
  <c r="I210" i="3"/>
  <c r="L210" i="3"/>
  <c r="T111" i="3"/>
  <c r="AP210" i="3"/>
  <c r="X210" i="3"/>
  <c r="O210" i="3"/>
  <c r="AM210" i="3"/>
  <c r="AJ210" i="3"/>
  <c r="AA210" i="3"/>
  <c r="L207" i="3"/>
  <c r="I206" i="3"/>
  <c r="AD21" i="3"/>
  <c r="Y22" i="3"/>
  <c r="AJ22" i="3" s="1"/>
  <c r="L206" i="3"/>
  <c r="G5" i="2"/>
  <c r="AO13" i="3" s="1"/>
  <c r="G4" i="2"/>
  <c r="J13" i="3" s="1"/>
  <c r="L209" i="3"/>
  <c r="I209" i="3"/>
  <c r="L208" i="3"/>
  <c r="O208" i="3"/>
  <c r="I208" i="3"/>
  <c r="AY37" i="3"/>
  <c r="BC39" i="3"/>
  <c r="AZ39" i="3"/>
  <c r="AY39" i="3"/>
  <c r="BC37" i="3"/>
  <c r="BE37" i="3" s="1"/>
  <c r="AZ37" i="3"/>
  <c r="BC38" i="3"/>
  <c r="AZ38" i="3"/>
  <c r="AY38" i="3"/>
  <c r="AZ40" i="3"/>
  <c r="AY40" i="3"/>
  <c r="Y21" i="3"/>
  <c r="AO11" i="3"/>
  <c r="BI11" i="1"/>
  <c r="BK11" i="1" s="1"/>
  <c r="BJ10" i="1"/>
  <c r="U205" i="3" l="1"/>
  <c r="U172" i="3"/>
  <c r="U139" i="3"/>
  <c r="B25" i="3"/>
  <c r="AX41" i="3"/>
  <c r="AP24" i="3"/>
  <c r="S24" i="3"/>
  <c r="O209" i="3"/>
  <c r="AD24" i="3"/>
  <c r="AJ24" i="3" s="1"/>
  <c r="M24" i="3"/>
  <c r="H25" i="3" s="1"/>
  <c r="M25" i="3" s="1"/>
  <c r="H26" i="3" s="1"/>
  <c r="R174" i="3"/>
  <c r="R176" i="3"/>
  <c r="R175" i="3"/>
  <c r="R173" i="3"/>
  <c r="R141" i="3"/>
  <c r="R143" i="3"/>
  <c r="R140" i="3"/>
  <c r="R142" i="3"/>
  <c r="AX111" i="3"/>
  <c r="Z111" i="3"/>
  <c r="AJ21" i="3"/>
  <c r="BA39" i="3"/>
  <c r="BH39" i="3" s="1"/>
  <c r="BA38" i="3"/>
  <c r="BH38" i="3" s="1"/>
  <c r="BE38" i="3"/>
  <c r="BE39" i="3" s="1"/>
  <c r="BE40" i="3" s="1"/>
  <c r="BA40" i="3"/>
  <c r="BH40" i="3" s="1"/>
  <c r="BA37" i="3"/>
  <c r="BI12" i="1"/>
  <c r="BJ11" i="1"/>
  <c r="U174" i="3" l="1"/>
  <c r="U173" i="3"/>
  <c r="U176" i="3"/>
  <c r="U175" i="3"/>
  <c r="U140" i="3"/>
  <c r="U142" i="3"/>
  <c r="U143" i="3"/>
  <c r="U209" i="3" s="1"/>
  <c r="U141" i="3"/>
  <c r="U207" i="3" s="1"/>
  <c r="AZ41" i="3"/>
  <c r="BC41" i="3"/>
  <c r="BE41" i="3" s="1"/>
  <c r="AY41" i="3"/>
  <c r="R207" i="3"/>
  <c r="R208" i="3"/>
  <c r="R206" i="3"/>
  <c r="R209" i="3"/>
  <c r="AP25" i="3"/>
  <c r="S25" i="3"/>
  <c r="Y25" i="3"/>
  <c r="AD25" i="3"/>
  <c r="BG37" i="3"/>
  <c r="BG38" i="3" s="1"/>
  <c r="BG39" i="3" s="1"/>
  <c r="BG40" i="3" s="1"/>
  <c r="BH37" i="3"/>
  <c r="BI13" i="1"/>
  <c r="BK13" i="1" s="1"/>
  <c r="BJ12" i="1"/>
  <c r="BK12" i="1"/>
  <c r="BA41" i="3" l="1"/>
  <c r="BH41" i="3" s="1"/>
  <c r="U208" i="3"/>
  <c r="AA205" i="3"/>
  <c r="AA172" i="3"/>
  <c r="AA139" i="3"/>
  <c r="AX43" i="3"/>
  <c r="B27" i="3"/>
  <c r="X172" i="3"/>
  <c r="X205" i="3"/>
  <c r="X139" i="3"/>
  <c r="B26" i="3"/>
  <c r="AX42" i="3"/>
  <c r="BG41" i="3"/>
  <c r="U206" i="3"/>
  <c r="AJ25" i="3"/>
  <c r="BI14" i="1"/>
  <c r="BJ13" i="1"/>
  <c r="AY43" i="3" l="1"/>
  <c r="AZ43" i="3"/>
  <c r="BC43" i="3"/>
  <c r="AZ42" i="3"/>
  <c r="AY42" i="3"/>
  <c r="BC42" i="3"/>
  <c r="BE42" i="3" s="1"/>
  <c r="X174" i="3"/>
  <c r="X173" i="3"/>
  <c r="X176" i="3"/>
  <c r="X175" i="3"/>
  <c r="AA141" i="3"/>
  <c r="AA143" i="3"/>
  <c r="AA142" i="3"/>
  <c r="AA140" i="3"/>
  <c r="AA173" i="3"/>
  <c r="AA175" i="3"/>
  <c r="AA176" i="3"/>
  <c r="AA174" i="3"/>
  <c r="AP26" i="3"/>
  <c r="S26" i="3"/>
  <c r="Y26" i="3"/>
  <c r="AD26" i="3"/>
  <c r="M26" i="3"/>
  <c r="H27" i="3" s="1"/>
  <c r="M27" i="3" s="1"/>
  <c r="H28" i="3" s="1"/>
  <c r="X140" i="3"/>
  <c r="X141" i="3"/>
  <c r="X142" i="3"/>
  <c r="X143" i="3"/>
  <c r="AP27" i="3"/>
  <c r="S27" i="3"/>
  <c r="AD27" i="3"/>
  <c r="Y27" i="3"/>
  <c r="BI15" i="1"/>
  <c r="BK15" i="1" s="1"/>
  <c r="BJ14" i="1"/>
  <c r="BK14" i="1"/>
  <c r="AJ27" i="3" l="1"/>
  <c r="AA207" i="3"/>
  <c r="AA208" i="3"/>
  <c r="BA42" i="3"/>
  <c r="BH42" i="3" s="1"/>
  <c r="X208" i="3"/>
  <c r="AA206" i="3"/>
  <c r="BE43" i="3"/>
  <c r="X207" i="3"/>
  <c r="AJ26" i="3"/>
  <c r="BA43" i="3"/>
  <c r="BH43" i="3" s="1"/>
  <c r="AG205" i="3"/>
  <c r="AG172" i="3"/>
  <c r="AG139" i="3"/>
  <c r="AX45" i="3"/>
  <c r="B29" i="3"/>
  <c r="X209" i="3"/>
  <c r="AD205" i="3"/>
  <c r="AD172" i="3"/>
  <c r="AD139" i="3"/>
  <c r="AX44" i="3"/>
  <c r="B28" i="3"/>
  <c r="X206" i="3"/>
  <c r="AA209" i="3"/>
  <c r="BG42" i="3"/>
  <c r="BG43" i="3" s="1"/>
  <c r="BI16" i="1"/>
  <c r="BJ15" i="1"/>
  <c r="BC45" i="3" l="1"/>
  <c r="AZ45" i="3"/>
  <c r="AY45" i="3"/>
  <c r="AP28" i="3"/>
  <c r="S28" i="3"/>
  <c r="AD28" i="3"/>
  <c r="Y28" i="3"/>
  <c r="AP29" i="3"/>
  <c r="S29" i="3"/>
  <c r="AD29" i="3"/>
  <c r="Y29" i="3"/>
  <c r="AY44" i="3"/>
  <c r="BC44" i="3"/>
  <c r="BE44" i="3" s="1"/>
  <c r="BE45" i="3" s="1"/>
  <c r="AZ44" i="3"/>
  <c r="AD140" i="3"/>
  <c r="AD143" i="3"/>
  <c r="AD142" i="3"/>
  <c r="AD141" i="3"/>
  <c r="AG140" i="3"/>
  <c r="AG141" i="3"/>
  <c r="AG143" i="3"/>
  <c r="AG142" i="3"/>
  <c r="M28" i="3"/>
  <c r="H29" i="3" s="1"/>
  <c r="M29" i="3" s="1"/>
  <c r="H30" i="3" s="1"/>
  <c r="AD173" i="3"/>
  <c r="AD176" i="3"/>
  <c r="AD175" i="3"/>
  <c r="AD174" i="3"/>
  <c r="AG173" i="3"/>
  <c r="AG176" i="3"/>
  <c r="AG175" i="3"/>
  <c r="AG174" i="3"/>
  <c r="BI17" i="1"/>
  <c r="BK17" i="1" s="1"/>
  <c r="BJ16" i="1"/>
  <c r="BK16" i="1"/>
  <c r="BA44" i="3" l="1"/>
  <c r="BH44" i="3" s="1"/>
  <c r="AJ29" i="3"/>
  <c r="AJ28" i="3"/>
  <c r="BA45" i="3"/>
  <c r="BH45" i="3" s="1"/>
  <c r="BG44" i="3"/>
  <c r="AM205" i="3"/>
  <c r="AM172" i="3"/>
  <c r="AM139" i="3"/>
  <c r="AX47" i="3"/>
  <c r="B31" i="3"/>
  <c r="AG206" i="3"/>
  <c r="AD206" i="3"/>
  <c r="AJ139" i="3"/>
  <c r="AJ205" i="3"/>
  <c r="AJ172" i="3"/>
  <c r="B30" i="3"/>
  <c r="M30" i="3" s="1"/>
  <c r="H31" i="3" s="1"/>
  <c r="M31" i="3" s="1"/>
  <c r="H32" i="3" s="1"/>
  <c r="AX46" i="3"/>
  <c r="AG207" i="3"/>
  <c r="AD209" i="3"/>
  <c r="AG208" i="3"/>
  <c r="AD207" i="3"/>
  <c r="AG209" i="3"/>
  <c r="AD208" i="3"/>
  <c r="BI18" i="1"/>
  <c r="BJ18" i="1" s="1"/>
  <c r="BJ17" i="1"/>
  <c r="BG45" i="3" l="1"/>
  <c r="AY47" i="3"/>
  <c r="AZ47" i="3"/>
  <c r="BC47" i="3"/>
  <c r="AM140" i="3"/>
  <c r="AM142" i="3"/>
  <c r="AM143" i="3"/>
  <c r="AM141" i="3"/>
  <c r="AJ174" i="3"/>
  <c r="AJ173" i="3"/>
  <c r="AJ176" i="3"/>
  <c r="AJ175" i="3"/>
  <c r="AY46" i="3"/>
  <c r="BC46" i="3"/>
  <c r="BE46" i="3" s="1"/>
  <c r="AZ46" i="3"/>
  <c r="AJ142" i="3"/>
  <c r="AJ140" i="3"/>
  <c r="AJ143" i="3"/>
  <c r="AJ141" i="3"/>
  <c r="AM173" i="3"/>
  <c r="AM176" i="3"/>
  <c r="AM175" i="3"/>
  <c r="AM174" i="3"/>
  <c r="AA8" i="2"/>
  <c r="Y57" i="2"/>
  <c r="Y45" i="2"/>
  <c r="Y37" i="2"/>
  <c r="Y25" i="2"/>
  <c r="Y17" i="2"/>
  <c r="Y61" i="2"/>
  <c r="Y49" i="2"/>
  <c r="Y41" i="2"/>
  <c r="Y29" i="2"/>
  <c r="Y21" i="2"/>
  <c r="Y53" i="2"/>
  <c r="Y33" i="2"/>
  <c r="Y13" i="2"/>
  <c r="Y59" i="2"/>
  <c r="Y34" i="2"/>
  <c r="Y15" i="2"/>
  <c r="Y31" i="2"/>
  <c r="Y47" i="2"/>
  <c r="Y30" i="2"/>
  <c r="Y12" i="2"/>
  <c r="Y28" i="2"/>
  <c r="Y44" i="2"/>
  <c r="Y60" i="2"/>
  <c r="Y11" i="2"/>
  <c r="Y43" i="2"/>
  <c r="Y22" i="2"/>
  <c r="Y58" i="2"/>
  <c r="Y24" i="2"/>
  <c r="Y56" i="2"/>
  <c r="Y50" i="2"/>
  <c r="Y42" i="2"/>
  <c r="Y19" i="2"/>
  <c r="Y35" i="2"/>
  <c r="Y51" i="2"/>
  <c r="B4" i="3"/>
  <c r="Y38" i="2"/>
  <c r="Y16" i="2"/>
  <c r="Y32" i="2"/>
  <c r="Y48" i="2"/>
  <c r="Y26" i="2"/>
  <c r="Y27" i="2"/>
  <c r="Y40" i="2"/>
  <c r="Y18" i="2"/>
  <c r="Y54" i="2"/>
  <c r="Y23" i="2"/>
  <c r="Y39" i="2"/>
  <c r="Y55" i="2"/>
  <c r="Y14" i="2"/>
  <c r="Y46" i="2"/>
  <c r="Y20" i="2"/>
  <c r="Y36" i="2"/>
  <c r="Y52" i="2"/>
  <c r="AP30" i="3"/>
  <c r="S30" i="3"/>
  <c r="AD30" i="3"/>
  <c r="Y30" i="3"/>
  <c r="AP31" i="3"/>
  <c r="S31" i="3"/>
  <c r="Y31" i="3"/>
  <c r="AD31" i="3"/>
  <c r="BK18" i="1"/>
  <c r="BA47" i="3" l="1"/>
  <c r="AJ31" i="3"/>
  <c r="AJ30" i="3"/>
  <c r="AM207" i="3"/>
  <c r="AA25" i="2"/>
  <c r="AD25" i="2" s="1"/>
  <c r="AF25" i="2" s="1"/>
  <c r="AA50" i="2"/>
  <c r="AD50" i="2" s="1"/>
  <c r="AF50" i="2" s="1"/>
  <c r="AA20" i="2"/>
  <c r="AD20" i="2" s="1"/>
  <c r="AF20" i="2" s="1"/>
  <c r="AA12" i="2"/>
  <c r="AD12" i="2" s="1"/>
  <c r="AF12" i="2" s="1"/>
  <c r="AA42" i="2"/>
  <c r="AD42" i="2" s="1"/>
  <c r="AF42" i="2" s="1"/>
  <c r="AA33" i="2"/>
  <c r="AD33" i="2" s="1"/>
  <c r="AF33" i="2" s="1"/>
  <c r="AA58" i="2"/>
  <c r="AD58" i="2" s="1"/>
  <c r="AF58" i="2" s="1"/>
  <c r="AA24" i="2"/>
  <c r="AD24" i="2" s="1"/>
  <c r="AF24" i="2" s="1"/>
  <c r="AA41" i="2"/>
  <c r="AD41" i="2" s="1"/>
  <c r="AF41" i="2" s="1"/>
  <c r="AA45" i="2"/>
  <c r="AD45" i="2" s="1"/>
  <c r="AF45" i="2" s="1"/>
  <c r="AA19" i="2"/>
  <c r="AD19" i="2" s="1"/>
  <c r="AF19" i="2" s="1"/>
  <c r="AA28" i="2"/>
  <c r="AD28" i="2" s="1"/>
  <c r="AF28" i="2" s="1"/>
  <c r="AA39" i="2"/>
  <c r="AD39" i="2" s="1"/>
  <c r="AF39" i="2" s="1"/>
  <c r="AA61" i="2"/>
  <c r="AD61" i="2" s="1"/>
  <c r="AF61" i="2" s="1"/>
  <c r="AA18" i="2"/>
  <c r="AD18" i="2" s="1"/>
  <c r="AF18" i="2" s="1"/>
  <c r="AA51" i="2"/>
  <c r="AD51" i="2" s="1"/>
  <c r="AF51" i="2" s="1"/>
  <c r="AA36" i="2"/>
  <c r="AD36" i="2" s="1"/>
  <c r="AF36" i="2" s="1"/>
  <c r="AA11" i="2"/>
  <c r="AD11" i="2" s="1"/>
  <c r="AF11" i="2" s="1"/>
  <c r="AA30" i="2"/>
  <c r="AD30" i="2" s="1"/>
  <c r="AF30" i="2" s="1"/>
  <c r="AA26" i="2"/>
  <c r="AD26" i="2" s="1"/>
  <c r="AF26" i="2" s="1"/>
  <c r="AA37" i="2"/>
  <c r="AD37" i="2" s="1"/>
  <c r="AF37" i="2" s="1"/>
  <c r="AA40" i="2"/>
  <c r="AD40" i="2" s="1"/>
  <c r="AF40" i="2" s="1"/>
  <c r="AA35" i="2"/>
  <c r="AD35" i="2" s="1"/>
  <c r="AF35" i="2" s="1"/>
  <c r="AA38" i="2"/>
  <c r="AD38" i="2" s="1"/>
  <c r="AF38" i="2" s="1"/>
  <c r="AA49" i="2"/>
  <c r="AD49" i="2" s="1"/>
  <c r="AF49" i="2" s="1"/>
  <c r="AA44" i="2"/>
  <c r="AD44" i="2" s="1"/>
  <c r="AF44" i="2" s="1"/>
  <c r="AA53" i="2"/>
  <c r="AD53" i="2" s="1"/>
  <c r="AF53" i="2" s="1"/>
  <c r="AA43" i="2"/>
  <c r="AD43" i="2" s="1"/>
  <c r="AF43" i="2" s="1"/>
  <c r="AA15" i="2"/>
  <c r="AD15" i="2" s="1"/>
  <c r="AF15" i="2" s="1"/>
  <c r="AA57" i="2"/>
  <c r="AD57" i="2" s="1"/>
  <c r="AF57" i="2" s="1"/>
  <c r="AA48" i="2"/>
  <c r="AD48" i="2" s="1"/>
  <c r="AF48" i="2" s="1"/>
  <c r="AA22" i="2"/>
  <c r="AD22" i="2" s="1"/>
  <c r="AF22" i="2" s="1"/>
  <c r="AA47" i="2"/>
  <c r="AD47" i="2" s="1"/>
  <c r="AF47" i="2" s="1"/>
  <c r="AA17" i="2"/>
  <c r="AD17" i="2" s="1"/>
  <c r="AF17" i="2" s="1"/>
  <c r="AA56" i="2"/>
  <c r="AD56" i="2" s="1"/>
  <c r="AF56" i="2" s="1"/>
  <c r="AA34" i="2"/>
  <c r="AD34" i="2" s="1"/>
  <c r="AF34" i="2" s="1"/>
  <c r="AA55" i="2"/>
  <c r="AD55" i="2" s="1"/>
  <c r="AF55" i="2" s="1"/>
  <c r="AA46" i="2"/>
  <c r="AD46" i="2" s="1"/>
  <c r="AF46" i="2" s="1"/>
  <c r="AA60" i="2"/>
  <c r="AD60" i="2" s="1"/>
  <c r="AF60" i="2" s="1"/>
  <c r="AA54" i="2"/>
  <c r="AD54" i="2" s="1"/>
  <c r="AF54" i="2" s="1"/>
  <c r="AA23" i="2"/>
  <c r="AD23" i="2" s="1"/>
  <c r="AF23" i="2" s="1"/>
  <c r="AA52" i="2"/>
  <c r="AD52" i="2" s="1"/>
  <c r="AF52" i="2" s="1"/>
  <c r="AA59" i="2"/>
  <c r="AD59" i="2" s="1"/>
  <c r="AF59" i="2" s="1"/>
  <c r="AA32" i="2"/>
  <c r="AD32" i="2" s="1"/>
  <c r="AF32" i="2" s="1"/>
  <c r="AA21" i="2"/>
  <c r="AD21" i="2" s="1"/>
  <c r="AF21" i="2" s="1"/>
  <c r="AA27" i="2"/>
  <c r="AD27" i="2" s="1"/>
  <c r="AF27" i="2" s="1"/>
  <c r="AA13" i="2"/>
  <c r="AD13" i="2" s="1"/>
  <c r="AF13" i="2" s="1"/>
  <c r="AA16" i="2"/>
  <c r="AD16" i="2" s="1"/>
  <c r="AF16" i="2" s="1"/>
  <c r="AA29" i="2"/>
  <c r="AD29" i="2" s="1"/>
  <c r="AF29" i="2" s="1"/>
  <c r="AA31" i="2"/>
  <c r="AD31" i="2" s="1"/>
  <c r="AF31" i="2" s="1"/>
  <c r="AA14" i="2"/>
  <c r="AD14" i="2" s="1"/>
  <c r="AF14" i="2" s="1"/>
  <c r="AJ207" i="3"/>
  <c r="AM209" i="3"/>
  <c r="AJ209" i="3"/>
  <c r="BE47" i="3"/>
  <c r="AM208" i="3"/>
  <c r="BH47" i="3"/>
  <c r="Y8" i="2"/>
  <c r="B8" i="2" s="1"/>
  <c r="AJ208" i="3"/>
  <c r="AP139" i="3"/>
  <c r="AP205" i="3"/>
  <c r="AP172" i="3"/>
  <c r="AX48" i="3"/>
  <c r="B32" i="3"/>
  <c r="AJ206" i="3"/>
  <c r="BA46" i="3"/>
  <c r="AM206" i="3"/>
  <c r="AI19" i="2" l="1"/>
  <c r="AH19" i="2"/>
  <c r="AI58" i="2"/>
  <c r="AH58" i="2"/>
  <c r="AI20" i="2"/>
  <c r="AH20" i="2"/>
  <c r="AI29" i="2"/>
  <c r="AH29" i="2"/>
  <c r="AI21" i="2"/>
  <c r="AH21" i="2"/>
  <c r="AI23" i="2"/>
  <c r="AH23" i="2"/>
  <c r="AI55" i="2"/>
  <c r="AH55" i="2"/>
  <c r="AI47" i="2"/>
  <c r="AH47" i="2"/>
  <c r="AI15" i="2"/>
  <c r="AH15" i="2"/>
  <c r="AI49" i="2"/>
  <c r="AH49" i="2"/>
  <c r="AI16" i="2"/>
  <c r="AH16" i="2"/>
  <c r="AI32" i="2"/>
  <c r="AH32" i="2"/>
  <c r="AI54" i="2"/>
  <c r="AH54" i="2"/>
  <c r="AI34" i="2"/>
  <c r="AH34" i="2"/>
  <c r="AI22" i="2"/>
  <c r="AH22" i="2"/>
  <c r="AI43" i="2"/>
  <c r="AH43" i="2"/>
  <c r="AI38" i="2"/>
  <c r="AH38" i="2"/>
  <c r="AI26" i="2"/>
  <c r="AH26" i="2"/>
  <c r="AI51" i="2"/>
  <c r="AH51" i="2"/>
  <c r="AI28" i="2"/>
  <c r="AH28" i="2"/>
  <c r="AI24" i="2"/>
  <c r="AH24" i="2"/>
  <c r="AI12" i="2"/>
  <c r="AH12" i="2"/>
  <c r="AI14" i="2"/>
  <c r="AH14" i="2"/>
  <c r="AI13" i="2"/>
  <c r="AH13" i="2"/>
  <c r="AI59" i="2"/>
  <c r="AH59" i="2"/>
  <c r="AI60" i="2"/>
  <c r="AH60" i="2"/>
  <c r="AI56" i="2"/>
  <c r="AH56" i="2"/>
  <c r="AI48" i="2"/>
  <c r="AH48" i="2"/>
  <c r="AI53" i="2"/>
  <c r="AH53" i="2"/>
  <c r="AI35" i="2"/>
  <c r="AH35" i="2"/>
  <c r="AI30" i="2"/>
  <c r="AH30" i="2"/>
  <c r="AI18" i="2"/>
  <c r="AH18" i="2"/>
  <c r="AI31" i="2"/>
  <c r="AH31" i="2"/>
  <c r="AI27" i="2"/>
  <c r="AH27" i="2"/>
  <c r="AI52" i="2"/>
  <c r="AH52" i="2"/>
  <c r="AI46" i="2"/>
  <c r="AH46" i="2"/>
  <c r="AI17" i="2"/>
  <c r="AH17" i="2"/>
  <c r="AI57" i="2"/>
  <c r="AH57" i="2"/>
  <c r="AI44" i="2"/>
  <c r="AH44" i="2"/>
  <c r="AI40" i="2"/>
  <c r="AH40" i="2"/>
  <c r="AI11" i="2"/>
  <c r="AH11" i="2"/>
  <c r="AI61" i="2"/>
  <c r="AH61" i="2"/>
  <c r="AI45" i="2"/>
  <c r="AH45" i="2"/>
  <c r="AI33" i="2"/>
  <c r="AH33" i="2"/>
  <c r="AI50" i="2"/>
  <c r="AH50" i="2"/>
  <c r="AI37" i="2"/>
  <c r="AH37" i="2"/>
  <c r="AI36" i="2"/>
  <c r="AH36" i="2"/>
  <c r="AI39" i="2"/>
  <c r="AH39" i="2"/>
  <c r="AI41" i="2"/>
  <c r="AH41" i="2"/>
  <c r="AI42" i="2"/>
  <c r="AH42" i="2"/>
  <c r="AI25" i="2"/>
  <c r="AH25" i="2"/>
  <c r="AP141" i="3"/>
  <c r="AP142" i="3"/>
  <c r="AP140" i="3"/>
  <c r="AP143" i="3"/>
  <c r="AP32" i="3"/>
  <c r="S32" i="3"/>
  <c r="AD32" i="3"/>
  <c r="Y32" i="3"/>
  <c r="M32" i="3"/>
  <c r="BH46" i="3"/>
  <c r="BG46" i="3"/>
  <c r="BG47" i="3" s="1"/>
  <c r="G15" i="4"/>
  <c r="D15" i="4"/>
  <c r="D11" i="4"/>
  <c r="D13" i="4"/>
  <c r="B11" i="4"/>
  <c r="G12" i="4"/>
  <c r="B39" i="4"/>
  <c r="F56" i="4"/>
  <c r="D14" i="4"/>
  <c r="G13" i="4"/>
  <c r="E35" i="4"/>
  <c r="F15" i="4"/>
  <c r="F53" i="4"/>
  <c r="E66" i="4"/>
  <c r="B20" i="4"/>
  <c r="E20" i="4"/>
  <c r="B26" i="4"/>
  <c r="E18" i="4"/>
  <c r="F69" i="4"/>
  <c r="D64" i="4"/>
  <c r="E69" i="4"/>
  <c r="F43" i="4"/>
  <c r="F52" i="4"/>
  <c r="D47" i="4"/>
  <c r="G41" i="4"/>
  <c r="F35" i="4"/>
  <c r="D50" i="4"/>
  <c r="G58" i="4"/>
  <c r="E33" i="4"/>
  <c r="E50" i="4"/>
  <c r="C45" i="4"/>
  <c r="B31" i="4"/>
  <c r="G19" i="4"/>
  <c r="D41" i="4"/>
  <c r="D54" i="4"/>
  <c r="F25" i="4"/>
  <c r="F57" i="4"/>
  <c r="C33" i="4"/>
  <c r="F74" i="4"/>
  <c r="C22" i="4"/>
  <c r="D45" i="4"/>
  <c r="B46" i="4"/>
  <c r="G47" i="4"/>
  <c r="E22" i="4"/>
  <c r="G44" i="4"/>
  <c r="C64" i="4"/>
  <c r="G29" i="4"/>
  <c r="C49" i="4"/>
  <c r="D68" i="4"/>
  <c r="B47" i="4"/>
  <c r="D18" i="4"/>
  <c r="E16" i="4"/>
  <c r="F40" i="4"/>
  <c r="D66" i="4"/>
  <c r="B49" i="4"/>
  <c r="C30" i="4"/>
  <c r="F55" i="4"/>
  <c r="G46" i="4"/>
  <c r="E72" i="4"/>
  <c r="B68" i="4"/>
  <c r="F36" i="4"/>
  <c r="D62" i="4"/>
  <c r="G16" i="4"/>
  <c r="F29" i="4"/>
  <c r="E42" i="4"/>
  <c r="D55" i="4"/>
  <c r="C68" i="4"/>
  <c r="D24" i="4"/>
  <c r="C37" i="4"/>
  <c r="G49" i="4"/>
  <c r="F62" i="4"/>
  <c r="B19" i="4"/>
  <c r="B15" i="4"/>
  <c r="F11" i="4"/>
  <c r="B12" i="4"/>
  <c r="F22" i="4"/>
  <c r="D65" i="4"/>
  <c r="B13" i="4"/>
  <c r="E65" i="4"/>
  <c r="B14" i="4"/>
  <c r="D48" i="4"/>
  <c r="E75" i="4"/>
  <c r="E37" i="4"/>
  <c r="C46" i="4"/>
  <c r="F20" i="4"/>
  <c r="D31" i="4"/>
  <c r="G25" i="4"/>
  <c r="B36" i="4"/>
  <c r="B41" i="4"/>
  <c r="D69" i="4"/>
  <c r="B65" i="4"/>
  <c r="C60" i="4"/>
  <c r="F54" i="4"/>
  <c r="G30" i="4"/>
  <c r="G75" i="4"/>
  <c r="C50" i="4"/>
  <c r="C59" i="4"/>
  <c r="D63" i="4"/>
  <c r="G57" i="4"/>
  <c r="B23" i="4"/>
  <c r="G51" i="4"/>
  <c r="B63" i="4"/>
  <c r="E73" i="4"/>
  <c r="D35" i="4"/>
  <c r="D67" i="4"/>
  <c r="F42" i="4"/>
  <c r="F27" i="4"/>
  <c r="G34" i="4"/>
  <c r="C58" i="4"/>
  <c r="C17" i="4"/>
  <c r="F60" i="4"/>
  <c r="G28" i="4"/>
  <c r="C48" i="4"/>
  <c r="E70" i="4"/>
  <c r="D36" i="4"/>
  <c r="E55" i="4"/>
  <c r="E71" i="4"/>
  <c r="G22" i="4"/>
  <c r="B28" i="4"/>
  <c r="E21" i="4"/>
  <c r="C47" i="4"/>
  <c r="F72" i="4"/>
  <c r="B67" i="4"/>
  <c r="E36" i="4"/>
  <c r="C62" i="4"/>
  <c r="D53" i="4"/>
  <c r="B18" i="4"/>
  <c r="C18" i="4"/>
  <c r="C43" i="4"/>
  <c r="F68" i="4"/>
  <c r="C20" i="4"/>
  <c r="G32" i="4"/>
  <c r="F45" i="4"/>
  <c r="E58" i="4"/>
  <c r="D71" i="4"/>
  <c r="E27" i="4"/>
  <c r="D40" i="4"/>
  <c r="C53" i="4"/>
  <c r="G65" i="4"/>
  <c r="D37" i="4"/>
  <c r="D58" i="4"/>
  <c r="C11" i="4"/>
  <c r="C14" i="4"/>
  <c r="F12" i="4"/>
  <c r="C61" i="4"/>
  <c r="E56" i="4"/>
  <c r="E15" i="4"/>
  <c r="F39" i="4"/>
  <c r="B25" i="4"/>
  <c r="G71" i="4"/>
  <c r="E51" i="4"/>
  <c r="E52" i="4"/>
  <c r="E34" i="4"/>
  <c r="D21" i="4"/>
  <c r="D33" i="4"/>
  <c r="F37" i="4"/>
  <c r="B56" i="4"/>
  <c r="C35" i="4"/>
  <c r="D51" i="4"/>
  <c r="G61" i="4"/>
  <c r="G66" i="4"/>
  <c r="E41" i="4"/>
  <c r="E38" i="4"/>
  <c r="E23" i="4"/>
  <c r="C65" i="4"/>
  <c r="B35" i="4"/>
  <c r="D34" i="4"/>
  <c r="B33" i="4"/>
  <c r="D49" i="4"/>
  <c r="C66" i="4"/>
  <c r="D30" i="4"/>
  <c r="B73" i="4"/>
  <c r="D39" i="4"/>
  <c r="G64" i="4"/>
  <c r="G33" i="4"/>
  <c r="E59" i="4"/>
  <c r="D17" i="4"/>
  <c r="F64" i="4"/>
  <c r="E28" i="4"/>
  <c r="F51" i="4"/>
  <c r="E40" i="4"/>
  <c r="C26" i="4"/>
  <c r="B32" i="4"/>
  <c r="C23" i="4"/>
  <c r="F48" i="4"/>
  <c r="D74" i="4"/>
  <c r="B72" i="4"/>
  <c r="C38" i="4"/>
  <c r="F63" i="4"/>
  <c r="G54" i="4"/>
  <c r="B22" i="4"/>
  <c r="C19" i="4"/>
  <c r="F44" i="4"/>
  <c r="D70" i="4"/>
  <c r="C24" i="4"/>
  <c r="G36" i="4"/>
  <c r="F49" i="4"/>
  <c r="E62" i="4"/>
  <c r="D75" i="4"/>
  <c r="E31" i="4"/>
  <c r="D44" i="4"/>
  <c r="C57" i="4"/>
  <c r="G69" i="4"/>
  <c r="D12" i="4"/>
  <c r="C12" i="4"/>
  <c r="C28" i="4"/>
  <c r="C13" i="4"/>
  <c r="F13" i="4"/>
  <c r="G14" i="4"/>
  <c r="B43" i="4"/>
  <c r="F71" i="4"/>
  <c r="C44" i="4"/>
  <c r="F18" i="4"/>
  <c r="B42" i="4"/>
  <c r="G72" i="4"/>
  <c r="B52" i="4"/>
  <c r="F75" i="4"/>
  <c r="E19" i="4"/>
  <c r="C71" i="4"/>
  <c r="B69" i="4"/>
  <c r="F73" i="4"/>
  <c r="D26" i="4"/>
  <c r="G70" i="4"/>
  <c r="C67" i="4"/>
  <c r="E54" i="4"/>
  <c r="E39" i="4"/>
  <c r="C34" i="4"/>
  <c r="B44" i="4"/>
  <c r="E53" i="4"/>
  <c r="G17" i="4"/>
  <c r="E68" i="4"/>
  <c r="B34" i="4"/>
  <c r="E49" i="4"/>
  <c r="D23" i="4"/>
  <c r="G48" i="4"/>
  <c r="E74" i="4"/>
  <c r="E43" i="4"/>
  <c r="C69" i="4"/>
  <c r="B40" i="4"/>
  <c r="B29" i="4"/>
  <c r="F47" i="4"/>
  <c r="E64" i="4"/>
  <c r="E32" i="4"/>
  <c r="B51" i="4"/>
  <c r="B48" i="4"/>
  <c r="E29" i="4"/>
  <c r="C55" i="4"/>
  <c r="B21" i="4"/>
  <c r="G18" i="4"/>
  <c r="E44" i="4"/>
  <c r="C70" i="4"/>
  <c r="D61" i="4"/>
  <c r="B38" i="4"/>
  <c r="E25" i="4"/>
  <c r="C51" i="4"/>
  <c r="B61" i="4"/>
  <c r="D27" i="4"/>
  <c r="C40" i="4"/>
  <c r="G52" i="4"/>
  <c r="F65" i="4"/>
  <c r="G21" i="4"/>
  <c r="F34" i="4"/>
  <c r="E47" i="4"/>
  <c r="D60" i="4"/>
  <c r="C73" i="4"/>
  <c r="E13" i="4"/>
  <c r="B71" i="4"/>
  <c r="E14" i="4"/>
  <c r="G62" i="4"/>
  <c r="G43" i="4"/>
  <c r="C29" i="4"/>
  <c r="B58" i="4"/>
  <c r="B59" i="4"/>
  <c r="D19" i="4"/>
  <c r="E45" i="4"/>
  <c r="C16" i="4"/>
  <c r="G45" i="4"/>
  <c r="B60" i="4"/>
  <c r="F23" i="4"/>
  <c r="B50" i="4"/>
  <c r="E26" i="4"/>
  <c r="C21" i="4"/>
  <c r="D72" i="4"/>
  <c r="F32" i="4"/>
  <c r="E60" i="4"/>
  <c r="B64" i="4"/>
  <c r="B66" i="4"/>
  <c r="E61" i="4"/>
  <c r="D25" i="4"/>
  <c r="C42" i="4"/>
  <c r="B54" i="4"/>
  <c r="E57" i="4"/>
  <c r="E30" i="4"/>
  <c r="C56" i="4"/>
  <c r="C25" i="4"/>
  <c r="F50" i="4"/>
  <c r="AF8" i="2"/>
  <c r="J6" i="4" s="1"/>
  <c r="J7" i="4" s="1"/>
  <c r="G2" i="4" s="1"/>
  <c r="C75" i="4"/>
  <c r="F16" i="4"/>
  <c r="B16" i="4"/>
  <c r="B53" i="4"/>
  <c r="C74" i="4"/>
  <c r="D38" i="4"/>
  <c r="E46" i="4"/>
  <c r="C41" i="4"/>
  <c r="F66" i="4"/>
  <c r="C15" i="4"/>
  <c r="F14" i="4"/>
  <c r="C31" i="4"/>
  <c r="D46" i="4"/>
  <c r="G26" i="4"/>
  <c r="E67" i="4"/>
  <c r="G24" i="4"/>
  <c r="B24" i="4"/>
  <c r="F41" i="4"/>
  <c r="C54" i="4"/>
  <c r="C32" i="4"/>
  <c r="F58" i="4"/>
  <c r="G27" i="4"/>
  <c r="G42" i="4"/>
  <c r="G23" i="4"/>
  <c r="C36" i="4"/>
  <c r="F30" i="4"/>
  <c r="C39" i="4"/>
  <c r="D73" i="4"/>
  <c r="D29" i="4"/>
  <c r="E17" i="4"/>
  <c r="G67" i="4"/>
  <c r="F31" i="4"/>
  <c r="E48" i="4"/>
  <c r="B74" i="4"/>
  <c r="G63" i="4"/>
  <c r="F33" i="4"/>
  <c r="D59" i="4"/>
  <c r="D28" i="4"/>
  <c r="G53" i="4"/>
  <c r="G39" i="4"/>
  <c r="G40" i="4"/>
  <c r="B70" i="4"/>
  <c r="G56" i="4"/>
  <c r="C27" i="4"/>
  <c r="F24" i="4"/>
  <c r="D32" i="4"/>
  <c r="B62" i="4"/>
  <c r="F26" i="4"/>
  <c r="B30" i="4"/>
  <c r="G60" i="4"/>
  <c r="F19" i="4"/>
  <c r="G59" i="4"/>
  <c r="G74" i="4"/>
  <c r="G55" i="4"/>
  <c r="C52" i="4"/>
  <c r="F46" i="4"/>
  <c r="B45" i="4"/>
  <c r="B27" i="4"/>
  <c r="E24" i="4"/>
  <c r="G35" i="4"/>
  <c r="B37" i="4"/>
  <c r="G50" i="4"/>
  <c r="F67" i="4"/>
  <c r="G31" i="4"/>
  <c r="F17" i="4"/>
  <c r="D43" i="4"/>
  <c r="G68" i="4"/>
  <c r="G37" i="4"/>
  <c r="E63" i="4"/>
  <c r="E12" i="4"/>
  <c r="G11" i="4"/>
  <c r="E11" i="4"/>
  <c r="G73" i="4"/>
  <c r="G38" i="4"/>
  <c r="C63" i="4"/>
  <c r="F38" i="4"/>
  <c r="F21" i="4"/>
  <c r="B57" i="4"/>
  <c r="F70" i="4"/>
  <c r="D22" i="4"/>
  <c r="D52" i="4"/>
  <c r="F28" i="4"/>
  <c r="D20" i="4"/>
  <c r="B75" i="4"/>
  <c r="B17" i="4"/>
  <c r="F59" i="4"/>
  <c r="F61" i="4"/>
  <c r="D56" i="4"/>
  <c r="B55" i="4"/>
  <c r="D16" i="4"/>
  <c r="D42" i="4"/>
  <c r="D57" i="4"/>
  <c r="G20" i="4"/>
  <c r="C72" i="4"/>
  <c r="AY48" i="3"/>
  <c r="AZ48" i="3"/>
  <c r="BC48" i="3"/>
  <c r="BE48" i="3" s="1"/>
  <c r="AP174" i="3"/>
  <c r="N108" i="3" s="1"/>
  <c r="AP175" i="3"/>
  <c r="N109" i="3" s="1"/>
  <c r="AP173" i="3"/>
  <c r="N107" i="3" s="1"/>
  <c r="AP176" i="3"/>
  <c r="N110" i="3" s="1"/>
  <c r="AP208" i="3" l="1"/>
  <c r="I109" i="3"/>
  <c r="T109" i="3" s="1"/>
  <c r="AP207" i="3"/>
  <c r="I108" i="3"/>
  <c r="T108" i="3" s="1"/>
  <c r="BA48" i="3"/>
  <c r="BH48" i="3" s="1"/>
  <c r="AI8" i="2"/>
  <c r="AJ32" i="3"/>
  <c r="AP209" i="3"/>
  <c r="I110" i="3"/>
  <c r="T110" i="3" s="1"/>
  <c r="AL113" i="3"/>
  <c r="AL115" i="3"/>
  <c r="AL119" i="3"/>
  <c r="AL120" i="3"/>
  <c r="AL128" i="3"/>
  <c r="AL121" i="3"/>
  <c r="AL123" i="3"/>
  <c r="AL114" i="3"/>
  <c r="AL117" i="3"/>
  <c r="AL127" i="3"/>
  <c r="AL116" i="3"/>
  <c r="AL118" i="3"/>
  <c r="AL125" i="3"/>
  <c r="AL122" i="3"/>
  <c r="AL124" i="3"/>
  <c r="AL126" i="3"/>
  <c r="AL112" i="3"/>
  <c r="AL111" i="3"/>
  <c r="AH8" i="2"/>
  <c r="F7" i="4" s="1"/>
  <c r="BG48" i="3"/>
  <c r="AP206" i="3"/>
  <c r="I107" i="3"/>
  <c r="Z108" i="3" l="1"/>
  <c r="AX108" i="3"/>
  <c r="AF108" i="3" s="1"/>
  <c r="AL108" i="3"/>
  <c r="AF113" i="3"/>
  <c r="AF116" i="3"/>
  <c r="AF115" i="3"/>
  <c r="AF117" i="3"/>
  <c r="AF114" i="3"/>
  <c r="AF124" i="3"/>
  <c r="AF123" i="3"/>
  <c r="AF125" i="3"/>
  <c r="AF128" i="3"/>
  <c r="AF118" i="3"/>
  <c r="AF112" i="3"/>
  <c r="AF119" i="3"/>
  <c r="AF122" i="3"/>
  <c r="AF121" i="3"/>
  <c r="AF126" i="3"/>
  <c r="AF120" i="3"/>
  <c r="AF127" i="3"/>
  <c r="T107" i="3"/>
  <c r="AF111" i="3"/>
  <c r="G7" i="4"/>
  <c r="AI6" i="2"/>
  <c r="G6" i="4" s="1"/>
  <c r="Z109" i="3"/>
  <c r="AX109" i="3"/>
  <c r="AF109" i="3" s="1"/>
  <c r="AX110" i="3"/>
  <c r="AL110" i="3" s="1"/>
  <c r="Z110" i="3"/>
  <c r="AF110" i="3" l="1"/>
  <c r="AL109" i="3"/>
  <c r="Z107" i="3"/>
  <c r="AX107" i="3"/>
  <c r="AL107" i="3" s="1"/>
  <c r="AF107" i="3" l="1"/>
</calcChain>
</file>

<file path=xl/sharedStrings.xml><?xml version="1.0" encoding="utf-8"?>
<sst xmlns="http://schemas.openxmlformats.org/spreadsheetml/2006/main" count="171" uniqueCount="130">
  <si>
    <t>Categories</t>
  </si>
  <si>
    <t>Sales</t>
  </si>
  <si>
    <t>Categories Cont.</t>
  </si>
  <si>
    <t>Date</t>
  </si>
  <si>
    <t>Category</t>
  </si>
  <si>
    <t>Description</t>
  </si>
  <si>
    <t>Inv/Rec No.</t>
  </si>
  <si>
    <t>Debit</t>
  </si>
  <si>
    <t>Credit</t>
  </si>
  <si>
    <t>Inc. Tax</t>
  </si>
  <si>
    <t>Over-ride</t>
  </si>
  <si>
    <t>Value</t>
  </si>
  <si>
    <t>Income Tax Allowance</t>
  </si>
  <si>
    <t>Included</t>
  </si>
  <si>
    <t>Totals</t>
  </si>
  <si>
    <t>Opening Bank Balance</t>
  </si>
  <si>
    <t>Changes this Year</t>
  </si>
  <si>
    <t>Current Bank Balance</t>
  </si>
  <si>
    <t>Set Aside for Income Tax</t>
  </si>
  <si>
    <t>Transactions</t>
  </si>
  <si>
    <t>Inc.Tax</t>
  </si>
  <si>
    <t>Balance</t>
  </si>
  <si>
    <t>Totals for ALL Filtered Transactions</t>
  </si>
  <si>
    <t>Start Date</t>
  </si>
  <si>
    <t>End Date</t>
  </si>
  <si>
    <t>Page</t>
  </si>
  <si>
    <t>These include ALL pages of Filtered Data</t>
  </si>
  <si>
    <t>YOUR BUSINESS</t>
  </si>
  <si>
    <t>Opening Balance</t>
  </si>
  <si>
    <t>Director's Loan</t>
  </si>
  <si>
    <t>Bank</t>
  </si>
  <si>
    <t>✓</t>
  </si>
  <si>
    <t>✕</t>
  </si>
  <si>
    <r>
      <t xml:space="preserve">The values below are based on the percentage set on the Into &amp; Setup tab, of the items marked with a </t>
    </r>
    <r>
      <rPr>
        <b/>
        <sz val="8"/>
        <color rgb="FF00B050"/>
        <rFont val="Calibri"/>
        <family val="2"/>
        <scheme val="minor"/>
      </rPr>
      <t>✓</t>
    </r>
    <r>
      <rPr>
        <b/>
        <sz val="8"/>
        <color theme="1"/>
        <rFont val="Calibri"/>
        <family val="2"/>
        <scheme val="minor"/>
      </rPr>
      <t>. If an entry us marked incorrectly, use the Over-ride column to correct it.</t>
    </r>
  </si>
  <si>
    <t>Missing</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</si>
  <si>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</si>
  <si>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</si>
  <si>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</si>
  <si>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</si>
  <si>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</si>
  <si>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</si>
  <si>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</si>
  <si>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</si>
  <si>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</si>
  <si>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</si>
  <si>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Business</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</si>
  <si>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</si>
  <si>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</si>
  <si>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</si>
  <si>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</si>
  <si>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</si>
  <si>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</si>
  <si>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</si>
  <si>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</si>
  <si>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</si>
  <si>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Set Categories</t>
  </si>
  <si>
    <t>Income Tax %</t>
  </si>
  <si>
    <t>Start Month</t>
  </si>
  <si>
    <t>Start Year</t>
  </si>
  <si>
    <t>Jan</t>
  </si>
  <si>
    <t>Feb</t>
  </si>
  <si>
    <t>Mar</t>
  </si>
  <si>
    <t>Apr</t>
  </si>
  <si>
    <t>May</t>
  </si>
  <si>
    <t>Jun</t>
  </si>
  <si>
    <t>July</t>
  </si>
  <si>
    <t>Aug</t>
  </si>
  <si>
    <t>Sep</t>
  </si>
  <si>
    <t>Oct</t>
  </si>
  <si>
    <t>Nov</t>
  </si>
  <si>
    <t>Dec</t>
  </si>
  <si>
    <t>Text Date</t>
  </si>
  <si>
    <t>Used</t>
  </si>
  <si>
    <t>Date Range</t>
  </si>
  <si>
    <t>Date Range Filters</t>
  </si>
  <si>
    <t>Category Filter</t>
  </si>
  <si>
    <t>Rank</t>
  </si>
  <si>
    <t>General Figures &amp; Totals</t>
  </si>
  <si>
    <t>Closing Bank Balance</t>
  </si>
  <si>
    <t>Activity on Bank Balance</t>
  </si>
  <si>
    <t>Opening Loan Balance</t>
  </si>
  <si>
    <t>Activity on Loan Balance</t>
  </si>
  <si>
    <t>Closing Loan Balance</t>
  </si>
  <si>
    <t>Director's Loan Information</t>
  </si>
  <si>
    <t>Bank Information</t>
  </si>
  <si>
    <t>Total Sales</t>
  </si>
  <si>
    <t>Total Set Aside for Income Tax</t>
  </si>
  <si>
    <t>Month</t>
  </si>
  <si>
    <t>Useful Monthly Figures</t>
  </si>
  <si>
    <t>Open Balance</t>
  </si>
  <si>
    <t>Close Balance</t>
  </si>
  <si>
    <t>Income</t>
  </si>
  <si>
    <t>Expense</t>
  </si>
  <si>
    <t>Income - Expense</t>
  </si>
  <si>
    <t>Total</t>
  </si>
  <si>
    <t>Number of</t>
  </si>
  <si>
    <t>Lines</t>
  </si>
  <si>
    <r>
      <t xml:space="preserve">Only includes figures marked with a </t>
    </r>
    <r>
      <rPr>
        <b/>
        <sz val="8"/>
        <color rgb="FF00B050"/>
        <rFont val="Calibri"/>
        <family val="2"/>
        <scheme val="minor"/>
      </rPr>
      <t>✓</t>
    </r>
    <r>
      <rPr>
        <b/>
        <sz val="8"/>
        <color theme="1"/>
        <rFont val="Calibri"/>
        <family val="2"/>
        <scheme val="minor"/>
      </rPr>
      <t xml:space="preserve"> to set aside for Income Tax</t>
    </r>
  </si>
  <si>
    <r>
      <t xml:space="preserve">Total Marked with </t>
    </r>
    <r>
      <rPr>
        <b/>
        <sz val="8"/>
        <color rgb="FF00B050"/>
        <rFont val="Calibri"/>
        <family val="2"/>
        <scheme val="minor"/>
      </rPr>
      <t>✓</t>
    </r>
  </si>
  <si>
    <t>Cumulative Sales</t>
  </si>
  <si>
    <t>Cumulative Profit</t>
  </si>
  <si>
    <t>Profit as % of Sales</t>
  </si>
  <si>
    <t>Income &amp; Expense per Month</t>
  </si>
  <si>
    <t>Monthly Sales</t>
  </si>
  <si>
    <t>Cumulative Monthly Totals</t>
  </si>
  <si>
    <t>Breakdown of Categorised Figures per Month</t>
  </si>
  <si>
    <t>Figures in the EXPENSE Column</t>
  </si>
  <si>
    <t>Figures in the INCOME Column</t>
  </si>
  <si>
    <t>Figures in the INCOME Column Less Figures in the EXPENSE Column</t>
  </si>
  <si>
    <t>Expenses</t>
  </si>
  <si>
    <t>Difference</t>
  </si>
  <si>
    <t>Annual Totals (from Figures Below)</t>
  </si>
  <si>
    <t>Ticked Date</t>
  </si>
  <si>
    <r>
      <t xml:space="preserve">Graphs of Monthly Totals - Includes all entries marked with a </t>
    </r>
    <r>
      <rPr>
        <b/>
        <sz val="11"/>
        <color rgb="FF00B050"/>
        <rFont val="Calibri"/>
        <family val="2"/>
        <scheme val="minor"/>
      </rPr>
      <t>✓</t>
    </r>
  </si>
  <si>
    <t>Sales Balance</t>
  </si>
  <si>
    <t>Cumulative Profit &amp; as Percentage of Sales Each Month</t>
  </si>
  <si>
    <t>Ave per Month</t>
  </si>
  <si>
    <t>Profit</t>
  </si>
  <si>
    <t>Incl.</t>
  </si>
  <si>
    <t>Other Useful Figures Based on the Values Below</t>
  </si>
  <si>
    <t>Useful Totals and Percentages Based on the Category Selected for Entries</t>
  </si>
  <si>
    <t>Value paid back shown as a positive</t>
  </si>
  <si>
    <t>Loan Movement</t>
  </si>
  <si>
    <t>Difference / 12</t>
  </si>
  <si>
    <t>As % of the</t>
  </si>
  <si>
    <r>
      <t xml:space="preserve">Enter the start month and year for this period, and input the opening bank balance and the opening director's loan balance (if applicable).
You can enter the percentage to be set aside for income tax, as well as list any categories (for income or expenses) other than the 2 set categories (sales and director's loan). You can add up to 20.
</t>
    </r>
    <r>
      <rPr>
        <b/>
        <sz val="8"/>
        <color rgb="FF00B050"/>
        <rFont val="Calibri"/>
        <family val="2"/>
        <scheme val="minor"/>
      </rPr>
      <t>✓</t>
    </r>
    <r>
      <rPr>
        <b/>
        <sz val="8"/>
        <color theme="1"/>
        <rFont val="Calibri"/>
        <family val="2"/>
        <scheme val="minor"/>
      </rPr>
      <t xml:space="preserve"> the categories that will affect your 'Profit' and your income tax and mark any others with a </t>
    </r>
    <r>
      <rPr>
        <b/>
        <sz val="8"/>
        <color rgb="FFFF0000"/>
        <rFont val="Calibri"/>
        <family val="2"/>
        <scheme val="minor"/>
      </rPr>
      <t>✕</t>
    </r>
    <r>
      <rPr>
        <b/>
        <sz val="8"/>
        <color theme="1"/>
        <rFont val="Calibri"/>
        <family val="2"/>
        <scheme val="minor"/>
      </rPr>
      <t>.</t>
    </r>
  </si>
  <si>
    <t>Complete any sections below that turn yellow. Simply input the date and description for each entry (each entry per line), then select the category. Lastly, enter the value in the correct column (income or expense). You can enter an invoice or receipt number if you wish. The spreadsheet will show if each line will be included in the profit, and therefore the percentage to set aside for the income tax. You can over-ride any individual line using the end yellow column.</t>
  </si>
  <si>
    <t>You can filter the lines from the Transactions page, bu using the filters to the left. You can filter the date range, and select an individual category. Upon doing so, you will see all the respective lines below (you may need to toggle pages).</t>
  </si>
  <si>
    <t>Filtered</t>
  </si>
  <si>
    <t>Thanks for trying the Micro Business Income &amp;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</si>
</sst>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dd\ mmm\ yyyy"/>
    <numFmt numFmtId="165" formatCode="dd\ mmmm\ yyyy"/>
  </numFmts>
  <fonts count="15" x14ac:knownFonts="1">
    <font>
      <sz val="11"/>
      <color theme="1"/>
      <name val="Calibri"/>
      <family val="2"/>
      <scheme val="minor"/>
    </font>
    <font>
      <b/>
      <sz val="11"/>
      <color theme="1"/>
      <name val="Calibri"/>
      <family val="2"/>
      <scheme val="minor"/>
    </font>
    <font>
      <b/>
      <sz val="11"/>
      <color rgb="FF002060"/>
      <name val="Calibri"/>
      <family val="2"/>
      <scheme val="minor"/>
    </font>
    <font>
      <b/>
      <sz val="11"/>
      <color rgb="FFFFC000"/>
      <name val="Calibri"/>
      <family val="2"/>
      <scheme val="minor"/>
    </font>
    <font>
      <b/>
      <sz val="8"/>
      <color theme="1"/>
      <name val="Calibri"/>
      <family val="2"/>
      <scheme val="minor"/>
    </font>
    <font>
      <b/>
      <sz val="20"/>
      <color rgb="FFFFC000"/>
      <name val="Calibri"/>
      <family val="2"/>
      <scheme val="minor"/>
    </font>
    <font>
      <sz val="11"/>
      <name val="Calibri"/>
      <family val="2"/>
      <scheme val="minor"/>
    </font>
    <font>
      <b/>
      <sz val="11"/>
      <color theme="0"/>
      <name val="Calibri"/>
      <family val="2"/>
      <scheme val="minor"/>
    </font>
    <font>
      <b/>
      <sz val="8"/>
      <color rgb="FF00B050"/>
      <name val="Calibri"/>
      <family val="2"/>
      <scheme val="minor"/>
    </font>
    <font>
      <b/>
      <u/>
      <sz val="11"/>
      <color theme="1"/>
      <name val="Calibri"/>
      <family val="2"/>
      <scheme val="minor"/>
    </font>
    <font>
      <b/>
      <sz val="10"/>
      <color theme="1"/>
      <name val="Calibri"/>
      <family val="2"/>
      <scheme val="minor"/>
    </font>
    <font>
      <b/>
      <sz val="16"/>
      <color theme="0"/>
      <name val="Calibri"/>
      <family val="2"/>
      <scheme val="minor"/>
    </font>
    <font>
      <b/>
      <sz val="11"/>
      <color rgb="FF00B050"/>
      <name val="Calibri"/>
      <family val="2"/>
      <scheme val="minor"/>
    </font>
    <font>
      <b/>
      <sz val="8"/>
      <color rgb="FFFF0000"/>
      <name val="Calibri"/>
      <family val="2"/>
      <scheme val="minor"/>
    </font>
    <font>
      <u/>
      <sz val="11"/>
      <color theme="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278">
    <xf numFmtId="0" fontId="0" fillId="0" borderId="0" xfId="0"/>
    <xf numFmtId="0" fontId="0" fillId="0" borderId="0" xfId="0" applyAlignment="1" applyProtection="1">
      <alignment shrinkToFit="1"/>
      <protection hidden="1"/>
    </xf>
    <xf numFmtId="0" fontId="0" fillId="0" borderId="0" xfId="0" applyBorder="1" applyAlignment="1" applyProtection="1">
      <alignment horizontal="center" shrinkToFit="1"/>
      <protection locked="0"/>
    </xf>
    <xf numFmtId="0" fontId="0" fillId="0" borderId="5" xfId="0" applyBorder="1" applyAlignment="1" applyProtection="1">
      <alignment horizontal="center" shrinkToFit="1"/>
      <protection hidden="1"/>
    </xf>
    <xf numFmtId="0" fontId="2" fillId="2" borderId="6" xfId="0" applyFont="1" applyFill="1" applyBorder="1" applyAlignment="1" applyProtection="1">
      <alignment horizontal="center" shrinkToFit="1"/>
      <protection hidden="1"/>
    </xf>
    <xf numFmtId="0" fontId="2" fillId="2" borderId="5" xfId="0" applyFont="1" applyFill="1" applyBorder="1" applyAlignment="1" applyProtection="1">
      <alignment horizontal="center" shrinkToFit="1"/>
      <protection hidden="1"/>
    </xf>
    <xf numFmtId="0" fontId="2" fillId="2" borderId="7" xfId="0" applyFont="1" applyFill="1" applyBorder="1" applyAlignment="1" applyProtection="1">
      <alignment horizontal="center" shrinkToFit="1"/>
      <protection hidden="1"/>
    </xf>
    <xf numFmtId="0" fontId="3" fillId="3" borderId="6" xfId="0" applyFont="1" applyFill="1" applyBorder="1" applyAlignment="1" applyProtection="1">
      <alignment horizontal="center" shrinkToFit="1"/>
      <protection hidden="1"/>
    </xf>
    <xf numFmtId="0" fontId="3" fillId="3" borderId="7" xfId="0" applyFont="1" applyFill="1" applyBorder="1" applyAlignment="1" applyProtection="1">
      <alignment horizontal="center" shrinkToFit="1"/>
      <protection hidden="1"/>
    </xf>
    <xf numFmtId="0" fontId="3" fillId="3" borderId="10" xfId="0" applyFont="1" applyFill="1" applyBorder="1" applyAlignment="1" applyProtection="1">
      <alignment horizontal="center" shrinkToFit="1"/>
      <protection hidden="1"/>
    </xf>
    <xf numFmtId="0" fontId="3" fillId="3" borderId="12" xfId="0" applyFont="1" applyFill="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164" fontId="0" fillId="0" borderId="6" xfId="0" applyNumberFormat="1" applyBorder="1" applyAlignment="1" applyProtection="1">
      <alignment horizontal="center" shrinkToFit="1"/>
      <protection hidden="1"/>
    </xf>
    <xf numFmtId="0" fontId="0" fillId="0" borderId="5" xfId="0" applyBorder="1" applyAlignment="1" applyProtection="1">
      <alignment horizontal="left" shrinkToFit="1"/>
      <protection hidden="1"/>
    </xf>
    <xf numFmtId="8" fontId="0" fillId="0" borderId="5"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164" fontId="0" fillId="0" borderId="8" xfId="0" applyNumberFormat="1" applyBorder="1" applyAlignment="1" applyProtection="1">
      <alignment horizontal="center" shrinkToFit="1"/>
      <protection hidden="1"/>
    </xf>
    <xf numFmtId="0" fontId="0" fillId="0" borderId="0" xfId="0" applyBorder="1" applyAlignment="1" applyProtection="1">
      <alignment horizontal="left" shrinkToFit="1"/>
      <protection hidden="1"/>
    </xf>
    <xf numFmtId="0" fontId="0" fillId="0" borderId="0" xfId="0" applyBorder="1" applyAlignment="1" applyProtection="1">
      <alignment horizontal="center" shrinkToFit="1"/>
      <protection hidden="1"/>
    </xf>
    <xf numFmtId="8" fontId="0" fillId="0" borderId="0"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164" fontId="0" fillId="0" borderId="10" xfId="0" applyNumberFormat="1" applyBorder="1" applyAlignment="1" applyProtection="1">
      <alignment horizontal="center" shrinkToFit="1"/>
      <protection hidden="1"/>
    </xf>
    <xf numFmtId="0" fontId="0" fillId="0" borderId="11" xfId="0" applyBorder="1" applyAlignment="1" applyProtection="1">
      <alignment horizontal="left" shrinkToFit="1"/>
      <protection hidden="1"/>
    </xf>
    <xf numFmtId="0" fontId="0" fillId="0" borderId="11" xfId="0" applyBorder="1" applyAlignment="1" applyProtection="1">
      <alignment horizontal="center" shrinkToFit="1"/>
      <protection hidden="1"/>
    </xf>
    <xf numFmtId="8" fontId="0" fillId="0" borderId="11"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0" fontId="0" fillId="4" borderId="0" xfId="0" applyFill="1" applyAlignment="1" applyProtection="1">
      <alignment shrinkToFit="1"/>
      <protection hidden="1"/>
    </xf>
    <xf numFmtId="0" fontId="0" fillId="0" borderId="6"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0" fontId="4" fillId="4" borderId="0" xfId="0" applyFont="1" applyFill="1" applyAlignment="1" applyProtection="1">
      <alignment horizontal="center" shrinkToFit="1"/>
      <protection hidden="1"/>
    </xf>
    <xf numFmtId="0" fontId="3" fillId="3" borderId="8" xfId="0" applyFont="1" applyFill="1" applyBorder="1" applyAlignment="1" applyProtection="1">
      <alignment horizontal="center" shrinkToFit="1"/>
      <protection hidden="1"/>
    </xf>
    <xf numFmtId="0" fontId="3" fillId="3" borderId="9" xfId="0" applyFont="1" applyFill="1" applyBorder="1" applyAlignment="1" applyProtection="1">
      <alignment horizontal="center" shrinkToFit="1"/>
      <protection hidden="1"/>
    </xf>
    <xf numFmtId="0" fontId="0" fillId="4" borderId="0" xfId="0" applyFill="1" applyBorder="1" applyAlignment="1" applyProtection="1">
      <alignment shrinkToFit="1"/>
      <protection hidden="1"/>
    </xf>
    <xf numFmtId="0" fontId="3" fillId="3" borderId="5" xfId="0" applyFont="1" applyFill="1" applyBorder="1" applyAlignment="1" applyProtection="1">
      <alignment horizontal="center" shrinkToFit="1"/>
      <protection hidden="1"/>
    </xf>
    <xf numFmtId="0" fontId="2" fillId="2" borderId="1" xfId="0" applyFont="1" applyFill="1"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5" xfId="0" applyBorder="1" applyAlignment="1" applyProtection="1">
      <alignment horizontal="center" shrinkToFit="1"/>
      <protection locked="0"/>
    </xf>
    <xf numFmtId="164" fontId="0" fillId="0" borderId="13" xfId="0" applyNumberFormat="1" applyBorder="1" applyAlignment="1" applyProtection="1">
      <alignment horizontal="center" shrinkToFit="1"/>
      <protection locked="0"/>
    </xf>
    <xf numFmtId="164" fontId="0" fillId="0" borderId="14" xfId="0" applyNumberFormat="1" applyBorder="1" applyAlignment="1" applyProtection="1">
      <alignment horizontal="center" shrinkToFit="1"/>
      <protection locked="0"/>
    </xf>
    <xf numFmtId="0" fontId="0" fillId="0" borderId="1" xfId="0" applyBorder="1" applyAlignment="1" applyProtection="1">
      <alignment horizontal="center" shrinkToFit="1"/>
      <protection hidden="1"/>
    </xf>
    <xf numFmtId="0" fontId="3" fillId="3" borderId="0" xfId="0" applyFont="1" applyFill="1" applyBorder="1" applyAlignment="1" applyProtection="1">
      <alignment horizontal="center" shrinkToFit="1"/>
      <protection hidden="1"/>
    </xf>
    <xf numFmtId="0" fontId="1" fillId="4" borderId="0" xfId="0" applyFont="1" applyFill="1" applyAlignment="1" applyProtection="1">
      <alignment horizontal="center" shrinkToFit="1"/>
      <protection hidden="1"/>
    </xf>
    <xf numFmtId="0" fontId="2" fillId="2" borderId="4" xfId="0" applyFont="1" applyFill="1" applyBorder="1" applyAlignment="1" applyProtection="1">
      <alignment horizontal="center" shrinkToFit="1"/>
      <protection hidden="1"/>
    </xf>
    <xf numFmtId="0" fontId="0" fillId="0" borderId="0" xfId="0" applyAlignment="1" applyProtection="1">
      <alignment horizontal="center" shrinkToFit="1"/>
      <protection hidden="1"/>
    </xf>
    <xf numFmtId="0" fontId="9" fillId="0" borderId="0" xfId="0" applyFont="1" applyAlignment="1" applyProtection="1">
      <alignment horizontal="center" shrinkToFit="1"/>
      <protection hidden="1"/>
    </xf>
    <xf numFmtId="0" fontId="0" fillId="4" borderId="0" xfId="0" applyFill="1" applyAlignment="1" applyProtection="1">
      <alignment horizontal="center" shrinkToFit="1"/>
      <protection hidden="1"/>
    </xf>
    <xf numFmtId="0" fontId="2" fillId="2" borderId="10" xfId="0" applyFont="1" applyFill="1" applyBorder="1" applyAlignment="1" applyProtection="1">
      <alignment horizontal="center" shrinkToFit="1"/>
      <protection locked="0"/>
    </xf>
    <xf numFmtId="0" fontId="2" fillId="2" borderId="11" xfId="0" applyFont="1" applyFill="1" applyBorder="1" applyAlignment="1" applyProtection="1">
      <alignment horizontal="center" shrinkToFit="1"/>
      <protection locked="0"/>
    </xf>
    <xf numFmtId="0" fontId="2" fillId="2" borderId="12" xfId="0" applyFont="1" applyFill="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0" fontId="0" fillId="0" borderId="5" xfId="0" applyBorder="1" applyAlignment="1" applyProtection="1">
      <alignment horizontal="left" shrinkToFit="1"/>
      <protection locked="0"/>
    </xf>
    <xf numFmtId="8" fontId="0" fillId="0" borderId="5" xfId="0" applyNumberFormat="1" applyBorder="1" applyAlignment="1" applyProtection="1">
      <alignment shrinkToFit="1"/>
      <protection locked="0"/>
    </xf>
    <xf numFmtId="8" fontId="0" fillId="0" borderId="7"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0" fontId="0" fillId="0" borderId="0" xfId="0" applyBorder="1" applyAlignment="1" applyProtection="1">
      <alignment horizontal="left" shrinkToFit="1"/>
      <protection locked="0"/>
    </xf>
    <xf numFmtId="8" fontId="0" fillId="0" borderId="0" xfId="0" applyNumberFormat="1" applyBorder="1" applyAlignment="1" applyProtection="1">
      <alignment shrinkToFit="1"/>
      <protection locked="0"/>
    </xf>
    <xf numFmtId="8" fontId="0" fillId="0" borderId="9" xfId="0" applyNumberFormat="1" applyBorder="1" applyAlignment="1" applyProtection="1">
      <alignment horizontal="center" shrinkToFit="1"/>
      <protection locked="0"/>
    </xf>
    <xf numFmtId="0" fontId="0" fillId="0" borderId="0" xfId="0" applyBorder="1" applyAlignment="1" applyProtection="1">
      <alignment shrinkToFit="1"/>
      <protection hidden="1"/>
    </xf>
    <xf numFmtId="164" fontId="0" fillId="0" borderId="13" xfId="0" applyNumberFormat="1" applyBorder="1" applyAlignment="1" applyProtection="1">
      <alignment horizontal="center" shrinkToFit="1"/>
      <protection hidden="1"/>
    </xf>
    <xf numFmtId="164" fontId="0" fillId="0" borderId="14"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0" fontId="0" fillId="0" borderId="13"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15" xfId="0" applyFill="1" applyBorder="1" applyAlignment="1" applyProtection="1">
      <alignment horizontal="center" shrinkToFit="1"/>
      <protection hidden="1"/>
    </xf>
    <xf numFmtId="0" fontId="0" fillId="0" borderId="6" xfId="0" applyFill="1" applyBorder="1" applyAlignment="1" applyProtection="1">
      <alignment horizontal="center" shrinkToFit="1"/>
      <protection hidden="1"/>
    </xf>
    <xf numFmtId="0" fontId="0" fillId="0" borderId="8" xfId="0" applyFill="1" applyBorder="1" applyAlignment="1" applyProtection="1">
      <alignment horizontal="center" shrinkToFit="1"/>
      <protection hidden="1"/>
    </xf>
    <xf numFmtId="0" fontId="0" fillId="0" borderId="10" xfId="0" applyFill="1" applyBorder="1" applyAlignment="1" applyProtection="1">
      <alignment horizontal="center" shrinkToFit="1"/>
      <protection hidden="1"/>
    </xf>
    <xf numFmtId="0" fontId="0" fillId="0" borderId="1" xfId="0" applyFill="1" applyBorder="1" applyAlignment="1" applyProtection="1">
      <alignment horizontal="center" shrinkToFit="1"/>
      <protection hidden="1"/>
    </xf>
    <xf numFmtId="164" fontId="0" fillId="0" borderId="13" xfId="0" applyNumberFormat="1" applyFill="1" applyBorder="1" applyAlignment="1" applyProtection="1">
      <alignment horizontal="center" shrinkToFit="1"/>
      <protection hidden="1"/>
    </xf>
    <xf numFmtId="164" fontId="0" fillId="0" borderId="15" xfId="0" applyNumberFormat="1" applyFill="1" applyBorder="1" applyAlignment="1" applyProtection="1">
      <alignment horizontal="center" shrinkToFit="1"/>
      <protection hidden="1"/>
    </xf>
    <xf numFmtId="0" fontId="6" fillId="0" borderId="1" xfId="0" applyFont="1" applyFill="1" applyBorder="1" applyAlignment="1" applyProtection="1">
      <alignment horizontal="center" shrinkToFit="1"/>
      <protection hidden="1"/>
    </xf>
    <xf numFmtId="8" fontId="0" fillId="0" borderId="13"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8" fontId="0" fillId="0" borderId="1" xfId="0" applyNumberFormat="1" applyBorder="1" applyAlignment="1" applyProtection="1">
      <alignment shrinkToFit="1"/>
      <protection hidden="1"/>
    </xf>
    <xf numFmtId="8" fontId="0" fillId="0" borderId="1" xfId="0" applyNumberFormat="1" applyFill="1" applyBorder="1" applyAlignment="1" applyProtection="1">
      <alignment horizontal="right" shrinkToFit="1"/>
      <protection hidden="1"/>
    </xf>
    <xf numFmtId="8" fontId="0" fillId="0" borderId="7" xfId="0" applyNumberFormat="1" applyFill="1" applyBorder="1" applyAlignment="1" applyProtection="1">
      <alignment horizontal="right" shrinkToFit="1"/>
      <protection hidden="1"/>
    </xf>
    <xf numFmtId="8" fontId="0" fillId="0" borderId="9" xfId="0" applyNumberFormat="1" applyFill="1" applyBorder="1" applyAlignment="1" applyProtection="1">
      <alignment horizontal="right" shrinkToFit="1"/>
      <protection hidden="1"/>
    </xf>
    <xf numFmtId="8" fontId="0" fillId="0" borderId="12" xfId="0" applyNumberFormat="1" applyFill="1" applyBorder="1" applyAlignment="1" applyProtection="1">
      <alignment horizontal="right" shrinkToFit="1"/>
      <protection hidden="1"/>
    </xf>
    <xf numFmtId="0" fontId="1" fillId="0" borderId="1" xfId="0" applyFont="1" applyBorder="1" applyAlignment="1" applyProtection="1">
      <alignment horizontal="center" shrinkToFit="1"/>
      <protection hidden="1"/>
    </xf>
    <xf numFmtId="0" fontId="0" fillId="0" borderId="0" xfId="0" applyFill="1" applyAlignment="1" applyProtection="1">
      <alignment shrinkToFit="1"/>
      <protection hidden="1"/>
    </xf>
    <xf numFmtId="8" fontId="0" fillId="0" borderId="6" xfId="0" applyNumberFormat="1" applyFill="1" applyBorder="1" applyAlignment="1" applyProtection="1">
      <alignment horizontal="right" shrinkToFit="1"/>
      <protection hidden="1"/>
    </xf>
    <xf numFmtId="8" fontId="0" fillId="0" borderId="13" xfId="0" applyNumberFormat="1" applyFill="1" applyBorder="1" applyAlignment="1" applyProtection="1">
      <alignment horizontal="right" shrinkToFit="1"/>
      <protection hidden="1"/>
    </xf>
    <xf numFmtId="8" fontId="0" fillId="0" borderId="8" xfId="0" applyNumberFormat="1" applyFill="1" applyBorder="1" applyAlignment="1" applyProtection="1">
      <alignment horizontal="right" shrinkToFit="1"/>
      <protection hidden="1"/>
    </xf>
    <xf numFmtId="8" fontId="0" fillId="0" borderId="14" xfId="0" applyNumberFormat="1" applyFill="1" applyBorder="1" applyAlignment="1" applyProtection="1">
      <alignment horizontal="right" shrinkToFit="1"/>
      <protection hidden="1"/>
    </xf>
    <xf numFmtId="8" fontId="0" fillId="0" borderId="10" xfId="0" applyNumberFormat="1" applyFill="1" applyBorder="1" applyAlignment="1" applyProtection="1">
      <alignment horizontal="right" shrinkToFit="1"/>
      <protection hidden="1"/>
    </xf>
    <xf numFmtId="8" fontId="0" fillId="0" borderId="15" xfId="0" applyNumberFormat="1" applyFill="1" applyBorder="1" applyAlignment="1" applyProtection="1">
      <alignment horizontal="right" shrinkToFit="1"/>
      <protection hidden="1"/>
    </xf>
    <xf numFmtId="10" fontId="0" fillId="0" borderId="13" xfId="0" applyNumberFormat="1" applyFill="1" applyBorder="1" applyAlignment="1" applyProtection="1">
      <alignment horizontal="center" shrinkToFit="1"/>
      <protection hidden="1"/>
    </xf>
    <xf numFmtId="10" fontId="0" fillId="0" borderId="14" xfId="0" applyNumberFormat="1" applyFill="1" applyBorder="1" applyAlignment="1" applyProtection="1">
      <alignment horizontal="center" shrinkToFit="1"/>
      <protection hidden="1"/>
    </xf>
    <xf numFmtId="10" fontId="0" fillId="0" borderId="15" xfId="0" applyNumberFormat="1" applyFill="1" applyBorder="1" applyAlignment="1" applyProtection="1">
      <alignment horizontal="center" shrinkToFit="1"/>
      <protection hidden="1"/>
    </xf>
    <xf numFmtId="8" fontId="0" fillId="0" borderId="1" xfId="0" applyNumberFormat="1" applyBorder="1" applyAlignment="1" applyProtection="1">
      <alignment horizontal="center" shrinkToFit="1"/>
      <protection hidden="1"/>
    </xf>
    <xf numFmtId="0" fontId="0" fillId="4" borderId="0" xfId="0" applyFont="1" applyFill="1" applyAlignment="1" applyProtection="1">
      <alignment shrinkToFit="1"/>
      <protection hidden="1"/>
    </xf>
    <xf numFmtId="0" fontId="0" fillId="0" borderId="0" xfId="0" applyBorder="1" applyAlignment="1" applyProtection="1">
      <alignment horizontal="center" shrinkToFit="1"/>
      <protection locked="0"/>
    </xf>
    <xf numFmtId="0" fontId="0" fillId="0" borderId="5" xfId="0" applyBorder="1" applyAlignment="1" applyProtection="1">
      <alignment horizontal="center" shrinkToFit="1"/>
      <protection locked="0"/>
    </xf>
    <xf numFmtId="164" fontId="0" fillId="7" borderId="6" xfId="0" applyNumberFormat="1" applyFill="1" applyBorder="1" applyAlignment="1" applyProtection="1">
      <alignment horizontal="center" shrinkToFit="1"/>
      <protection hidden="1"/>
    </xf>
    <xf numFmtId="0" fontId="0" fillId="7" borderId="5" xfId="0" applyFill="1" applyBorder="1" applyAlignment="1" applyProtection="1">
      <alignment horizontal="left" shrinkToFit="1"/>
      <protection hidden="1"/>
    </xf>
    <xf numFmtId="0" fontId="0" fillId="7" borderId="5" xfId="0" applyFill="1" applyBorder="1" applyAlignment="1" applyProtection="1">
      <alignment horizontal="center" shrinkToFit="1"/>
      <protection hidden="1"/>
    </xf>
    <xf numFmtId="8" fontId="0" fillId="7" borderId="5" xfId="0" applyNumberFormat="1" applyFill="1" applyBorder="1" applyAlignment="1" applyProtection="1">
      <alignment shrinkToFit="1"/>
      <protection hidden="1"/>
    </xf>
    <xf numFmtId="8" fontId="0" fillId="7" borderId="7" xfId="0" applyNumberFormat="1" applyFill="1" applyBorder="1" applyAlignment="1" applyProtection="1">
      <alignment horizontal="center" shrinkToFit="1"/>
      <protection hidden="1"/>
    </xf>
    <xf numFmtId="164" fontId="0" fillId="7" borderId="8" xfId="0" applyNumberFormat="1" applyFill="1" applyBorder="1" applyAlignment="1" applyProtection="1">
      <alignment horizontal="center" shrinkToFit="1"/>
      <protection hidden="1"/>
    </xf>
    <xf numFmtId="0" fontId="0" fillId="7" borderId="0" xfId="0" applyFill="1" applyBorder="1" applyAlignment="1" applyProtection="1">
      <alignment horizontal="left" shrinkToFit="1"/>
      <protection hidden="1"/>
    </xf>
    <xf numFmtId="0" fontId="0" fillId="7" borderId="0" xfId="0" applyFill="1" applyBorder="1" applyAlignment="1" applyProtection="1">
      <alignment horizontal="center" shrinkToFit="1"/>
      <protection hidden="1"/>
    </xf>
    <xf numFmtId="8" fontId="0" fillId="7" borderId="0" xfId="0" applyNumberFormat="1" applyFill="1" applyBorder="1" applyAlignment="1" applyProtection="1">
      <alignment shrinkToFit="1"/>
      <protection hidden="1"/>
    </xf>
    <xf numFmtId="8" fontId="0" fillId="7" borderId="9" xfId="0" applyNumberFormat="1" applyFill="1" applyBorder="1" applyAlignment="1" applyProtection="1">
      <alignment horizontal="center" shrinkToFit="1"/>
      <protection hidden="1"/>
    </xf>
    <xf numFmtId="164" fontId="0" fillId="7" borderId="10" xfId="0" applyNumberFormat="1" applyFill="1" applyBorder="1" applyAlignment="1" applyProtection="1">
      <alignment horizontal="center" shrinkToFit="1"/>
      <protection hidden="1"/>
    </xf>
    <xf numFmtId="0" fontId="0" fillId="7" borderId="11" xfId="0" applyFill="1" applyBorder="1" applyAlignment="1" applyProtection="1">
      <alignment horizontal="left" shrinkToFit="1"/>
      <protection hidden="1"/>
    </xf>
    <xf numFmtId="0" fontId="0" fillId="7" borderId="11" xfId="0" applyFill="1" applyBorder="1" applyAlignment="1" applyProtection="1">
      <alignment horizontal="center" shrinkToFit="1"/>
      <protection hidden="1"/>
    </xf>
    <xf numFmtId="8" fontId="0" fillId="7" borderId="11" xfId="0" applyNumberFormat="1" applyFill="1" applyBorder="1" applyAlignment="1" applyProtection="1">
      <alignment shrinkToFit="1"/>
      <protection hidden="1"/>
    </xf>
    <xf numFmtId="8" fontId="0" fillId="7" borderId="12" xfId="0" applyNumberFormat="1" applyFill="1" applyBorder="1" applyAlignment="1" applyProtection="1">
      <alignment horizontal="center" shrinkToFit="1"/>
      <protection hidden="1"/>
    </xf>
    <xf numFmtId="0" fontId="4" fillId="0" borderId="11" xfId="0" applyFont="1" applyBorder="1" applyAlignment="1" applyProtection="1">
      <alignment horizontal="center" shrinkToFit="1"/>
      <protection hidden="1"/>
    </xf>
    <xf numFmtId="8" fontId="0" fillId="0" borderId="2" xfId="0" applyNumberFormat="1" applyBorder="1" applyAlignment="1" applyProtection="1">
      <alignment horizontal="center" shrinkToFit="1"/>
      <protection locked="0"/>
    </xf>
    <xf numFmtId="8" fontId="0" fillId="0" borderId="3" xfId="0" applyNumberFormat="1" applyBorder="1" applyAlignment="1" applyProtection="1">
      <alignment horizontal="center" shrinkToFit="1"/>
      <protection locked="0"/>
    </xf>
    <xf numFmtId="8" fontId="0" fillId="0" borderId="4" xfId="0" applyNumberFormat="1"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2" fillId="2" borderId="6" xfId="0" applyFont="1" applyFill="1" applyBorder="1" applyAlignment="1" applyProtection="1">
      <alignment horizontal="center" shrinkToFit="1"/>
      <protection hidden="1"/>
    </xf>
    <xf numFmtId="0" fontId="2" fillId="2" borderId="5" xfId="0" applyFont="1" applyFill="1" applyBorder="1" applyAlignment="1" applyProtection="1">
      <alignment horizontal="center" shrinkToFit="1"/>
      <protection hidden="1"/>
    </xf>
    <xf numFmtId="0" fontId="2" fillId="2" borderId="7" xfId="0" applyFont="1" applyFill="1" applyBorder="1" applyAlignment="1" applyProtection="1">
      <alignment horizontal="center" shrinkToFit="1"/>
      <protection hidden="1"/>
    </xf>
    <xf numFmtId="0" fontId="0" fillId="0" borderId="6"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2" fillId="2" borderId="2" xfId="0" applyFont="1" applyFill="1" applyBorder="1" applyAlignment="1" applyProtection="1">
      <alignment horizontal="center" shrinkToFit="1"/>
      <protection hidden="1"/>
    </xf>
    <xf numFmtId="0" fontId="2" fillId="2" borderId="3" xfId="0" applyFont="1" applyFill="1" applyBorder="1" applyAlignment="1" applyProtection="1">
      <alignment horizontal="center" shrinkToFit="1"/>
      <protection hidden="1"/>
    </xf>
    <xf numFmtId="0" fontId="2" fillId="2" borderId="4" xfId="0" applyFont="1" applyFill="1" applyBorder="1" applyAlignment="1" applyProtection="1">
      <alignment horizontal="center" shrinkToFit="1"/>
      <protection hidden="1"/>
    </xf>
    <xf numFmtId="0" fontId="3" fillId="3" borderId="6" xfId="0" applyFont="1" applyFill="1" applyBorder="1" applyAlignment="1" applyProtection="1">
      <alignment horizontal="center" shrinkToFit="1"/>
      <protection hidden="1"/>
    </xf>
    <xf numFmtId="0" fontId="3" fillId="3" borderId="5" xfId="0" applyFont="1" applyFill="1" applyBorder="1" applyAlignment="1" applyProtection="1">
      <alignment horizontal="center" shrinkToFit="1"/>
      <protection hidden="1"/>
    </xf>
    <xf numFmtId="0" fontId="3" fillId="3" borderId="7" xfId="0" applyFont="1" applyFill="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5" fillId="3" borderId="6" xfId="0" applyFont="1" applyFill="1" applyBorder="1" applyAlignment="1" applyProtection="1">
      <alignment horizontal="center" vertical="center" shrinkToFit="1"/>
      <protection hidden="1"/>
    </xf>
    <xf numFmtId="0" fontId="5" fillId="3" borderId="5" xfId="0" applyFont="1" applyFill="1" applyBorder="1" applyAlignment="1" applyProtection="1">
      <alignment horizontal="center" vertical="center" shrinkToFit="1"/>
      <protection hidden="1"/>
    </xf>
    <xf numFmtId="0" fontId="5" fillId="3" borderId="7" xfId="0" applyFont="1" applyFill="1" applyBorder="1" applyAlignment="1" applyProtection="1">
      <alignment horizontal="center" vertical="center" shrinkToFit="1"/>
      <protection hidden="1"/>
    </xf>
    <xf numFmtId="0" fontId="5" fillId="3" borderId="10" xfId="0" applyFont="1" applyFill="1" applyBorder="1" applyAlignment="1" applyProtection="1">
      <alignment horizontal="center" vertical="center" shrinkToFit="1"/>
      <protection hidden="1"/>
    </xf>
    <xf numFmtId="0" fontId="5" fillId="3" borderId="11" xfId="0" applyFont="1" applyFill="1" applyBorder="1" applyAlignment="1" applyProtection="1">
      <alignment horizontal="center" vertical="center" shrinkToFit="1"/>
      <protection hidden="1"/>
    </xf>
    <xf numFmtId="0" fontId="5" fillId="3" borderId="12" xfId="0" applyFont="1" applyFill="1" applyBorder="1" applyAlignment="1" applyProtection="1">
      <alignment horizontal="center" vertical="center"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7" fillId="6" borderId="2" xfId="0" applyFont="1" applyFill="1" applyBorder="1" applyAlignment="1" applyProtection="1">
      <alignment horizontal="center" shrinkToFit="1"/>
      <protection hidden="1"/>
    </xf>
    <xf numFmtId="0" fontId="7" fillId="6" borderId="3" xfId="0" applyFont="1" applyFill="1" applyBorder="1" applyAlignment="1" applyProtection="1">
      <alignment horizontal="center" shrinkToFit="1"/>
      <protection hidden="1"/>
    </xf>
    <xf numFmtId="0" fontId="7" fillId="6" borderId="4"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10" fillId="0" borderId="6"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9" xfId="0" applyFont="1" applyBorder="1" applyAlignment="1" applyProtection="1">
      <alignment horizontal="left" vertical="center" wrapText="1"/>
      <protection hidden="1"/>
    </xf>
    <xf numFmtId="0" fontId="10" fillId="0" borderId="10" xfId="0" applyFont="1" applyBorder="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12" xfId="0" applyFont="1" applyBorder="1" applyAlignment="1" applyProtection="1">
      <alignment horizontal="left" vertical="center" wrapText="1"/>
      <protection hidden="1"/>
    </xf>
    <xf numFmtId="10" fontId="0" fillId="0" borderId="2" xfId="0" applyNumberFormat="1" applyBorder="1" applyAlignment="1" applyProtection="1">
      <alignment horizontal="center" shrinkToFit="1"/>
      <protection locked="0"/>
    </xf>
    <xf numFmtId="10" fontId="0" fillId="0" borderId="3" xfId="0" applyNumberFormat="1" applyBorder="1" applyAlignment="1" applyProtection="1">
      <alignment horizontal="center" shrinkToFit="1"/>
      <protection locked="0"/>
    </xf>
    <xf numFmtId="10" fontId="0" fillId="0" borderId="4" xfId="0" applyNumberFormat="1" applyBorder="1" applyAlignment="1" applyProtection="1">
      <alignment horizontal="center" shrinkToFit="1"/>
      <protection locked="0"/>
    </xf>
    <xf numFmtId="0" fontId="1" fillId="4" borderId="6" xfId="0" applyFont="1" applyFill="1" applyBorder="1" applyAlignment="1" applyProtection="1">
      <alignment horizontal="left" vertical="center" wrapText="1"/>
      <protection hidden="1"/>
    </xf>
    <xf numFmtId="0" fontId="1" fillId="4" borderId="5" xfId="0" applyFont="1" applyFill="1" applyBorder="1" applyAlignment="1" applyProtection="1">
      <alignment horizontal="left" vertical="center" wrapText="1"/>
      <protection hidden="1"/>
    </xf>
    <xf numFmtId="0" fontId="1" fillId="4" borderId="7" xfId="0" applyFont="1" applyFill="1" applyBorder="1" applyAlignment="1" applyProtection="1">
      <alignment horizontal="left" vertical="center" wrapText="1"/>
      <protection hidden="1"/>
    </xf>
    <xf numFmtId="0" fontId="1" fillId="4" borderId="10" xfId="0" applyFont="1" applyFill="1" applyBorder="1" applyAlignment="1" applyProtection="1">
      <alignment horizontal="left" vertical="center" wrapText="1"/>
      <protection hidden="1"/>
    </xf>
    <xf numFmtId="0" fontId="1" fillId="4" borderId="11" xfId="0" applyFont="1" applyFill="1" applyBorder="1" applyAlignment="1" applyProtection="1">
      <alignment horizontal="left" vertical="center" wrapText="1"/>
      <protection hidden="1"/>
    </xf>
    <xf numFmtId="0" fontId="1" fillId="4" borderId="12" xfId="0" applyFont="1" applyFill="1" applyBorder="1" applyAlignment="1" applyProtection="1">
      <alignment horizontal="left" vertical="center" wrapText="1"/>
      <protection hidden="1"/>
    </xf>
    <xf numFmtId="0" fontId="10" fillId="4" borderId="0" xfId="0" applyFont="1" applyFill="1" applyAlignment="1" applyProtection="1">
      <alignment horizontal="center" vertic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4" fillId="4" borderId="6" xfId="0" applyFont="1" applyFill="1" applyBorder="1" applyAlignment="1" applyProtection="1">
      <alignment horizontal="left" vertical="center" wrapText="1"/>
      <protection hidden="1"/>
    </xf>
    <xf numFmtId="0" fontId="4" fillId="4" borderId="5" xfId="0" applyFont="1" applyFill="1" applyBorder="1" applyAlignment="1" applyProtection="1">
      <alignment horizontal="left" vertical="center" wrapText="1"/>
      <protection hidden="1"/>
    </xf>
    <xf numFmtId="0" fontId="4" fillId="4" borderId="7" xfId="0" applyFont="1" applyFill="1" applyBorder="1" applyAlignment="1" applyProtection="1">
      <alignment horizontal="left" vertical="center" wrapText="1"/>
      <protection hidden="1"/>
    </xf>
    <xf numFmtId="0" fontId="4" fillId="4" borderId="8" xfId="0" applyFont="1" applyFill="1" applyBorder="1" applyAlignment="1" applyProtection="1">
      <alignment horizontal="left" vertical="center" wrapText="1"/>
      <protection hidden="1"/>
    </xf>
    <xf numFmtId="0" fontId="4" fillId="4" borderId="0" xfId="0" applyFont="1" applyFill="1" applyBorder="1" applyAlignment="1" applyProtection="1">
      <alignment horizontal="left" vertical="center" wrapText="1"/>
      <protection hidden="1"/>
    </xf>
    <xf numFmtId="0" fontId="4" fillId="4" borderId="9" xfId="0" applyFont="1" applyFill="1" applyBorder="1" applyAlignment="1" applyProtection="1">
      <alignment horizontal="left" vertical="center" wrapText="1"/>
      <protection hidden="1"/>
    </xf>
    <xf numFmtId="0" fontId="4" fillId="4" borderId="10" xfId="0" applyFont="1" applyFill="1" applyBorder="1" applyAlignment="1" applyProtection="1">
      <alignment horizontal="left" vertical="center" wrapText="1"/>
      <protection hidden="1"/>
    </xf>
    <xf numFmtId="0" fontId="4" fillId="4" borderId="11" xfId="0" applyFont="1" applyFill="1" applyBorder="1" applyAlignment="1" applyProtection="1">
      <alignment horizontal="left" vertical="center" wrapText="1"/>
      <protection hidden="1"/>
    </xf>
    <xf numFmtId="0" fontId="4" fillId="4" borderId="12" xfId="0" applyFont="1" applyFill="1" applyBorder="1" applyAlignment="1" applyProtection="1">
      <alignment horizontal="left" vertical="center" wrapText="1"/>
      <protection hidden="1"/>
    </xf>
    <xf numFmtId="165" fontId="4" fillId="4" borderId="5" xfId="0" applyNumberFormat="1" applyFont="1" applyFill="1" applyBorder="1" applyAlignment="1" applyProtection="1">
      <alignment horizontal="center" shrinkToFit="1"/>
      <protection hidden="1"/>
    </xf>
    <xf numFmtId="0" fontId="11" fillId="5" borderId="6" xfId="1" applyFont="1" applyFill="1" applyBorder="1" applyAlignment="1">
      <alignment horizontal="center" vertical="center"/>
    </xf>
    <xf numFmtId="0" fontId="11" fillId="5" borderId="5" xfId="1" applyFont="1" applyFill="1" applyBorder="1" applyAlignment="1">
      <alignment horizontal="center" vertical="center"/>
    </xf>
    <xf numFmtId="0" fontId="11" fillId="5" borderId="7" xfId="1" applyFont="1" applyFill="1" applyBorder="1" applyAlignment="1">
      <alignment horizontal="center" vertical="center"/>
    </xf>
    <xf numFmtId="0" fontId="11" fillId="5" borderId="10" xfId="1" applyFont="1" applyFill="1" applyBorder="1" applyAlignment="1">
      <alignment horizontal="center" vertical="center"/>
    </xf>
    <xf numFmtId="0" fontId="11" fillId="5" borderId="11" xfId="1" applyFont="1" applyFill="1" applyBorder="1" applyAlignment="1">
      <alignment horizontal="center" vertical="center"/>
    </xf>
    <xf numFmtId="0" fontId="11" fillId="5" borderId="12" xfId="1" applyFont="1" applyFill="1" applyBorder="1" applyAlignment="1">
      <alignment horizontal="center" vertical="center"/>
    </xf>
    <xf numFmtId="0" fontId="4" fillId="0" borderId="6"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12" xfId="0" applyFont="1" applyBorder="1" applyAlignment="1" applyProtection="1">
      <alignment horizontal="left" vertical="center" wrapText="1"/>
      <protection hidden="1"/>
    </xf>
    <xf numFmtId="0" fontId="4" fillId="4" borderId="0" xfId="0" applyFont="1" applyFill="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0" fontId="4" fillId="0" borderId="13" xfId="0" applyFont="1" applyBorder="1" applyAlignment="1" applyProtection="1">
      <alignment horizontal="left" vertical="center" wrapText="1"/>
      <protection hidden="1"/>
    </xf>
    <xf numFmtId="0" fontId="4" fillId="0" borderId="14" xfId="0" applyFont="1" applyBorder="1" applyAlignment="1" applyProtection="1">
      <alignment horizontal="left" vertical="center" wrapText="1"/>
      <protection hidden="1"/>
    </xf>
    <xf numFmtId="0" fontId="4" fillId="0" borderId="15" xfId="0" applyFont="1" applyBorder="1" applyAlignment="1" applyProtection="1">
      <alignment horizontal="left" vertical="center" wrapText="1"/>
      <protection hidden="1"/>
    </xf>
    <xf numFmtId="0" fontId="4" fillId="4" borderId="6" xfId="0" applyFont="1" applyFill="1" applyBorder="1" applyAlignment="1" applyProtection="1">
      <alignment horizontal="center" vertical="center" shrinkToFit="1"/>
      <protection hidden="1"/>
    </xf>
    <xf numFmtId="0" fontId="4" fillId="4" borderId="5" xfId="0" applyFont="1" applyFill="1" applyBorder="1" applyAlignment="1" applyProtection="1">
      <alignment horizontal="center" vertical="center" shrinkToFit="1"/>
      <protection hidden="1"/>
    </xf>
    <xf numFmtId="0" fontId="1" fillId="4" borderId="11" xfId="0" applyFont="1" applyFill="1" applyBorder="1" applyAlignment="1" applyProtection="1">
      <alignment horizontal="center" shrinkToFit="1"/>
      <protection hidden="1"/>
    </xf>
    <xf numFmtId="0" fontId="1" fillId="4" borderId="12" xfId="0" applyFont="1" applyFill="1" applyBorder="1" applyAlignment="1" applyProtection="1">
      <alignment horizontal="center" shrinkToFit="1"/>
      <protection hidden="1"/>
    </xf>
    <xf numFmtId="8" fontId="4" fillId="0" borderId="10" xfId="0" applyNumberFormat="1" applyFont="1" applyFill="1" applyBorder="1" applyAlignment="1" applyProtection="1">
      <alignment horizontal="right" vertical="center" shrinkToFit="1"/>
      <protection hidden="1"/>
    </xf>
    <xf numFmtId="8" fontId="4" fillId="0" borderId="11" xfId="0" applyNumberFormat="1" applyFont="1" applyFill="1" applyBorder="1" applyAlignment="1" applyProtection="1">
      <alignment horizontal="right" vertical="center" shrinkToFit="1"/>
      <protection hidden="1"/>
    </xf>
    <xf numFmtId="8" fontId="4" fillId="0" borderId="12" xfId="0" applyNumberFormat="1" applyFont="1" applyFill="1" applyBorder="1" applyAlignment="1" applyProtection="1">
      <alignment horizontal="right" vertical="center" shrinkToFit="1"/>
      <protection hidden="1"/>
    </xf>
    <xf numFmtId="8" fontId="4" fillId="0" borderId="8" xfId="0" applyNumberFormat="1" applyFont="1" applyFill="1" applyBorder="1" applyAlignment="1" applyProtection="1">
      <alignment horizontal="right" vertical="center" shrinkToFit="1"/>
      <protection hidden="1"/>
    </xf>
    <xf numFmtId="8" fontId="4" fillId="0" borderId="0" xfId="0" applyNumberFormat="1" applyFont="1" applyFill="1" applyBorder="1" applyAlignment="1" applyProtection="1">
      <alignment horizontal="right" vertical="center" shrinkToFit="1"/>
      <protection hidden="1"/>
    </xf>
    <xf numFmtId="8" fontId="4" fillId="0" borderId="9" xfId="0" applyNumberFormat="1" applyFont="1" applyFill="1" applyBorder="1" applyAlignment="1" applyProtection="1">
      <alignment horizontal="right" vertical="center" shrinkToFit="1"/>
      <protection hidden="1"/>
    </xf>
    <xf numFmtId="8" fontId="4" fillId="0" borderId="6" xfId="0" applyNumberFormat="1" applyFont="1" applyFill="1" applyBorder="1" applyAlignment="1" applyProtection="1">
      <alignment horizontal="right" vertical="center" shrinkToFit="1"/>
      <protection hidden="1"/>
    </xf>
    <xf numFmtId="8" fontId="4" fillId="0" borderId="5" xfId="0" applyNumberFormat="1" applyFont="1" applyFill="1" applyBorder="1" applyAlignment="1" applyProtection="1">
      <alignment horizontal="right" vertical="center" shrinkToFit="1"/>
      <protection hidden="1"/>
    </xf>
    <xf numFmtId="8" fontId="4" fillId="0" borderId="7" xfId="0" applyNumberFormat="1" applyFont="1" applyFill="1" applyBorder="1" applyAlignment="1" applyProtection="1">
      <alignment horizontal="right" vertical="center" shrinkToFit="1"/>
      <protection hidden="1"/>
    </xf>
    <xf numFmtId="0" fontId="0" fillId="0" borderId="8" xfId="0" applyFill="1" applyBorder="1" applyAlignment="1" applyProtection="1">
      <alignment horizontal="center" shrinkToFit="1"/>
      <protection hidden="1"/>
    </xf>
    <xf numFmtId="0" fontId="0" fillId="0" borderId="0" xfId="0" applyFill="1" applyBorder="1" applyAlignment="1" applyProtection="1">
      <alignment horizontal="center" shrinkToFit="1"/>
      <protection hidden="1"/>
    </xf>
    <xf numFmtId="0" fontId="0" fillId="0" borderId="9" xfId="0" applyFill="1" applyBorder="1" applyAlignment="1" applyProtection="1">
      <alignment horizontal="center" shrinkToFit="1"/>
      <protection hidden="1"/>
    </xf>
    <xf numFmtId="0" fontId="0" fillId="0" borderId="10" xfId="0" applyFill="1" applyBorder="1" applyAlignment="1" applyProtection="1">
      <alignment horizontal="center" shrinkToFit="1"/>
      <protection hidden="1"/>
    </xf>
    <xf numFmtId="0" fontId="0" fillId="0" borderId="11" xfId="0" applyFill="1" applyBorder="1" applyAlignment="1" applyProtection="1">
      <alignment horizontal="center" shrinkToFit="1"/>
      <protection hidden="1"/>
    </xf>
    <xf numFmtId="0" fontId="0" fillId="0" borderId="12" xfId="0" applyFill="1" applyBorder="1" applyAlignment="1" applyProtection="1">
      <alignment horizontal="center" shrinkToFit="1"/>
      <protection hidden="1"/>
    </xf>
    <xf numFmtId="0" fontId="3" fillId="3" borderId="13" xfId="0" applyFont="1" applyFill="1" applyBorder="1" applyAlignment="1" applyProtection="1">
      <alignment horizontal="center" shrinkToFit="1"/>
      <protection hidden="1"/>
    </xf>
    <xf numFmtId="8" fontId="0" fillId="0" borderId="10" xfId="0" applyNumberFormat="1" applyFill="1" applyBorder="1" applyAlignment="1" applyProtection="1">
      <alignment horizontal="right" shrinkToFit="1"/>
      <protection hidden="1"/>
    </xf>
    <xf numFmtId="8" fontId="0" fillId="0" borderId="11" xfId="0" applyNumberFormat="1" applyFill="1" applyBorder="1" applyAlignment="1" applyProtection="1">
      <alignment horizontal="right" shrinkToFit="1"/>
      <protection hidden="1"/>
    </xf>
    <xf numFmtId="8" fontId="0" fillId="0" borderId="12" xfId="0" applyNumberFormat="1" applyFill="1" applyBorder="1" applyAlignment="1" applyProtection="1">
      <alignment horizontal="right" shrinkToFit="1"/>
      <protection hidden="1"/>
    </xf>
    <xf numFmtId="8" fontId="0" fillId="0" borderId="8" xfId="0" applyNumberFormat="1" applyFill="1" applyBorder="1" applyAlignment="1" applyProtection="1">
      <alignment horizontal="right" shrinkToFit="1"/>
      <protection hidden="1"/>
    </xf>
    <xf numFmtId="8" fontId="0" fillId="0" borderId="0" xfId="0" applyNumberFormat="1" applyFill="1" applyBorder="1" applyAlignment="1" applyProtection="1">
      <alignment horizontal="right" shrinkToFit="1"/>
      <protection hidden="1"/>
    </xf>
    <xf numFmtId="8" fontId="0" fillId="0" borderId="9" xfId="0" applyNumberFormat="1" applyFill="1" applyBorder="1" applyAlignment="1" applyProtection="1">
      <alignment horizontal="right" shrinkToFit="1"/>
      <protection hidden="1"/>
    </xf>
    <xf numFmtId="8" fontId="0" fillId="0" borderId="6" xfId="0" applyNumberFormat="1" applyFill="1" applyBorder="1" applyAlignment="1" applyProtection="1">
      <alignment horizontal="right" shrinkToFit="1"/>
      <protection hidden="1"/>
    </xf>
    <xf numFmtId="8" fontId="0" fillId="0" borderId="5" xfId="0" applyNumberFormat="1" applyFill="1" applyBorder="1" applyAlignment="1" applyProtection="1">
      <alignment horizontal="right" shrinkToFit="1"/>
      <protection hidden="1"/>
    </xf>
    <xf numFmtId="8" fontId="0" fillId="0" borderId="7" xfId="0" applyNumberFormat="1" applyFill="1" applyBorder="1" applyAlignment="1" applyProtection="1">
      <alignment horizontal="right" shrinkToFit="1"/>
      <protection hidden="1"/>
    </xf>
    <xf numFmtId="0" fontId="1" fillId="0" borderId="2" xfId="0" applyFont="1" applyBorder="1" applyAlignment="1" applyProtection="1">
      <alignment horizontal="center" shrinkToFit="1"/>
      <protection hidden="1"/>
    </xf>
    <xf numFmtId="0" fontId="1" fillId="0" borderId="3" xfId="0" applyFont="1" applyBorder="1" applyAlignment="1" applyProtection="1">
      <alignment horizontal="center" shrinkToFit="1"/>
      <protection hidden="1"/>
    </xf>
    <xf numFmtId="0" fontId="1" fillId="0" borderId="4" xfId="0" applyFont="1" applyBorder="1" applyAlignment="1" applyProtection="1">
      <alignment horizontal="center" shrinkToFit="1"/>
      <protection hidden="1"/>
    </xf>
    <xf numFmtId="0" fontId="0" fillId="0" borderId="6" xfId="0" applyFill="1" applyBorder="1" applyAlignment="1" applyProtection="1">
      <alignment horizontal="center" shrinkToFit="1"/>
      <protection hidden="1"/>
    </xf>
    <xf numFmtId="0" fontId="0" fillId="0" borderId="5" xfId="0" applyFill="1" applyBorder="1" applyAlignment="1" applyProtection="1">
      <alignment horizontal="center" shrinkToFit="1"/>
      <protection hidden="1"/>
    </xf>
    <xf numFmtId="0" fontId="0" fillId="0" borderId="7" xfId="0" applyFill="1" applyBorder="1" applyAlignment="1" applyProtection="1">
      <alignment horizontal="center" shrinkToFit="1"/>
      <protection hidden="1"/>
    </xf>
    <xf numFmtId="0" fontId="4" fillId="4" borderId="3" xfId="0" applyFont="1" applyFill="1" applyBorder="1" applyAlignment="1" applyProtection="1">
      <alignment horizontal="center" shrinkToFit="1"/>
      <protection hidden="1"/>
    </xf>
    <xf numFmtId="0" fontId="3" fillId="3" borderId="2" xfId="0" quotePrefix="1" applyFont="1" applyFill="1" applyBorder="1" applyAlignment="1" applyProtection="1">
      <alignment horizontal="center" shrinkToFit="1"/>
      <protection hidden="1"/>
    </xf>
    <xf numFmtId="8" fontId="0" fillId="0" borderId="2" xfId="0" applyNumberFormat="1" applyFill="1" applyBorder="1" applyAlignment="1" applyProtection="1">
      <alignment horizontal="center" shrinkToFit="1"/>
      <protection hidden="1"/>
    </xf>
    <xf numFmtId="8" fontId="0" fillId="0" borderId="3" xfId="0" applyNumberFormat="1" applyFill="1" applyBorder="1" applyAlignment="1" applyProtection="1">
      <alignment horizontal="center" shrinkToFit="1"/>
      <protection hidden="1"/>
    </xf>
    <xf numFmtId="8" fontId="0" fillId="0" borderId="4" xfId="0" applyNumberFormat="1" applyFill="1"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1" fillId="4" borderId="5" xfId="0" applyFont="1" applyFill="1" applyBorder="1" applyAlignment="1" applyProtection="1">
      <alignment horizontal="center" shrinkToFit="1"/>
      <protection hidden="1"/>
    </xf>
    <xf numFmtId="0" fontId="4" fillId="4" borderId="11" xfId="0" applyFont="1" applyFill="1" applyBorder="1" applyAlignment="1" applyProtection="1">
      <alignment horizontal="center" shrinkToFit="1"/>
      <protection hidden="1"/>
    </xf>
    <xf numFmtId="8" fontId="0" fillId="0" borderId="8" xfId="0" applyNumberFormat="1" applyFont="1" applyFill="1" applyBorder="1" applyAlignment="1" applyProtection="1">
      <alignment horizontal="right" vertical="center" shrinkToFit="1"/>
      <protection hidden="1"/>
    </xf>
    <xf numFmtId="8" fontId="0" fillId="0" borderId="0" xfId="0" applyNumberFormat="1" applyFont="1" applyFill="1" applyBorder="1" applyAlignment="1" applyProtection="1">
      <alignment horizontal="right" vertical="center" shrinkToFit="1"/>
      <protection hidden="1"/>
    </xf>
    <xf numFmtId="8" fontId="0" fillId="0" borderId="9" xfId="0" applyNumberFormat="1" applyFont="1" applyFill="1" applyBorder="1" applyAlignment="1" applyProtection="1">
      <alignment horizontal="right" vertical="center" shrinkToFit="1"/>
      <protection hidden="1"/>
    </xf>
    <xf numFmtId="8" fontId="0" fillId="0" borderId="6" xfId="0" applyNumberFormat="1" applyFont="1" applyFill="1" applyBorder="1" applyAlignment="1" applyProtection="1">
      <alignment horizontal="right" vertical="center" shrinkToFit="1"/>
      <protection hidden="1"/>
    </xf>
    <xf numFmtId="8" fontId="0" fillId="0" borderId="5" xfId="0" applyNumberFormat="1" applyFont="1" applyFill="1" applyBorder="1" applyAlignment="1" applyProtection="1">
      <alignment horizontal="right" vertical="center" shrinkToFit="1"/>
      <protection hidden="1"/>
    </xf>
    <xf numFmtId="8" fontId="0" fillId="0" borderId="7" xfId="0" applyNumberFormat="1" applyFont="1" applyFill="1" applyBorder="1" applyAlignment="1" applyProtection="1">
      <alignment horizontal="right" vertical="center" shrinkToFit="1"/>
      <protection hidden="1"/>
    </xf>
    <xf numFmtId="8" fontId="0" fillId="0" borderId="10" xfId="0" applyNumberFormat="1" applyFont="1" applyFill="1" applyBorder="1" applyAlignment="1" applyProtection="1">
      <alignment horizontal="right" vertical="center" shrinkToFit="1"/>
      <protection hidden="1"/>
    </xf>
    <xf numFmtId="8" fontId="0" fillId="0" borderId="11" xfId="0" applyNumberFormat="1" applyFont="1" applyFill="1" applyBorder="1" applyAlignment="1" applyProtection="1">
      <alignment horizontal="right" vertical="center" shrinkToFit="1"/>
      <protection hidden="1"/>
    </xf>
    <xf numFmtId="8" fontId="0" fillId="0" borderId="12" xfId="0" applyNumberFormat="1" applyFont="1" applyFill="1" applyBorder="1" applyAlignment="1" applyProtection="1">
      <alignment horizontal="right" vertical="center" shrinkToFit="1"/>
      <protection hidden="1"/>
    </xf>
    <xf numFmtId="10" fontId="0" fillId="0" borderId="8" xfId="0" applyNumberFormat="1" applyFont="1" applyFill="1" applyBorder="1" applyAlignment="1" applyProtection="1">
      <alignment horizontal="right" vertical="center" shrinkToFit="1"/>
      <protection hidden="1"/>
    </xf>
    <xf numFmtId="10" fontId="0" fillId="0" borderId="0" xfId="0" applyNumberFormat="1" applyFont="1" applyFill="1" applyBorder="1" applyAlignment="1" applyProtection="1">
      <alignment horizontal="right" vertical="center" shrinkToFit="1"/>
      <protection hidden="1"/>
    </xf>
    <xf numFmtId="10" fontId="0" fillId="0" borderId="9" xfId="0" applyNumberFormat="1" applyFont="1" applyFill="1" applyBorder="1" applyAlignment="1" applyProtection="1">
      <alignment horizontal="right" vertical="center" shrinkToFit="1"/>
      <protection hidden="1"/>
    </xf>
    <xf numFmtId="0" fontId="4" fillId="4" borderId="0" xfId="0" applyFont="1" applyFill="1" applyAlignment="1" applyProtection="1">
      <alignment horizontal="center" shrinkToFit="1"/>
      <protection hidden="1"/>
    </xf>
    <xf numFmtId="10" fontId="0" fillId="0" borderId="6" xfId="0" applyNumberFormat="1" applyFont="1" applyFill="1" applyBorder="1" applyAlignment="1" applyProtection="1">
      <alignment horizontal="right" vertical="center" shrinkToFit="1"/>
      <protection hidden="1"/>
    </xf>
    <xf numFmtId="10" fontId="0" fillId="0" borderId="5" xfId="0" applyNumberFormat="1" applyFont="1" applyFill="1" applyBorder="1" applyAlignment="1" applyProtection="1">
      <alignment horizontal="right" vertical="center" shrinkToFit="1"/>
      <protection hidden="1"/>
    </xf>
    <xf numFmtId="10" fontId="0" fillId="0" borderId="7" xfId="0" applyNumberFormat="1" applyFont="1" applyFill="1" applyBorder="1" applyAlignment="1" applyProtection="1">
      <alignment horizontal="right" vertical="center" shrinkToFit="1"/>
      <protection hidden="1"/>
    </xf>
    <xf numFmtId="10" fontId="0" fillId="0" borderId="10" xfId="0" applyNumberFormat="1" applyFont="1" applyFill="1" applyBorder="1" applyAlignment="1" applyProtection="1">
      <alignment horizontal="right" vertical="center" shrinkToFit="1"/>
      <protection hidden="1"/>
    </xf>
    <xf numFmtId="10" fontId="0" fillId="0" borderId="11" xfId="0" applyNumberFormat="1" applyFont="1" applyFill="1" applyBorder="1" applyAlignment="1" applyProtection="1">
      <alignment horizontal="right" vertical="center" shrinkToFit="1"/>
      <protection hidden="1"/>
    </xf>
    <xf numFmtId="10" fontId="0" fillId="0" borderId="12" xfId="0" applyNumberFormat="1" applyFont="1" applyFill="1" applyBorder="1" applyAlignment="1" applyProtection="1">
      <alignment horizontal="right" vertical="center" shrinkToFit="1"/>
      <protection hidden="1"/>
    </xf>
    <xf numFmtId="0" fontId="0" fillId="0" borderId="1" xfId="0" applyBorder="1" applyAlignment="1" applyProtection="1">
      <alignment horizontal="center" shrinkToFit="1"/>
      <protection locked="0"/>
    </xf>
  </cellXfs>
  <cellStyles count="2">
    <cellStyle name="Hyperlink" xfId="1" builtinId="8"/>
    <cellStyle name="Normal" xfId="0" builtinId="0"/>
  </cellStyles>
  <dxfs count="19">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00B050"/>
      </font>
    </dxf>
    <dxf>
      <font>
        <b/>
        <i val="0"/>
        <color rgb="FFFF0000"/>
      </font>
    </dxf>
    <dxf>
      <font>
        <b/>
        <i val="0"/>
        <color rgb="FFC0000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rgb="FF00B05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Report!$AX$35</c:f>
          <c:strCache>
            <c:ptCount val="1"/>
            <c:pt idx="0">
              <c:v>Income &amp; Expense per Month</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Report!$AY$36</c:f>
              <c:strCache>
                <c:ptCount val="1"/>
                <c:pt idx="0">
                  <c:v>Income</c:v>
                </c:pt>
              </c:strCache>
            </c:strRef>
          </c:tx>
          <c:spPr>
            <a:solidFill>
              <a:srgbClr val="00B050"/>
            </a:solidFill>
            <a:ln>
              <a:noFill/>
            </a:ln>
            <a:effectLst/>
          </c:spPr>
          <c:invertIfNegative val="0"/>
          <c:cat>
            <c:multiLvlStrRef>
              <c:f>Report!$AX$37:$AX$48</c:f>
            </c:multiLvlStrRef>
          </c:cat>
          <c:val>
            <c:numRef>
              <c:f>Report!$AY$37:$AY$48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A41-453E-BB2D-BAFF6FC4C7D7}"/>
            </c:ext>
          </c:extLst>
        </c:ser>
        <c:ser>
          <c:idx val="1"/>
          <c:order val="1"/>
          <c:tx>
            <c:strRef>
              <c:f>Report!$AZ$36</c:f>
              <c:strCache>
                <c:ptCount val="1"/>
                <c:pt idx="0">
                  <c:v>Expense</c:v>
                </c:pt>
              </c:strCache>
            </c:strRef>
          </c:tx>
          <c:spPr>
            <a:solidFill>
              <a:srgbClr val="FF0000"/>
            </a:solidFill>
            <a:ln>
              <a:noFill/>
            </a:ln>
            <a:effectLst/>
          </c:spPr>
          <c:invertIfNegative val="0"/>
          <c:cat>
            <c:multiLvlStrRef>
              <c:f>Report!$AX$37:$AX$48</c:f>
            </c:multiLvlStrRef>
          </c:cat>
          <c:val>
            <c:numRef>
              <c:f>Report!$AZ$37:$AZ$48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A41-453E-BB2D-BAFF6FC4C7D7}"/>
            </c:ext>
          </c:extLst>
        </c:ser>
        <c:dLbls>
          <c:showLegendKey val="0"/>
          <c:showVal val="0"/>
          <c:showCatName val="0"/>
          <c:showSerName val="0"/>
          <c:showPercent val="0"/>
          <c:showBubbleSize val="0"/>
        </c:dLbls>
        <c:gapWidth val="219"/>
        <c:axId val="424247560"/>
        <c:axId val="424246248"/>
      </c:barChart>
      <c:lineChart>
        <c:grouping val="standard"/>
        <c:varyColors val="0"/>
        <c:ser>
          <c:idx val="2"/>
          <c:order val="2"/>
          <c:tx>
            <c:strRef>
              <c:f>Report!$BA$36</c:f>
              <c:strCache>
                <c:ptCount val="1"/>
                <c:pt idx="0">
                  <c:v>'Profit'</c:v>
                </c:pt>
              </c:strCache>
            </c:strRef>
          </c:tx>
          <c:spPr>
            <a:ln w="28575" cap="rnd">
              <a:solidFill>
                <a:srgbClr val="002060"/>
              </a:solidFill>
              <a:round/>
            </a:ln>
            <a:effectLst/>
          </c:spPr>
          <c:marker>
            <c:symbol val="circle"/>
            <c:size val="5"/>
            <c:spPr>
              <a:solidFill>
                <a:srgbClr val="FFC000"/>
              </a:solidFill>
              <a:ln w="9525">
                <a:solidFill>
                  <a:srgbClr val="002060"/>
                </a:solidFill>
              </a:ln>
              <a:effectLst/>
            </c:spPr>
          </c:marker>
          <c:cat>
            <c:multiLvlStrRef>
              <c:f>Report!$AX$37:$AX$48</c:f>
            </c:multiLvlStrRef>
          </c:cat>
          <c:val>
            <c:numRef>
              <c:f>Report!$BA$37:$BA$48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DA41-453E-BB2D-BAFF6FC4C7D7}"/>
            </c:ext>
          </c:extLst>
        </c:ser>
        <c:dLbls>
          <c:showLegendKey val="0"/>
          <c:showVal val="0"/>
          <c:showCatName val="0"/>
          <c:showSerName val="0"/>
          <c:showPercent val="0"/>
          <c:showBubbleSize val="0"/>
        </c:dLbls>
        <c:marker val="1"/>
        <c:smooth val="0"/>
        <c:axId val="424247560"/>
        <c:axId val="424246248"/>
      </c:lineChart>
      <c:catAx>
        <c:axId val="424247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6248"/>
        <c:crosses val="autoZero"/>
        <c:auto val="1"/>
        <c:lblAlgn val="ctr"/>
        <c:lblOffset val="100"/>
        <c:noMultiLvlLbl val="0"/>
      </c:catAx>
      <c:valAx>
        <c:axId val="4242462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7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Report!$BC$35</c:f>
          <c:strCache>
            <c:ptCount val="1"/>
            <c:pt idx="0">
              <c:v>Monthly Sales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Report!$BC$36</c:f>
              <c:strCache>
                <c:ptCount val="1"/>
                <c:pt idx="0">
                  <c:v>Sales</c:v>
                </c:pt>
              </c:strCache>
            </c:strRef>
          </c:tx>
          <c:spPr>
            <a:solidFill>
              <a:srgbClr val="00B050"/>
            </a:solidFill>
            <a:ln>
              <a:noFill/>
            </a:ln>
            <a:effectLst/>
          </c:spPr>
          <c:invertIfNegative val="0"/>
          <c:cat>
            <c:multiLvlStrRef>
              <c:f>Report!$AX$37:$AX$48</c:f>
            </c:multiLvlStrRef>
          </c:cat>
          <c:val>
            <c:numRef>
              <c:f>Report!$BC$37:$BC$48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503-4423-BB2A-089E69B60111}"/>
            </c:ext>
          </c:extLst>
        </c:ser>
        <c:dLbls>
          <c:showLegendKey val="0"/>
          <c:showVal val="0"/>
          <c:showCatName val="0"/>
          <c:showSerName val="0"/>
          <c:showPercent val="0"/>
          <c:showBubbleSize val="0"/>
        </c:dLbls>
        <c:gapWidth val="219"/>
        <c:axId val="424247560"/>
        <c:axId val="424246248"/>
      </c:barChart>
      <c:catAx>
        <c:axId val="424247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6248"/>
        <c:crosses val="autoZero"/>
        <c:auto val="1"/>
        <c:lblAlgn val="ctr"/>
        <c:lblOffset val="100"/>
        <c:noMultiLvlLbl val="0"/>
      </c:catAx>
      <c:valAx>
        <c:axId val="4242462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7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Report!$BE$35</c:f>
          <c:strCache>
            <c:ptCount val="1"/>
            <c:pt idx="0">
              <c:v>Cumulative Sales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strRef>
              <c:f>Report!$BE$36</c:f>
              <c:strCache>
                <c:ptCount val="1"/>
                <c:pt idx="0">
                  <c:v>Cumulative Sales</c:v>
                </c:pt>
              </c:strCache>
            </c:strRef>
          </c:tx>
          <c:spPr>
            <a:ln w="28575" cap="rnd">
              <a:solidFill>
                <a:srgbClr val="002060"/>
              </a:solidFill>
              <a:round/>
            </a:ln>
            <a:effectLst/>
          </c:spPr>
          <c:marker>
            <c:symbol val="circle"/>
            <c:size val="5"/>
            <c:spPr>
              <a:solidFill>
                <a:srgbClr val="FFC000"/>
              </a:solidFill>
              <a:ln w="9525">
                <a:solidFill>
                  <a:srgbClr val="002060"/>
                </a:solidFill>
              </a:ln>
              <a:effectLst/>
            </c:spPr>
          </c:marker>
          <c:cat>
            <c:multiLvlStrRef>
              <c:f>Report!$AX$37:$AX$48</c:f>
            </c:multiLvlStrRef>
          </c:cat>
          <c:val>
            <c:numRef>
              <c:f>Report!$BE$37:$BE$48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FBD-47F1-BC77-874FEEF332B8}"/>
            </c:ext>
          </c:extLst>
        </c:ser>
        <c:dLbls>
          <c:showLegendKey val="0"/>
          <c:showVal val="0"/>
          <c:showCatName val="0"/>
          <c:showSerName val="0"/>
          <c:showPercent val="0"/>
          <c:showBubbleSize val="0"/>
        </c:dLbls>
        <c:marker val="1"/>
        <c:smooth val="0"/>
        <c:axId val="424247560"/>
        <c:axId val="424246248"/>
      </c:lineChart>
      <c:catAx>
        <c:axId val="424247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6248"/>
        <c:crosses val="autoZero"/>
        <c:auto val="1"/>
        <c:lblAlgn val="ctr"/>
        <c:lblOffset val="100"/>
        <c:noMultiLvlLbl val="0"/>
      </c:catAx>
      <c:valAx>
        <c:axId val="4242462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7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Report!$BG$35</c:f>
          <c:strCache>
            <c:ptCount val="1"/>
            <c:pt idx="0">
              <c:v>Cumulative Profit &amp; as Percentage of Sales Each Month</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Report!$BH$36</c:f>
              <c:strCache>
                <c:ptCount val="1"/>
                <c:pt idx="0">
                  <c:v>Profit as % of Sales</c:v>
                </c:pt>
              </c:strCache>
            </c:strRef>
          </c:tx>
          <c:spPr>
            <a:solidFill>
              <a:srgbClr val="00B050"/>
            </a:solidFill>
            <a:ln>
              <a:noFill/>
            </a:ln>
            <a:effectLst/>
          </c:spPr>
          <c:invertIfNegative val="0"/>
          <c:cat>
            <c:multiLvlStrRef>
              <c:f>Report!$AX$37:$AX$48</c:f>
            </c:multiLvlStrRef>
          </c:cat>
          <c:val>
            <c:numRef>
              <c:f>Report!$BH$37:$BH$48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062-42E6-8AAC-9DF083CBC606}"/>
            </c:ext>
          </c:extLst>
        </c:ser>
        <c:dLbls>
          <c:showLegendKey val="0"/>
          <c:showVal val="0"/>
          <c:showCatName val="0"/>
          <c:showSerName val="0"/>
          <c:showPercent val="0"/>
          <c:showBubbleSize val="0"/>
        </c:dLbls>
        <c:gapWidth val="219"/>
        <c:axId val="606712032"/>
        <c:axId val="606704160"/>
      </c:barChart>
      <c:lineChart>
        <c:grouping val="standard"/>
        <c:varyColors val="0"/>
        <c:ser>
          <c:idx val="2"/>
          <c:order val="1"/>
          <c:tx>
            <c:strRef>
              <c:f>Report!$BA$36</c:f>
              <c:strCache>
                <c:ptCount val="1"/>
                <c:pt idx="0">
                  <c:v>'Profit'</c:v>
                </c:pt>
              </c:strCache>
            </c:strRef>
          </c:tx>
          <c:spPr>
            <a:ln w="28575" cap="rnd">
              <a:solidFill>
                <a:srgbClr val="002060"/>
              </a:solidFill>
              <a:round/>
            </a:ln>
            <a:effectLst/>
          </c:spPr>
          <c:marker>
            <c:symbol val="circle"/>
            <c:size val="5"/>
            <c:spPr>
              <a:solidFill>
                <a:srgbClr val="FFC000"/>
              </a:solidFill>
              <a:ln w="9525">
                <a:solidFill>
                  <a:srgbClr val="002060"/>
                </a:solidFill>
              </a:ln>
              <a:effectLst/>
            </c:spPr>
          </c:marker>
          <c:cat>
            <c:multiLvlStrRef>
              <c:f>Report!$AX$37:$AX$48</c:f>
            </c:multiLvlStrRef>
          </c:cat>
          <c:val>
            <c:numRef>
              <c:f>Report!$BG$37:$BG$48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062-42E6-8AAC-9DF083CBC606}"/>
            </c:ext>
          </c:extLst>
        </c:ser>
        <c:dLbls>
          <c:showLegendKey val="0"/>
          <c:showVal val="0"/>
          <c:showCatName val="0"/>
          <c:showSerName val="0"/>
          <c:showPercent val="0"/>
          <c:showBubbleSize val="0"/>
        </c:dLbls>
        <c:marker val="1"/>
        <c:smooth val="0"/>
        <c:axId val="424247560"/>
        <c:axId val="424246248"/>
      </c:lineChart>
      <c:catAx>
        <c:axId val="424247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6248"/>
        <c:crosses val="autoZero"/>
        <c:auto val="1"/>
        <c:lblAlgn val="ctr"/>
        <c:lblOffset val="100"/>
        <c:noMultiLvlLbl val="0"/>
      </c:catAx>
      <c:valAx>
        <c:axId val="4242462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7560"/>
        <c:crosses val="autoZero"/>
        <c:crossBetween val="between"/>
      </c:valAx>
      <c:valAx>
        <c:axId val="606704160"/>
        <c:scaling>
          <c:orientation val="minMax"/>
          <c:max val="1"/>
          <c:min val="0"/>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712032"/>
        <c:crosses val="max"/>
        <c:crossBetween val="between"/>
      </c:valAx>
      <c:catAx>
        <c:axId val="606712032"/>
        <c:scaling>
          <c:orientation val="minMax"/>
        </c:scaling>
        <c:delete val="1"/>
        <c:axPos val="b"/>
        <c:numFmt formatCode="General" sourceLinked="1"/>
        <c:majorTickMark val="out"/>
        <c:minorTickMark val="none"/>
        <c:tickLblPos val="nextTo"/>
        <c:crossAx val="6067041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micro-business-income-expense/?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22</xdr:row>
      <xdr:rowOff>47625</xdr:rowOff>
    </xdr:from>
    <xdr:to>
      <xdr:col>16</xdr:col>
      <xdr:colOff>152400</xdr:colOff>
      <xdr:row>26</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1EAC6804-E1EC-465D-8AA2-29B39D9C9A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238625"/>
          <a:ext cx="2962274" cy="876300"/>
        </a:xfrm>
        <a:prstGeom prst="rect">
          <a:avLst/>
        </a:prstGeom>
      </xdr:spPr>
    </xdr:pic>
    <xdr:clientData/>
  </xdr:twoCellAnchor>
  <xdr:twoCellAnchor editAs="oneCell">
    <xdr:from>
      <xdr:col>24</xdr:col>
      <xdr:colOff>57150</xdr:colOff>
      <xdr:row>34</xdr:row>
      <xdr:rowOff>95251</xdr:rowOff>
    </xdr:from>
    <xdr:to>
      <xdr:col>44</xdr:col>
      <xdr:colOff>152400</xdr:colOff>
      <xdr:row>40</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B0235756-8679-4729-AFC8-7B3ED6DAB1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572251"/>
          <a:ext cx="3905250" cy="1170273"/>
        </a:xfrm>
        <a:prstGeom prst="rect">
          <a:avLst/>
        </a:prstGeom>
      </xdr:spPr>
    </xdr:pic>
    <xdr:clientData/>
  </xdr:twoCellAnchor>
  <xdr:twoCellAnchor editAs="oneCell">
    <xdr:from>
      <xdr:col>24</xdr:col>
      <xdr:colOff>57149</xdr:colOff>
      <xdr:row>42</xdr:row>
      <xdr:rowOff>178948</xdr:rowOff>
    </xdr:from>
    <xdr:to>
      <xdr:col>44</xdr:col>
      <xdr:colOff>161924</xdr:colOff>
      <xdr:row>45</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E858699F-2FE0-4C52-A2E1-9866AC24FB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179948"/>
          <a:ext cx="3914775" cy="583051"/>
        </a:xfrm>
        <a:prstGeom prst="rect">
          <a:avLst/>
        </a:prstGeom>
      </xdr:spPr>
    </xdr:pic>
    <xdr:clientData/>
  </xdr:twoCellAnchor>
  <xdr:twoCellAnchor editAs="oneCell">
    <xdr:from>
      <xdr:col>1</xdr:col>
      <xdr:colOff>66674</xdr:colOff>
      <xdr:row>34</xdr:row>
      <xdr:rowOff>76201</xdr:rowOff>
    </xdr:from>
    <xdr:to>
      <xdr:col>21</xdr:col>
      <xdr:colOff>145771</xdr:colOff>
      <xdr:row>40</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5A77BF4B-C11B-4876-89AB-81FE136A34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553201"/>
          <a:ext cx="3889097" cy="1190624"/>
        </a:xfrm>
        <a:prstGeom prst="rect">
          <a:avLst/>
        </a:prstGeom>
      </xdr:spPr>
    </xdr:pic>
    <xdr:clientData/>
  </xdr:twoCellAnchor>
  <xdr:twoCellAnchor editAs="oneCell">
    <xdr:from>
      <xdr:col>1</xdr:col>
      <xdr:colOff>0</xdr:colOff>
      <xdr:row>42</xdr:row>
      <xdr:rowOff>133350</xdr:rowOff>
    </xdr:from>
    <xdr:to>
      <xdr:col>22</xdr:col>
      <xdr:colOff>0</xdr:colOff>
      <xdr:row>45</xdr:row>
      <xdr:rowOff>43392</xdr:rowOff>
    </xdr:to>
    <xdr:pic>
      <xdr:nvPicPr>
        <xdr:cNvPr id="6" name="Picture 5">
          <a:hlinkClick xmlns:r="http://schemas.openxmlformats.org/officeDocument/2006/relationships" r:id="rId9"/>
          <a:extLst>
            <a:ext uri="{FF2B5EF4-FFF2-40B4-BE49-F238E27FC236}">
              <a16:creationId xmlns:a16="http://schemas.microsoft.com/office/drawing/2014/main" id="{618C1DF4-9128-492F-AC12-F8B5FF28EC8E}"/>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13435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66675</xdr:colOff>
      <xdr:row>20</xdr:row>
      <xdr:rowOff>114300</xdr:rowOff>
    </xdr:from>
    <xdr:ext cx="3367845" cy="405432"/>
    <xdr:sp macro="" textlink="">
      <xdr:nvSpPr>
        <xdr:cNvPr id="2" name="TextBox 1">
          <a:extLst>
            <a:ext uri="{FF2B5EF4-FFF2-40B4-BE49-F238E27FC236}">
              <a16:creationId xmlns:a16="http://schemas.microsoft.com/office/drawing/2014/main" id="{C3FC9B46-70CF-4B89-BD32-2EF99A1EE34F}"/>
            </a:ext>
          </a:extLst>
        </xdr:cNvPr>
        <xdr:cNvSpPr txBox="1"/>
      </xdr:nvSpPr>
      <xdr:spPr>
        <a:xfrm>
          <a:off x="257175" y="392430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36</xdr:row>
      <xdr:rowOff>4761</xdr:rowOff>
    </xdr:from>
    <xdr:to>
      <xdr:col>45</xdr:col>
      <xdr:colOff>0</xdr:colOff>
      <xdr:row>50</xdr:row>
      <xdr:rowOff>0</xdr:rowOff>
    </xdr:to>
    <xdr:graphicFrame macro="">
      <xdr:nvGraphicFramePr>
        <xdr:cNvPr id="2" name="Chart 1">
          <a:extLst>
            <a:ext uri="{FF2B5EF4-FFF2-40B4-BE49-F238E27FC236}">
              <a16:creationId xmlns:a16="http://schemas.microsoft.com/office/drawing/2014/main" id="{65DB588F-9B32-42B7-A48B-EA658D65D7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50</xdr:row>
      <xdr:rowOff>180976</xdr:rowOff>
    </xdr:from>
    <xdr:to>
      <xdr:col>45</xdr:col>
      <xdr:colOff>0</xdr:colOff>
      <xdr:row>65</xdr:row>
      <xdr:rowOff>0</xdr:rowOff>
    </xdr:to>
    <xdr:graphicFrame macro="">
      <xdr:nvGraphicFramePr>
        <xdr:cNvPr id="3" name="Chart 2">
          <a:extLst>
            <a:ext uri="{FF2B5EF4-FFF2-40B4-BE49-F238E27FC236}">
              <a16:creationId xmlns:a16="http://schemas.microsoft.com/office/drawing/2014/main" id="{9B0DEA69-14CC-4456-8E34-8E4EA55B1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69</xdr:row>
      <xdr:rowOff>0</xdr:rowOff>
    </xdr:from>
    <xdr:to>
      <xdr:col>45</xdr:col>
      <xdr:colOff>0</xdr:colOff>
      <xdr:row>82</xdr:row>
      <xdr:rowOff>185739</xdr:rowOff>
    </xdr:to>
    <xdr:graphicFrame macro="">
      <xdr:nvGraphicFramePr>
        <xdr:cNvPr id="5" name="Chart 4">
          <a:extLst>
            <a:ext uri="{FF2B5EF4-FFF2-40B4-BE49-F238E27FC236}">
              <a16:creationId xmlns:a16="http://schemas.microsoft.com/office/drawing/2014/main" id="{865EF512-E3AD-4404-B68E-74489D1FF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84</xdr:row>
      <xdr:rowOff>0</xdr:rowOff>
    </xdr:from>
    <xdr:to>
      <xdr:col>45</xdr:col>
      <xdr:colOff>0</xdr:colOff>
      <xdr:row>97</xdr:row>
      <xdr:rowOff>185739</xdr:rowOff>
    </xdr:to>
    <xdr:graphicFrame macro="">
      <xdr:nvGraphicFramePr>
        <xdr:cNvPr id="6" name="Chart 5">
          <a:extLst>
            <a:ext uri="{FF2B5EF4-FFF2-40B4-BE49-F238E27FC236}">
              <a16:creationId xmlns:a16="http://schemas.microsoft.com/office/drawing/2014/main" id="{893684BC-058B-41FE-A90F-207772AA3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a8zO_J3TKS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123E-46FB-4E79-BC4E-097B26140062}">
  <sheetPr>
    <tabColor theme="1"/>
  </sheetPr>
  <dimension ref="A1:CH52"/>
  <sheetViews>
    <sheetView tabSelected="1" zoomScaleNormal="100" workbookViewId="0"/>
  </sheetViews>
  <sheetFormatPr defaultColWidth="0" defaultRowHeight="15" zeroHeight="1" x14ac:dyDescent="0.25"/>
  <cols>
    <col min="1" max="46" width="2.85546875" style="1" customWidth="1"/>
    <col min="47" max="51" width="2.85546875" style="1" hidden="1" customWidth="1"/>
    <col min="52" max="52" width="4.28515625" style="1" hidden="1" customWidth="1"/>
    <col min="53" max="53" width="2.85546875" style="1" hidden="1" customWidth="1"/>
    <col min="54" max="54" width="4.28515625" style="1" hidden="1" customWidth="1"/>
    <col min="55" max="57" width="2.85546875" style="1" hidden="1" customWidth="1"/>
    <col min="58" max="58" width="11.42578125" style="1" hidden="1" customWidth="1"/>
    <col min="59" max="60" width="2.85546875" style="1" hidden="1" customWidth="1"/>
    <col min="61" max="62" width="17.140625" style="1" hidden="1" customWidth="1"/>
    <col min="63" max="63" width="14.28515625" style="1" hidden="1" customWidth="1"/>
    <col min="64" max="85" width="2.85546875" style="1" hidden="1" customWidth="1"/>
    <col min="86" max="86" width="8.5703125" style="1" hidden="1" customWidth="1"/>
    <col min="87" max="16384" width="2.85546875" style="1" hidden="1"/>
  </cols>
  <sheetData>
    <row r="1" spans="1:86" x14ac:dyDescent="0.25">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row>
    <row r="2" spans="1:86" x14ac:dyDescent="0.25">
      <c r="A2" s="27"/>
      <c r="B2" s="142" t="s">
        <v>129</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4"/>
      <c r="AT2" s="27"/>
    </row>
    <row r="3" spans="1:86" x14ac:dyDescent="0.25">
      <c r="A3" s="27"/>
      <c r="B3" s="145"/>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7"/>
      <c r="AT3" s="27"/>
      <c r="CH3" s="44"/>
    </row>
    <row r="4" spans="1:86" x14ac:dyDescent="0.25">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CH4" s="38" t="s">
        <v>31</v>
      </c>
    </row>
    <row r="5" spans="1:86" x14ac:dyDescent="0.25">
      <c r="A5" s="27"/>
      <c r="B5" s="148" t="s">
        <v>35</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50"/>
      <c r="AT5" s="27"/>
      <c r="CH5" s="40" t="s">
        <v>32</v>
      </c>
    </row>
    <row r="6" spans="1:86" x14ac:dyDescent="0.25">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BF6" s="44"/>
    </row>
    <row r="7" spans="1:86" x14ac:dyDescent="0.25">
      <c r="A7" s="27"/>
      <c r="B7" s="130" t="s">
        <v>36</v>
      </c>
      <c r="C7" s="131"/>
      <c r="D7" s="131"/>
      <c r="E7" s="131"/>
      <c r="F7" s="131"/>
      <c r="G7" s="132"/>
      <c r="H7" s="151" t="s">
        <v>37</v>
      </c>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3"/>
      <c r="AT7" s="27"/>
      <c r="BF7" s="38" t="s">
        <v>59</v>
      </c>
      <c r="BG7" s="38">
        <v>1</v>
      </c>
      <c r="BI7" s="63" t="str">
        <f>IF($AJ$18="NO VALID DATE SELECTED", "", $AJ$18)</f>
        <v/>
      </c>
      <c r="BJ7" s="63" t="str">
        <f>IF(BI7="", "", DATE(YEAR(BI7), MONTH(BI7)+1, DAY(BI7)-1))</f>
        <v/>
      </c>
      <c r="BK7" s="38" t="str">
        <f>IFERROR(TEXT(BI7, "mmm yyyy"), "")</f>
        <v/>
      </c>
    </row>
    <row r="8" spans="1:86" x14ac:dyDescent="0.25">
      <c r="A8" s="27"/>
      <c r="B8" s="148" t="s">
        <v>38</v>
      </c>
      <c r="C8" s="149"/>
      <c r="D8" s="149"/>
      <c r="E8" s="149"/>
      <c r="F8" s="149"/>
      <c r="G8" s="150"/>
      <c r="H8" s="151" t="s">
        <v>39</v>
      </c>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3"/>
      <c r="AT8" s="27"/>
      <c r="BF8" s="39" t="s">
        <v>60</v>
      </c>
      <c r="BG8" s="39">
        <v>2</v>
      </c>
      <c r="BI8" s="64" t="str">
        <f>IF(BI7="","",DATE(YEAR(BI7),MONTH(BI7)+1,DAY(BI7)))</f>
        <v/>
      </c>
      <c r="BJ8" s="64" t="str">
        <f t="shared" ref="BJ8:BJ18" si="0">IF(BI8="", "", DATE(YEAR(BI8), MONTH(BI8)+1, DAY(BI8)-1))</f>
        <v/>
      </c>
      <c r="BK8" s="39" t="str">
        <f t="shared" ref="BK8:BK18" si="1">IFERROR(TEXT(BI8, "mmm yyyy"), "")</f>
        <v/>
      </c>
    </row>
    <row r="9" spans="1:86" x14ac:dyDescent="0.25">
      <c r="A9" s="27"/>
      <c r="B9" s="151" t="s">
        <v>40</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3"/>
      <c r="AT9" s="27"/>
      <c r="BF9" s="39" t="s">
        <v>61</v>
      </c>
      <c r="BG9" s="39">
        <v>3</v>
      </c>
      <c r="BI9" s="64" t="str">
        <f t="shared" ref="BI9:BI18" si="2">IF(BI8="","",DATE(YEAR(BI8),MONTH(BI8)+1,DAY(BI8)))</f>
        <v/>
      </c>
      <c r="BJ9" s="64" t="str">
        <f t="shared" si="0"/>
        <v/>
      </c>
      <c r="BK9" s="39" t="str">
        <f t="shared" si="1"/>
        <v/>
      </c>
    </row>
    <row r="10" spans="1:86" x14ac:dyDescent="0.25">
      <c r="A10" s="27"/>
      <c r="B10" s="151" t="s">
        <v>41</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3"/>
      <c r="AT10" s="27"/>
      <c r="BF10" s="39" t="s">
        <v>62</v>
      </c>
      <c r="BG10" s="39">
        <v>4</v>
      </c>
      <c r="BI10" s="64" t="str">
        <f t="shared" si="2"/>
        <v/>
      </c>
      <c r="BJ10" s="64" t="str">
        <f t="shared" si="0"/>
        <v/>
      </c>
      <c r="BK10" s="39" t="str">
        <f t="shared" si="1"/>
        <v/>
      </c>
    </row>
    <row r="11" spans="1:86" x14ac:dyDescent="0.25">
      <c r="A11" s="27"/>
      <c r="B11" s="151" t="s">
        <v>42</v>
      </c>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3"/>
      <c r="AT11" s="27"/>
      <c r="BF11" s="39" t="s">
        <v>63</v>
      </c>
      <c r="BG11" s="39">
        <v>5</v>
      </c>
      <c r="BI11" s="64" t="str">
        <f t="shared" si="2"/>
        <v/>
      </c>
      <c r="BJ11" s="64" t="str">
        <f t="shared" si="0"/>
        <v/>
      </c>
      <c r="BK11" s="39" t="str">
        <f t="shared" si="1"/>
        <v/>
      </c>
    </row>
    <row r="12" spans="1:86"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BF12" s="39" t="s">
        <v>64</v>
      </c>
      <c r="BG12" s="39">
        <v>6</v>
      </c>
      <c r="BI12" s="64" t="str">
        <f t="shared" si="2"/>
        <v/>
      </c>
      <c r="BJ12" s="64" t="str">
        <f t="shared" si="0"/>
        <v/>
      </c>
      <c r="BK12" s="39" t="str">
        <f t="shared" si="1"/>
        <v/>
      </c>
    </row>
    <row r="13" spans="1:86" x14ac:dyDescent="0.2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BF13" s="39" t="s">
        <v>65</v>
      </c>
      <c r="BG13" s="39">
        <v>7</v>
      </c>
      <c r="BI13" s="64" t="str">
        <f t="shared" si="2"/>
        <v/>
      </c>
      <c r="BJ13" s="64" t="str">
        <f t="shared" si="0"/>
        <v/>
      </c>
      <c r="BK13" s="39" t="str">
        <f t="shared" si="1"/>
        <v/>
      </c>
    </row>
    <row r="14" spans="1:86" x14ac:dyDescent="0.25">
      <c r="A14" s="27"/>
      <c r="B14" s="148" t="s">
        <v>43</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50"/>
      <c r="AT14" s="27"/>
      <c r="BF14" s="39" t="s">
        <v>66</v>
      </c>
      <c r="BG14" s="39">
        <v>8</v>
      </c>
      <c r="BI14" s="64" t="str">
        <f t="shared" si="2"/>
        <v/>
      </c>
      <c r="BJ14" s="64" t="str">
        <f t="shared" si="0"/>
        <v/>
      </c>
      <c r="BK14" s="39" t="str">
        <f t="shared" si="1"/>
        <v/>
      </c>
    </row>
    <row r="15" spans="1:86" x14ac:dyDescent="0.2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114" t="s">
        <v>28</v>
      </c>
      <c r="AD15" s="114"/>
      <c r="AE15" s="114"/>
      <c r="AF15" s="114"/>
      <c r="AG15" s="114"/>
      <c r="AH15" s="114"/>
      <c r="AI15" s="27"/>
      <c r="AJ15" s="27"/>
      <c r="AK15" s="27"/>
      <c r="AL15" s="27"/>
      <c r="AM15" s="27"/>
      <c r="AN15" s="27"/>
      <c r="AO15" s="27"/>
      <c r="AP15" s="27"/>
      <c r="AQ15" s="27"/>
      <c r="AR15" s="27"/>
      <c r="AS15" s="27"/>
      <c r="AT15" s="27"/>
      <c r="BF15" s="39" t="s">
        <v>67</v>
      </c>
      <c r="BG15" s="39">
        <v>9</v>
      </c>
      <c r="BI15" s="64" t="str">
        <f t="shared" si="2"/>
        <v/>
      </c>
      <c r="BJ15" s="64" t="str">
        <f t="shared" si="0"/>
        <v/>
      </c>
      <c r="BK15" s="39" t="str">
        <f t="shared" si="1"/>
        <v/>
      </c>
    </row>
    <row r="16" spans="1:86" ht="15" customHeight="1" x14ac:dyDescent="0.25">
      <c r="A16" s="27"/>
      <c r="B16" s="157" t="s">
        <v>44</v>
      </c>
      <c r="C16" s="158"/>
      <c r="D16" s="158"/>
      <c r="E16" s="158"/>
      <c r="F16" s="158"/>
      <c r="G16" s="159"/>
      <c r="H16" s="160" t="s">
        <v>45</v>
      </c>
      <c r="I16" s="161"/>
      <c r="J16" s="161"/>
      <c r="K16" s="161"/>
      <c r="L16" s="161"/>
      <c r="M16" s="161"/>
      <c r="N16" s="161"/>
      <c r="O16" s="161"/>
      <c r="P16" s="161"/>
      <c r="Q16" s="162"/>
      <c r="R16" s="27"/>
      <c r="S16" s="133" t="s">
        <v>55</v>
      </c>
      <c r="T16" s="134"/>
      <c r="U16" s="134"/>
      <c r="V16" s="134"/>
      <c r="W16" s="134"/>
      <c r="X16" s="135"/>
      <c r="Y16" s="124" t="s">
        <v>20</v>
      </c>
      <c r="Z16" s="125"/>
      <c r="AA16" s="126"/>
      <c r="AB16" s="27"/>
      <c r="AC16" s="130" t="s">
        <v>30</v>
      </c>
      <c r="AD16" s="131"/>
      <c r="AE16" s="131"/>
      <c r="AF16" s="131"/>
      <c r="AG16" s="131"/>
      <c r="AH16" s="132"/>
      <c r="AI16" s="27"/>
      <c r="AJ16" s="130" t="s">
        <v>57</v>
      </c>
      <c r="AK16" s="131"/>
      <c r="AL16" s="131"/>
      <c r="AM16" s="131"/>
      <c r="AN16" s="131"/>
      <c r="AO16" s="132"/>
      <c r="AP16" s="182"/>
      <c r="AQ16" s="183"/>
      <c r="AR16" s="183"/>
      <c r="AS16" s="184"/>
      <c r="AT16" s="27"/>
      <c r="BF16" s="39" t="s">
        <v>68</v>
      </c>
      <c r="BG16" s="39">
        <v>10</v>
      </c>
      <c r="BI16" s="64" t="str">
        <f t="shared" si="2"/>
        <v/>
      </c>
      <c r="BJ16" s="64" t="str">
        <f t="shared" si="0"/>
        <v/>
      </c>
      <c r="BK16" s="39" t="str">
        <f t="shared" si="1"/>
        <v/>
      </c>
    </row>
    <row r="17" spans="1:63" x14ac:dyDescent="0.25">
      <c r="A17" s="27"/>
      <c r="B17" s="27"/>
      <c r="C17" s="27"/>
      <c r="D17" s="27"/>
      <c r="E17" s="27"/>
      <c r="F17" s="27"/>
      <c r="G17" s="27"/>
      <c r="H17" s="27"/>
      <c r="I17" s="27"/>
      <c r="J17" s="27"/>
      <c r="K17" s="27"/>
      <c r="L17" s="27"/>
      <c r="M17" s="27"/>
      <c r="N17" s="27"/>
      <c r="O17" s="27"/>
      <c r="P17" s="27"/>
      <c r="Q17" s="27"/>
      <c r="R17" s="27"/>
      <c r="S17" s="136" t="s">
        <v>1</v>
      </c>
      <c r="T17" s="137"/>
      <c r="U17" s="137"/>
      <c r="V17" s="137"/>
      <c r="W17" s="137"/>
      <c r="X17" s="138"/>
      <c r="Y17" s="127" t="s">
        <v>31</v>
      </c>
      <c r="Z17" s="128"/>
      <c r="AA17" s="129"/>
      <c r="AB17" s="27"/>
      <c r="AC17" s="115"/>
      <c r="AD17" s="116"/>
      <c r="AE17" s="116"/>
      <c r="AF17" s="116"/>
      <c r="AG17" s="116"/>
      <c r="AH17" s="117"/>
      <c r="AI17" s="27"/>
      <c r="AJ17" s="130" t="s">
        <v>58</v>
      </c>
      <c r="AK17" s="131"/>
      <c r="AL17" s="131"/>
      <c r="AM17" s="131"/>
      <c r="AN17" s="131"/>
      <c r="AO17" s="132"/>
      <c r="AP17" s="182"/>
      <c r="AQ17" s="183"/>
      <c r="AR17" s="183"/>
      <c r="AS17" s="184"/>
      <c r="AT17" s="27"/>
      <c r="AZ17" s="38" t="str">
        <f>IF($S17="", "", IF(COUNTIF(Transactions!$P$9:$P$30, $S17)&gt;1, "X", ""))</f>
        <v/>
      </c>
      <c r="BF17" s="39" t="s">
        <v>69</v>
      </c>
      <c r="BG17" s="39">
        <v>11</v>
      </c>
      <c r="BI17" s="64" t="str">
        <f t="shared" si="2"/>
        <v/>
      </c>
      <c r="BJ17" s="64" t="str">
        <f t="shared" si="0"/>
        <v/>
      </c>
      <c r="BK17" s="39" t="str">
        <f t="shared" si="1"/>
        <v/>
      </c>
    </row>
    <row r="18" spans="1:63" x14ac:dyDescent="0.25">
      <c r="A18" s="27"/>
      <c r="B18" s="163" t="s">
        <v>46</v>
      </c>
      <c r="C18" s="164"/>
      <c r="D18" s="164"/>
      <c r="E18" s="164"/>
      <c r="F18" s="164"/>
      <c r="G18" s="164"/>
      <c r="H18" s="164"/>
      <c r="I18" s="164"/>
      <c r="J18" s="164"/>
      <c r="K18" s="164"/>
      <c r="L18" s="164"/>
      <c r="M18" s="164"/>
      <c r="N18" s="164"/>
      <c r="O18" s="164"/>
      <c r="P18" s="164"/>
      <c r="Q18" s="165"/>
      <c r="R18" s="27"/>
      <c r="S18" s="139" t="s">
        <v>29</v>
      </c>
      <c r="T18" s="140"/>
      <c r="U18" s="140"/>
      <c r="V18" s="140"/>
      <c r="W18" s="140"/>
      <c r="X18" s="141"/>
      <c r="Y18" s="121" t="s">
        <v>31</v>
      </c>
      <c r="Z18" s="122"/>
      <c r="AA18" s="123"/>
      <c r="AB18" s="27"/>
      <c r="AC18" s="114" t="s">
        <v>28</v>
      </c>
      <c r="AD18" s="114"/>
      <c r="AE18" s="114"/>
      <c r="AF18" s="114"/>
      <c r="AG18" s="114"/>
      <c r="AH18" s="114"/>
      <c r="AI18" s="27"/>
      <c r="AJ18" s="194" t="str">
        <f>IFERROR(DATE(IF($AP$17="", "", $AP$17), IFERROR(INDEX($BG$7:$BG$18, MATCH($AP$16, $BF$7:$BF$18, 0)), ""), 1), "NO VALID DATE SELECTED")</f>
        <v>NO VALID DATE SELECTED</v>
      </c>
      <c r="AK18" s="194"/>
      <c r="AL18" s="194"/>
      <c r="AM18" s="194"/>
      <c r="AN18" s="194"/>
      <c r="AO18" s="194"/>
      <c r="AP18" s="194"/>
      <c r="AQ18" s="194"/>
      <c r="AR18" s="194"/>
      <c r="AS18" s="194"/>
      <c r="AT18" s="27"/>
      <c r="AZ18" s="40" t="str">
        <f>IF($S18="", "", IF(COUNTIF(Transactions!$P$9:$P$30, $S18)&gt;1, "X", ""))</f>
        <v/>
      </c>
      <c r="BF18" s="40" t="s">
        <v>70</v>
      </c>
      <c r="BG18" s="40">
        <v>12</v>
      </c>
      <c r="BI18" s="65" t="str">
        <f t="shared" si="2"/>
        <v/>
      </c>
      <c r="BJ18" s="65" t="str">
        <f t="shared" si="0"/>
        <v/>
      </c>
      <c r="BK18" s="40" t="str">
        <f t="shared" si="1"/>
        <v/>
      </c>
    </row>
    <row r="19" spans="1:63" x14ac:dyDescent="0.25">
      <c r="A19" s="27"/>
      <c r="B19" s="166"/>
      <c r="C19" s="167"/>
      <c r="D19" s="167"/>
      <c r="E19" s="167"/>
      <c r="F19" s="167"/>
      <c r="G19" s="167"/>
      <c r="H19" s="167"/>
      <c r="I19" s="167"/>
      <c r="J19" s="167"/>
      <c r="K19" s="167"/>
      <c r="L19" s="167"/>
      <c r="M19" s="167"/>
      <c r="N19" s="167"/>
      <c r="O19" s="167"/>
      <c r="P19" s="167"/>
      <c r="Q19" s="168"/>
      <c r="R19" s="27"/>
      <c r="S19" s="27"/>
      <c r="T19" s="27"/>
      <c r="U19" s="27"/>
      <c r="V19" s="27"/>
      <c r="W19" s="27"/>
      <c r="X19" s="27"/>
      <c r="Y19" s="27"/>
      <c r="Z19" s="27"/>
      <c r="AA19" s="27"/>
      <c r="AB19" s="27"/>
      <c r="AC19" s="130" t="s">
        <v>29</v>
      </c>
      <c r="AD19" s="131"/>
      <c r="AE19" s="131"/>
      <c r="AF19" s="131"/>
      <c r="AG19" s="131"/>
      <c r="AH19" s="132"/>
      <c r="AJ19" s="27"/>
      <c r="AK19" s="27"/>
      <c r="AL19" s="27"/>
      <c r="AM19" s="185" t="s">
        <v>125</v>
      </c>
      <c r="AN19" s="186"/>
      <c r="AO19" s="186"/>
      <c r="AP19" s="186"/>
      <c r="AQ19" s="186"/>
      <c r="AR19" s="186"/>
      <c r="AS19" s="187"/>
      <c r="AT19" s="27"/>
      <c r="AZ19" s="62"/>
    </row>
    <row r="20" spans="1:63" x14ac:dyDescent="0.25">
      <c r="A20" s="27"/>
      <c r="B20" s="169"/>
      <c r="C20" s="170"/>
      <c r="D20" s="170"/>
      <c r="E20" s="170"/>
      <c r="F20" s="170"/>
      <c r="G20" s="170"/>
      <c r="H20" s="170"/>
      <c r="I20" s="170"/>
      <c r="J20" s="170"/>
      <c r="K20" s="170"/>
      <c r="L20" s="170"/>
      <c r="M20" s="170"/>
      <c r="N20" s="170"/>
      <c r="O20" s="170"/>
      <c r="P20" s="170"/>
      <c r="Q20" s="171"/>
      <c r="R20" s="27"/>
      <c r="S20" s="130" t="s">
        <v>56</v>
      </c>
      <c r="T20" s="131"/>
      <c r="U20" s="131"/>
      <c r="V20" s="131"/>
      <c r="W20" s="131"/>
      <c r="X20" s="132"/>
      <c r="Y20" s="172"/>
      <c r="Z20" s="173"/>
      <c r="AA20" s="174"/>
      <c r="AC20" s="115"/>
      <c r="AD20" s="116"/>
      <c r="AE20" s="116"/>
      <c r="AF20" s="116"/>
      <c r="AG20" s="116"/>
      <c r="AH20" s="117"/>
      <c r="AI20" s="27"/>
      <c r="AJ20" s="27"/>
      <c r="AK20" s="27"/>
      <c r="AL20" s="27"/>
      <c r="AM20" s="188"/>
      <c r="AN20" s="189"/>
      <c r="AO20" s="189"/>
      <c r="AP20" s="189"/>
      <c r="AQ20" s="189"/>
      <c r="AR20" s="189"/>
      <c r="AS20" s="190"/>
      <c r="AT20" s="27"/>
      <c r="AZ20" s="62"/>
    </row>
    <row r="21" spans="1:63" x14ac:dyDescent="0.2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188"/>
      <c r="AN21" s="189"/>
      <c r="AO21" s="189"/>
      <c r="AP21" s="189"/>
      <c r="AQ21" s="189"/>
      <c r="AR21" s="189"/>
      <c r="AS21" s="190"/>
      <c r="AT21" s="27"/>
      <c r="AZ21" s="62"/>
    </row>
    <row r="22" spans="1:63" x14ac:dyDescent="0.25">
      <c r="A22" s="27"/>
      <c r="B22" s="157" t="s">
        <v>47</v>
      </c>
      <c r="C22" s="158"/>
      <c r="D22" s="158"/>
      <c r="E22" s="158"/>
      <c r="F22" s="158"/>
      <c r="G22" s="158"/>
      <c r="H22" s="158"/>
      <c r="I22" s="158"/>
      <c r="J22" s="158"/>
      <c r="K22" s="158"/>
      <c r="L22" s="158"/>
      <c r="M22" s="158"/>
      <c r="N22" s="158"/>
      <c r="O22" s="158"/>
      <c r="P22" s="158"/>
      <c r="Q22" s="159"/>
      <c r="R22" s="27"/>
      <c r="S22" s="124" t="s">
        <v>0</v>
      </c>
      <c r="T22" s="125"/>
      <c r="U22" s="125"/>
      <c r="V22" s="125"/>
      <c r="W22" s="125"/>
      <c r="X22" s="126"/>
      <c r="Y22" s="124" t="s">
        <v>20</v>
      </c>
      <c r="Z22" s="125"/>
      <c r="AA22" s="126"/>
      <c r="AB22" s="27"/>
      <c r="AC22" s="130" t="s">
        <v>2</v>
      </c>
      <c r="AD22" s="131"/>
      <c r="AE22" s="131"/>
      <c r="AF22" s="131"/>
      <c r="AG22" s="131"/>
      <c r="AH22" s="132"/>
      <c r="AI22" s="124" t="s">
        <v>20</v>
      </c>
      <c r="AJ22" s="125"/>
      <c r="AK22" s="126"/>
      <c r="AL22" s="27"/>
      <c r="AM22" s="188"/>
      <c r="AN22" s="189"/>
      <c r="AO22" s="189"/>
      <c r="AP22" s="189"/>
      <c r="AQ22" s="189"/>
      <c r="AR22" s="189"/>
      <c r="AS22" s="190"/>
      <c r="AT22" s="27"/>
    </row>
    <row r="23" spans="1:63" x14ac:dyDescent="0.25">
      <c r="A23" s="27"/>
      <c r="B23" s="136"/>
      <c r="C23" s="137"/>
      <c r="D23" s="137"/>
      <c r="E23" s="137"/>
      <c r="F23" s="137"/>
      <c r="G23" s="137"/>
      <c r="H23" s="137"/>
      <c r="I23" s="137"/>
      <c r="J23" s="137"/>
      <c r="K23" s="137"/>
      <c r="L23" s="137"/>
      <c r="M23" s="137"/>
      <c r="N23" s="137"/>
      <c r="O23" s="137"/>
      <c r="P23" s="137"/>
      <c r="Q23" s="138"/>
      <c r="R23" s="27"/>
      <c r="S23" s="127"/>
      <c r="T23" s="128"/>
      <c r="U23" s="128"/>
      <c r="V23" s="128"/>
      <c r="W23" s="128"/>
      <c r="X23" s="128"/>
      <c r="Y23" s="127"/>
      <c r="Z23" s="128"/>
      <c r="AA23" s="129"/>
      <c r="AB23" s="27"/>
      <c r="AC23" s="118"/>
      <c r="AD23" s="119"/>
      <c r="AE23" s="119"/>
      <c r="AF23" s="119"/>
      <c r="AG23" s="119"/>
      <c r="AH23" s="120"/>
      <c r="AI23" s="127"/>
      <c r="AJ23" s="128"/>
      <c r="AK23" s="129"/>
      <c r="AL23" s="27"/>
      <c r="AM23" s="188"/>
      <c r="AN23" s="189"/>
      <c r="AO23" s="189"/>
      <c r="AP23" s="189"/>
      <c r="AQ23" s="189"/>
      <c r="AR23" s="189"/>
      <c r="AS23" s="190"/>
      <c r="AT23" s="27"/>
      <c r="AZ23" s="38" t="str">
        <f>IF($S23="", "", IF(COUNTIF(Transactions!$P$9:$P$30, $S23)&gt;1, "X", ""))</f>
        <v/>
      </c>
      <c r="BB23" s="38" t="str">
        <f>IF($AC23="", "", IF(COUNTIF(Transactions!$P$9:$P$30, $AC23)&gt;1, "X", ""))</f>
        <v/>
      </c>
    </row>
    <row r="24" spans="1:63" x14ac:dyDescent="0.25">
      <c r="A24" s="27"/>
      <c r="B24" s="154"/>
      <c r="C24" s="155"/>
      <c r="D24" s="155"/>
      <c r="E24" s="155"/>
      <c r="F24" s="155"/>
      <c r="G24" s="155"/>
      <c r="H24" s="155"/>
      <c r="I24" s="155"/>
      <c r="J24" s="155"/>
      <c r="K24" s="155"/>
      <c r="L24" s="155"/>
      <c r="M24" s="155"/>
      <c r="N24" s="155"/>
      <c r="O24" s="155"/>
      <c r="P24" s="155"/>
      <c r="Q24" s="156"/>
      <c r="R24" s="27"/>
      <c r="S24" s="118"/>
      <c r="T24" s="119"/>
      <c r="U24" s="119"/>
      <c r="V24" s="119"/>
      <c r="W24" s="119"/>
      <c r="X24" s="119"/>
      <c r="Y24" s="118"/>
      <c r="Z24" s="119"/>
      <c r="AA24" s="120"/>
      <c r="AB24" s="27"/>
      <c r="AC24" s="118"/>
      <c r="AD24" s="119"/>
      <c r="AE24" s="119"/>
      <c r="AF24" s="119"/>
      <c r="AG24" s="119"/>
      <c r="AH24" s="120"/>
      <c r="AI24" s="118"/>
      <c r="AJ24" s="119"/>
      <c r="AK24" s="120"/>
      <c r="AL24" s="27"/>
      <c r="AM24" s="188"/>
      <c r="AN24" s="189"/>
      <c r="AO24" s="189"/>
      <c r="AP24" s="189"/>
      <c r="AQ24" s="189"/>
      <c r="AR24" s="189"/>
      <c r="AS24" s="190"/>
      <c r="AT24" s="27"/>
      <c r="AZ24" s="39" t="str">
        <f>IF($S24="", "", IF(COUNTIF(Transactions!$P$9:$P$30, $S24)&gt;1, "X", ""))</f>
        <v/>
      </c>
      <c r="BB24" s="39" t="str">
        <f>IF($AC24="", "", IF(COUNTIF(Transactions!$P$9:$P$30, $AC24)&gt;1, "X", ""))</f>
        <v/>
      </c>
    </row>
    <row r="25" spans="1:63" x14ac:dyDescent="0.25">
      <c r="A25" s="27"/>
      <c r="B25" s="154"/>
      <c r="C25" s="155"/>
      <c r="D25" s="155"/>
      <c r="E25" s="155"/>
      <c r="F25" s="155"/>
      <c r="G25" s="155"/>
      <c r="H25" s="155"/>
      <c r="I25" s="155"/>
      <c r="J25" s="155"/>
      <c r="K25" s="155"/>
      <c r="L25" s="155"/>
      <c r="M25" s="155"/>
      <c r="N25" s="155"/>
      <c r="O25" s="155"/>
      <c r="P25" s="155"/>
      <c r="Q25" s="156"/>
      <c r="R25" s="27"/>
      <c r="S25" s="118"/>
      <c r="T25" s="119"/>
      <c r="U25" s="119"/>
      <c r="V25" s="119"/>
      <c r="W25" s="119"/>
      <c r="X25" s="119"/>
      <c r="Y25" s="118"/>
      <c r="Z25" s="119"/>
      <c r="AA25" s="120"/>
      <c r="AB25" s="27"/>
      <c r="AC25" s="118"/>
      <c r="AD25" s="119"/>
      <c r="AE25" s="119"/>
      <c r="AF25" s="119"/>
      <c r="AG25" s="119"/>
      <c r="AH25" s="120"/>
      <c r="AI25" s="118"/>
      <c r="AJ25" s="119"/>
      <c r="AK25" s="120"/>
      <c r="AL25" s="27"/>
      <c r="AM25" s="188"/>
      <c r="AN25" s="189"/>
      <c r="AO25" s="189"/>
      <c r="AP25" s="189"/>
      <c r="AQ25" s="189"/>
      <c r="AR25" s="189"/>
      <c r="AS25" s="190"/>
      <c r="AT25" s="27"/>
      <c r="AZ25" s="39" t="str">
        <f>IF($S25="", "", IF(COUNTIF(Transactions!$P$9:$P$30, $S25)&gt;1, "X", ""))</f>
        <v/>
      </c>
      <c r="BB25" s="39" t="str">
        <f>IF($AC25="", "", IF(COUNTIF(Transactions!$P$9:$P$30, $AC25)&gt;1, "X", ""))</f>
        <v/>
      </c>
    </row>
    <row r="26" spans="1:63" x14ac:dyDescent="0.25">
      <c r="A26" s="27"/>
      <c r="B26" s="154"/>
      <c r="C26" s="155"/>
      <c r="D26" s="155"/>
      <c r="E26" s="155"/>
      <c r="F26" s="155"/>
      <c r="G26" s="155"/>
      <c r="H26" s="155"/>
      <c r="I26" s="155"/>
      <c r="J26" s="155"/>
      <c r="K26" s="155"/>
      <c r="L26" s="155"/>
      <c r="M26" s="155"/>
      <c r="N26" s="155"/>
      <c r="O26" s="155"/>
      <c r="P26" s="155"/>
      <c r="Q26" s="156"/>
      <c r="R26" s="27"/>
      <c r="S26" s="118"/>
      <c r="T26" s="119"/>
      <c r="U26" s="119"/>
      <c r="V26" s="119"/>
      <c r="W26" s="119"/>
      <c r="X26" s="119"/>
      <c r="Y26" s="118"/>
      <c r="Z26" s="119"/>
      <c r="AA26" s="120"/>
      <c r="AB26" s="27"/>
      <c r="AC26" s="118"/>
      <c r="AD26" s="119"/>
      <c r="AE26" s="119"/>
      <c r="AF26" s="119"/>
      <c r="AG26" s="119"/>
      <c r="AH26" s="120"/>
      <c r="AI26" s="118"/>
      <c r="AJ26" s="119"/>
      <c r="AK26" s="120"/>
      <c r="AL26" s="27"/>
      <c r="AM26" s="188"/>
      <c r="AN26" s="189"/>
      <c r="AO26" s="189"/>
      <c r="AP26" s="189"/>
      <c r="AQ26" s="189"/>
      <c r="AR26" s="189"/>
      <c r="AS26" s="190"/>
      <c r="AT26" s="27"/>
      <c r="AZ26" s="39" t="str">
        <f>IF($S26="", "", IF(COUNTIF(Transactions!$P$9:$P$30, $S26)&gt;1, "X", ""))</f>
        <v/>
      </c>
      <c r="BB26" s="39" t="str">
        <f>IF($AC26="", "", IF(COUNTIF(Transactions!$P$9:$P$30, $AC26)&gt;1, "X", ""))</f>
        <v/>
      </c>
    </row>
    <row r="27" spans="1:63" x14ac:dyDescent="0.25">
      <c r="A27" s="27"/>
      <c r="B27" s="139"/>
      <c r="C27" s="140"/>
      <c r="D27" s="140"/>
      <c r="E27" s="140"/>
      <c r="F27" s="140"/>
      <c r="G27" s="140"/>
      <c r="H27" s="140"/>
      <c r="I27" s="140"/>
      <c r="J27" s="140"/>
      <c r="K27" s="140"/>
      <c r="L27" s="140"/>
      <c r="M27" s="140"/>
      <c r="N27" s="140"/>
      <c r="O27" s="140"/>
      <c r="P27" s="140"/>
      <c r="Q27" s="141"/>
      <c r="R27" s="27"/>
      <c r="S27" s="118"/>
      <c r="T27" s="119"/>
      <c r="U27" s="119"/>
      <c r="V27" s="119"/>
      <c r="W27" s="119"/>
      <c r="X27" s="119"/>
      <c r="Y27" s="118"/>
      <c r="Z27" s="119"/>
      <c r="AA27" s="120"/>
      <c r="AB27" s="27"/>
      <c r="AC27" s="118"/>
      <c r="AD27" s="119"/>
      <c r="AE27" s="119"/>
      <c r="AF27" s="119"/>
      <c r="AG27" s="119"/>
      <c r="AH27" s="120"/>
      <c r="AI27" s="118"/>
      <c r="AJ27" s="119"/>
      <c r="AK27" s="120"/>
      <c r="AL27" s="27"/>
      <c r="AM27" s="188"/>
      <c r="AN27" s="189"/>
      <c r="AO27" s="189"/>
      <c r="AP27" s="189"/>
      <c r="AQ27" s="189"/>
      <c r="AR27" s="189"/>
      <c r="AS27" s="190"/>
      <c r="AT27" s="27"/>
      <c r="AZ27" s="39" t="str">
        <f>IF($S27="", "", IF(COUNTIF(Transactions!$P$9:$P$30, $S27)&gt;1, "X", ""))</f>
        <v/>
      </c>
      <c r="BB27" s="39" t="str">
        <f>IF($AC27="", "", IF(COUNTIF(Transactions!$P$9:$P$30, $AC27)&gt;1, "X", ""))</f>
        <v/>
      </c>
    </row>
    <row r="28" spans="1:63" x14ac:dyDescent="0.25">
      <c r="A28" s="27"/>
      <c r="B28" s="27"/>
      <c r="C28" s="27"/>
      <c r="D28" s="27"/>
      <c r="E28" s="27"/>
      <c r="F28" s="27"/>
      <c r="G28" s="27"/>
      <c r="H28" s="27"/>
      <c r="I28" s="27"/>
      <c r="J28" s="27"/>
      <c r="K28" s="27"/>
      <c r="L28" s="27"/>
      <c r="M28" s="27"/>
      <c r="N28" s="27"/>
      <c r="O28" s="27"/>
      <c r="P28" s="27"/>
      <c r="Q28" s="27"/>
      <c r="R28" s="27"/>
      <c r="S28" s="118"/>
      <c r="T28" s="119"/>
      <c r="U28" s="119"/>
      <c r="V28" s="119"/>
      <c r="W28" s="119"/>
      <c r="X28" s="119"/>
      <c r="Y28" s="118"/>
      <c r="Z28" s="119"/>
      <c r="AA28" s="120"/>
      <c r="AB28" s="27"/>
      <c r="AC28" s="118"/>
      <c r="AD28" s="119"/>
      <c r="AE28" s="119"/>
      <c r="AF28" s="119"/>
      <c r="AG28" s="119"/>
      <c r="AH28" s="120"/>
      <c r="AI28" s="118"/>
      <c r="AJ28" s="119"/>
      <c r="AK28" s="120"/>
      <c r="AL28" s="27"/>
      <c r="AM28" s="188"/>
      <c r="AN28" s="189"/>
      <c r="AO28" s="189"/>
      <c r="AP28" s="189"/>
      <c r="AQ28" s="189"/>
      <c r="AR28" s="189"/>
      <c r="AS28" s="190"/>
      <c r="AT28" s="27"/>
      <c r="AZ28" s="39" t="str">
        <f>IF($S28="", "", IF(COUNTIF(Transactions!$P$9:$P$30, $S28)&gt;1, "X", ""))</f>
        <v/>
      </c>
      <c r="BB28" s="39" t="str">
        <f>IF($AC28="", "", IF(COUNTIF(Transactions!$P$9:$P$30, $AC28)&gt;1, "X", ""))</f>
        <v/>
      </c>
    </row>
    <row r="29" spans="1:63" x14ac:dyDescent="0.25">
      <c r="A29" s="27"/>
      <c r="B29" s="195" t="s">
        <v>48</v>
      </c>
      <c r="C29" s="196"/>
      <c r="D29" s="196"/>
      <c r="E29" s="196"/>
      <c r="F29" s="196"/>
      <c r="G29" s="196"/>
      <c r="H29" s="196"/>
      <c r="I29" s="196"/>
      <c r="J29" s="196"/>
      <c r="K29" s="196"/>
      <c r="L29" s="196"/>
      <c r="M29" s="196"/>
      <c r="N29" s="196"/>
      <c r="O29" s="196"/>
      <c r="P29" s="196"/>
      <c r="Q29" s="197"/>
      <c r="R29" s="27"/>
      <c r="S29" s="118"/>
      <c r="T29" s="119"/>
      <c r="U29" s="119"/>
      <c r="V29" s="119"/>
      <c r="W29" s="119"/>
      <c r="X29" s="119"/>
      <c r="Y29" s="118"/>
      <c r="Z29" s="119"/>
      <c r="AA29" s="120"/>
      <c r="AB29" s="27"/>
      <c r="AC29" s="118"/>
      <c r="AD29" s="119"/>
      <c r="AE29" s="119"/>
      <c r="AF29" s="119"/>
      <c r="AG29" s="119"/>
      <c r="AH29" s="120"/>
      <c r="AI29" s="118"/>
      <c r="AJ29" s="119"/>
      <c r="AK29" s="120"/>
      <c r="AL29" s="27"/>
      <c r="AM29" s="188"/>
      <c r="AN29" s="189"/>
      <c r="AO29" s="189"/>
      <c r="AP29" s="189"/>
      <c r="AQ29" s="189"/>
      <c r="AR29" s="189"/>
      <c r="AS29" s="190"/>
      <c r="AT29" s="27"/>
      <c r="AZ29" s="39" t="str">
        <f>IF($S29="", "", IF(COUNTIF(Transactions!$P$9:$P$30, $S29)&gt;1, "X", ""))</f>
        <v/>
      </c>
      <c r="BB29" s="39" t="str">
        <f>IF($AC29="", "", IF(COUNTIF(Transactions!$P$9:$P$30, $AC29)&gt;1, "X", ""))</f>
        <v/>
      </c>
    </row>
    <row r="30" spans="1:63" x14ac:dyDescent="0.25">
      <c r="A30" s="27"/>
      <c r="B30" s="198"/>
      <c r="C30" s="199"/>
      <c r="D30" s="199"/>
      <c r="E30" s="199"/>
      <c r="F30" s="199"/>
      <c r="G30" s="199"/>
      <c r="H30" s="199"/>
      <c r="I30" s="199"/>
      <c r="J30" s="199"/>
      <c r="K30" s="199"/>
      <c r="L30" s="199"/>
      <c r="M30" s="199"/>
      <c r="N30" s="199"/>
      <c r="O30" s="199"/>
      <c r="P30" s="199"/>
      <c r="Q30" s="200"/>
      <c r="R30" s="27"/>
      <c r="S30" s="118"/>
      <c r="T30" s="119"/>
      <c r="U30" s="119"/>
      <c r="V30" s="119"/>
      <c r="W30" s="119"/>
      <c r="X30" s="119"/>
      <c r="Y30" s="118"/>
      <c r="Z30" s="119"/>
      <c r="AA30" s="120"/>
      <c r="AB30" s="27"/>
      <c r="AC30" s="118"/>
      <c r="AD30" s="119"/>
      <c r="AE30" s="119"/>
      <c r="AF30" s="119"/>
      <c r="AG30" s="119"/>
      <c r="AH30" s="120"/>
      <c r="AI30" s="118"/>
      <c r="AJ30" s="119"/>
      <c r="AK30" s="120"/>
      <c r="AL30" s="27"/>
      <c r="AM30" s="188"/>
      <c r="AN30" s="189"/>
      <c r="AO30" s="189"/>
      <c r="AP30" s="189"/>
      <c r="AQ30" s="189"/>
      <c r="AR30" s="189"/>
      <c r="AS30" s="190"/>
      <c r="AT30" s="27"/>
      <c r="AZ30" s="39" t="str">
        <f>IF($S30="", "", IF(COUNTIF(Transactions!$P$9:$P$30, $S30)&gt;1, "X", ""))</f>
        <v/>
      </c>
      <c r="BB30" s="39" t="str">
        <f>IF($AC30="", "", IF(COUNTIF(Transactions!$P$9:$P$30, $AC30)&gt;1, "X", ""))</f>
        <v/>
      </c>
    </row>
    <row r="31" spans="1:63" x14ac:dyDescent="0.25">
      <c r="A31" s="27"/>
      <c r="B31" s="27"/>
      <c r="C31" s="27"/>
      <c r="D31" s="27"/>
      <c r="E31" s="27"/>
      <c r="F31" s="27"/>
      <c r="G31" s="27"/>
      <c r="H31" s="27"/>
      <c r="I31" s="27"/>
      <c r="J31" s="27"/>
      <c r="K31" s="27"/>
      <c r="L31" s="27"/>
      <c r="M31" s="27"/>
      <c r="N31" s="27"/>
      <c r="O31" s="27"/>
      <c r="P31" s="27"/>
      <c r="Q31" s="27"/>
      <c r="R31" s="27"/>
      <c r="S31" s="118"/>
      <c r="T31" s="119"/>
      <c r="U31" s="119"/>
      <c r="V31" s="119"/>
      <c r="W31" s="119"/>
      <c r="X31" s="119"/>
      <c r="Y31" s="118"/>
      <c r="Z31" s="119"/>
      <c r="AA31" s="120"/>
      <c r="AB31" s="27"/>
      <c r="AC31" s="118"/>
      <c r="AD31" s="119"/>
      <c r="AE31" s="119"/>
      <c r="AF31" s="119"/>
      <c r="AG31" s="119"/>
      <c r="AH31" s="120"/>
      <c r="AI31" s="118"/>
      <c r="AJ31" s="119"/>
      <c r="AK31" s="120"/>
      <c r="AL31" s="27"/>
      <c r="AM31" s="188"/>
      <c r="AN31" s="189"/>
      <c r="AO31" s="189"/>
      <c r="AP31" s="189"/>
      <c r="AQ31" s="189"/>
      <c r="AR31" s="189"/>
      <c r="AS31" s="190"/>
      <c r="AT31" s="27"/>
      <c r="AZ31" s="39" t="str">
        <f>IF($S31="", "", IF(COUNTIF(Transactions!$P$9:$P$30, $S31)&gt;1, "X", ""))</f>
        <v/>
      </c>
      <c r="BB31" s="39" t="str">
        <f>IF($AC31="", "", IF(COUNTIF(Transactions!$P$9:$P$30, $AC31)&gt;1, "X", ""))</f>
        <v/>
      </c>
    </row>
    <row r="32" spans="1:63" x14ac:dyDescent="0.25">
      <c r="A32" s="27"/>
      <c r="B32" s="27"/>
      <c r="C32" s="27"/>
      <c r="D32" s="27"/>
      <c r="E32" s="27"/>
      <c r="F32" s="27"/>
      <c r="G32" s="27"/>
      <c r="H32" s="27"/>
      <c r="I32" s="27"/>
      <c r="J32" s="27"/>
      <c r="K32" s="27"/>
      <c r="L32" s="27"/>
      <c r="M32" s="27"/>
      <c r="N32" s="27"/>
      <c r="O32" s="27"/>
      <c r="P32" s="27"/>
      <c r="Q32" s="27"/>
      <c r="R32" s="27"/>
      <c r="S32" s="121"/>
      <c r="T32" s="122"/>
      <c r="U32" s="122"/>
      <c r="V32" s="122"/>
      <c r="W32" s="122"/>
      <c r="X32" s="122"/>
      <c r="Y32" s="121"/>
      <c r="Z32" s="122"/>
      <c r="AA32" s="123"/>
      <c r="AB32" s="27"/>
      <c r="AC32" s="121"/>
      <c r="AD32" s="122"/>
      <c r="AE32" s="122"/>
      <c r="AF32" s="122"/>
      <c r="AG32" s="122"/>
      <c r="AH32" s="123"/>
      <c r="AI32" s="121"/>
      <c r="AJ32" s="122"/>
      <c r="AK32" s="123"/>
      <c r="AL32" s="27"/>
      <c r="AM32" s="191"/>
      <c r="AN32" s="192"/>
      <c r="AO32" s="192"/>
      <c r="AP32" s="192"/>
      <c r="AQ32" s="192"/>
      <c r="AR32" s="192"/>
      <c r="AS32" s="193"/>
      <c r="AT32" s="27"/>
      <c r="AZ32" s="40" t="str">
        <f>IF($S32="", "", IF(COUNTIF(Transactions!$P$9:$P$30, $S32)&gt;1, "X", ""))</f>
        <v/>
      </c>
      <c r="BB32" s="40" t="str">
        <f>IF($AC32="", "", IF(COUNTIF(Transactions!$P$9:$P$30, $AC32)&gt;1, "X", ""))</f>
        <v/>
      </c>
    </row>
    <row r="33" spans="1:46"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row>
    <row r="34" spans="1:46" x14ac:dyDescent="0.25">
      <c r="A34" s="27"/>
      <c r="B34" s="157" t="s">
        <v>49</v>
      </c>
      <c r="C34" s="158"/>
      <c r="D34" s="158"/>
      <c r="E34" s="158"/>
      <c r="F34" s="158"/>
      <c r="G34" s="158"/>
      <c r="H34" s="158"/>
      <c r="I34" s="158"/>
      <c r="J34" s="158"/>
      <c r="K34" s="158"/>
      <c r="L34" s="158"/>
      <c r="M34" s="158"/>
      <c r="N34" s="158"/>
      <c r="O34" s="158"/>
      <c r="P34" s="158"/>
      <c r="Q34" s="158"/>
      <c r="R34" s="158"/>
      <c r="S34" s="158"/>
      <c r="T34" s="158"/>
      <c r="U34" s="158"/>
      <c r="V34" s="159"/>
      <c r="W34" s="27"/>
      <c r="X34" s="27"/>
      <c r="Y34" s="157" t="s">
        <v>50</v>
      </c>
      <c r="Z34" s="158"/>
      <c r="AA34" s="158"/>
      <c r="AB34" s="158"/>
      <c r="AC34" s="158"/>
      <c r="AD34" s="158"/>
      <c r="AE34" s="158"/>
      <c r="AF34" s="158"/>
      <c r="AG34" s="158"/>
      <c r="AH34" s="158"/>
      <c r="AI34" s="158"/>
      <c r="AJ34" s="158"/>
      <c r="AK34" s="158"/>
      <c r="AL34" s="158"/>
      <c r="AM34" s="158"/>
      <c r="AN34" s="158"/>
      <c r="AO34" s="158"/>
      <c r="AP34" s="158"/>
      <c r="AQ34" s="158"/>
      <c r="AR34" s="158"/>
      <c r="AS34" s="159"/>
      <c r="AT34" s="27"/>
    </row>
    <row r="35" spans="1:46" x14ac:dyDescent="0.25">
      <c r="A35" s="27"/>
      <c r="B35" s="136"/>
      <c r="C35" s="137"/>
      <c r="D35" s="137"/>
      <c r="E35" s="137"/>
      <c r="F35" s="137"/>
      <c r="G35" s="137"/>
      <c r="H35" s="137"/>
      <c r="I35" s="137"/>
      <c r="J35" s="137"/>
      <c r="K35" s="137"/>
      <c r="L35" s="137"/>
      <c r="M35" s="137"/>
      <c r="N35" s="137"/>
      <c r="O35" s="137"/>
      <c r="P35" s="137"/>
      <c r="Q35" s="137"/>
      <c r="R35" s="137"/>
      <c r="S35" s="137"/>
      <c r="T35" s="137"/>
      <c r="U35" s="137"/>
      <c r="V35" s="138"/>
      <c r="W35" s="27"/>
      <c r="X35" s="27"/>
      <c r="Y35" s="136"/>
      <c r="Z35" s="137"/>
      <c r="AA35" s="137"/>
      <c r="AB35" s="137"/>
      <c r="AC35" s="137"/>
      <c r="AD35" s="137"/>
      <c r="AE35" s="137"/>
      <c r="AF35" s="137"/>
      <c r="AG35" s="137"/>
      <c r="AH35" s="137"/>
      <c r="AI35" s="137"/>
      <c r="AJ35" s="137"/>
      <c r="AK35" s="137"/>
      <c r="AL35" s="137"/>
      <c r="AM35" s="137"/>
      <c r="AN35" s="137"/>
      <c r="AO35" s="137"/>
      <c r="AP35" s="137"/>
      <c r="AQ35" s="137"/>
      <c r="AR35" s="137"/>
      <c r="AS35" s="138"/>
      <c r="AT35" s="27"/>
    </row>
    <row r="36" spans="1:46" x14ac:dyDescent="0.25">
      <c r="A36" s="27"/>
      <c r="B36" s="154"/>
      <c r="C36" s="155"/>
      <c r="D36" s="155"/>
      <c r="E36" s="155"/>
      <c r="F36" s="155"/>
      <c r="G36" s="155"/>
      <c r="H36" s="155"/>
      <c r="I36" s="155"/>
      <c r="J36" s="155"/>
      <c r="K36" s="155"/>
      <c r="L36" s="155"/>
      <c r="M36" s="155"/>
      <c r="N36" s="155"/>
      <c r="O36" s="155"/>
      <c r="P36" s="155"/>
      <c r="Q36" s="155"/>
      <c r="R36" s="155"/>
      <c r="S36" s="155"/>
      <c r="T36" s="155"/>
      <c r="U36" s="155"/>
      <c r="V36" s="156"/>
      <c r="W36" s="27"/>
      <c r="X36" s="27"/>
      <c r="Y36" s="154"/>
      <c r="Z36" s="155"/>
      <c r="AA36" s="155"/>
      <c r="AB36" s="155"/>
      <c r="AC36" s="155"/>
      <c r="AD36" s="155"/>
      <c r="AE36" s="155"/>
      <c r="AF36" s="155"/>
      <c r="AG36" s="155"/>
      <c r="AH36" s="155"/>
      <c r="AI36" s="155"/>
      <c r="AJ36" s="155"/>
      <c r="AK36" s="155"/>
      <c r="AL36" s="155"/>
      <c r="AM36" s="155"/>
      <c r="AN36" s="155"/>
      <c r="AO36" s="155"/>
      <c r="AP36" s="155"/>
      <c r="AQ36" s="155"/>
      <c r="AR36" s="155"/>
      <c r="AS36" s="156"/>
      <c r="AT36" s="27"/>
    </row>
    <row r="37" spans="1:46" x14ac:dyDescent="0.25">
      <c r="A37" s="27"/>
      <c r="B37" s="154"/>
      <c r="C37" s="155"/>
      <c r="D37" s="155"/>
      <c r="E37" s="155"/>
      <c r="F37" s="155"/>
      <c r="G37" s="155"/>
      <c r="H37" s="155"/>
      <c r="I37" s="155"/>
      <c r="J37" s="155"/>
      <c r="K37" s="155"/>
      <c r="L37" s="155"/>
      <c r="M37" s="155"/>
      <c r="N37" s="155"/>
      <c r="O37" s="155"/>
      <c r="P37" s="155"/>
      <c r="Q37" s="155"/>
      <c r="R37" s="155"/>
      <c r="S37" s="155"/>
      <c r="T37" s="155"/>
      <c r="U37" s="155"/>
      <c r="V37" s="156"/>
      <c r="W37" s="27"/>
      <c r="X37" s="27"/>
      <c r="Y37" s="154"/>
      <c r="Z37" s="155"/>
      <c r="AA37" s="155"/>
      <c r="AB37" s="155"/>
      <c r="AC37" s="155"/>
      <c r="AD37" s="155"/>
      <c r="AE37" s="155"/>
      <c r="AF37" s="155"/>
      <c r="AG37" s="155"/>
      <c r="AH37" s="155"/>
      <c r="AI37" s="155"/>
      <c r="AJ37" s="155"/>
      <c r="AK37" s="155"/>
      <c r="AL37" s="155"/>
      <c r="AM37" s="155"/>
      <c r="AN37" s="155"/>
      <c r="AO37" s="155"/>
      <c r="AP37" s="155"/>
      <c r="AQ37" s="155"/>
      <c r="AR37" s="155"/>
      <c r="AS37" s="156"/>
      <c r="AT37" s="27"/>
    </row>
    <row r="38" spans="1:46" x14ac:dyDescent="0.25">
      <c r="A38" s="27"/>
      <c r="B38" s="154"/>
      <c r="C38" s="155"/>
      <c r="D38" s="155"/>
      <c r="E38" s="155"/>
      <c r="F38" s="155"/>
      <c r="G38" s="155"/>
      <c r="H38" s="155"/>
      <c r="I38" s="155"/>
      <c r="J38" s="155"/>
      <c r="K38" s="155"/>
      <c r="L38" s="155"/>
      <c r="M38" s="155"/>
      <c r="N38" s="155"/>
      <c r="O38" s="155"/>
      <c r="P38" s="155"/>
      <c r="Q38" s="155"/>
      <c r="R38" s="155"/>
      <c r="S38" s="155"/>
      <c r="T38" s="155"/>
      <c r="U38" s="155"/>
      <c r="V38" s="156"/>
      <c r="W38" s="27"/>
      <c r="X38" s="27"/>
      <c r="Y38" s="154"/>
      <c r="Z38" s="155"/>
      <c r="AA38" s="155"/>
      <c r="AB38" s="155"/>
      <c r="AC38" s="155"/>
      <c r="AD38" s="155"/>
      <c r="AE38" s="155"/>
      <c r="AF38" s="155"/>
      <c r="AG38" s="155"/>
      <c r="AH38" s="155"/>
      <c r="AI38" s="155"/>
      <c r="AJ38" s="155"/>
      <c r="AK38" s="155"/>
      <c r="AL38" s="155"/>
      <c r="AM38" s="155"/>
      <c r="AN38" s="155"/>
      <c r="AO38" s="155"/>
      <c r="AP38" s="155"/>
      <c r="AQ38" s="155"/>
      <c r="AR38" s="155"/>
      <c r="AS38" s="156"/>
      <c r="AT38" s="27"/>
    </row>
    <row r="39" spans="1:46" x14ac:dyDescent="0.25">
      <c r="A39" s="27"/>
      <c r="B39" s="154"/>
      <c r="C39" s="155"/>
      <c r="D39" s="155"/>
      <c r="E39" s="155"/>
      <c r="F39" s="155"/>
      <c r="G39" s="155"/>
      <c r="H39" s="155"/>
      <c r="I39" s="155"/>
      <c r="J39" s="155"/>
      <c r="K39" s="155"/>
      <c r="L39" s="155"/>
      <c r="M39" s="155"/>
      <c r="N39" s="155"/>
      <c r="O39" s="155"/>
      <c r="P39" s="155"/>
      <c r="Q39" s="155"/>
      <c r="R39" s="155"/>
      <c r="S39" s="155"/>
      <c r="T39" s="155"/>
      <c r="U39" s="155"/>
      <c r="V39" s="156"/>
      <c r="W39" s="27"/>
      <c r="X39" s="27"/>
      <c r="Y39" s="154"/>
      <c r="Z39" s="155"/>
      <c r="AA39" s="155"/>
      <c r="AB39" s="155"/>
      <c r="AC39" s="155"/>
      <c r="AD39" s="155"/>
      <c r="AE39" s="155"/>
      <c r="AF39" s="155"/>
      <c r="AG39" s="155"/>
      <c r="AH39" s="155"/>
      <c r="AI39" s="155"/>
      <c r="AJ39" s="155"/>
      <c r="AK39" s="155"/>
      <c r="AL39" s="155"/>
      <c r="AM39" s="155"/>
      <c r="AN39" s="155"/>
      <c r="AO39" s="155"/>
      <c r="AP39" s="155"/>
      <c r="AQ39" s="155"/>
      <c r="AR39" s="155"/>
      <c r="AS39" s="156"/>
      <c r="AT39" s="27"/>
    </row>
    <row r="40" spans="1:46" x14ac:dyDescent="0.25">
      <c r="A40" s="27"/>
      <c r="B40" s="154"/>
      <c r="C40" s="155"/>
      <c r="D40" s="155"/>
      <c r="E40" s="155"/>
      <c r="F40" s="155"/>
      <c r="G40" s="155"/>
      <c r="H40" s="155"/>
      <c r="I40" s="155"/>
      <c r="J40" s="155"/>
      <c r="K40" s="155"/>
      <c r="L40" s="155"/>
      <c r="M40" s="155"/>
      <c r="N40" s="155"/>
      <c r="O40" s="155"/>
      <c r="P40" s="155"/>
      <c r="Q40" s="155"/>
      <c r="R40" s="155"/>
      <c r="S40" s="155"/>
      <c r="T40" s="155"/>
      <c r="U40" s="155"/>
      <c r="V40" s="156"/>
      <c r="W40" s="27"/>
      <c r="X40" s="27"/>
      <c r="Y40" s="154"/>
      <c r="Z40" s="155"/>
      <c r="AA40" s="155"/>
      <c r="AB40" s="155"/>
      <c r="AC40" s="155"/>
      <c r="AD40" s="155"/>
      <c r="AE40" s="155"/>
      <c r="AF40" s="155"/>
      <c r="AG40" s="155"/>
      <c r="AH40" s="155"/>
      <c r="AI40" s="155"/>
      <c r="AJ40" s="155"/>
      <c r="AK40" s="155"/>
      <c r="AL40" s="155"/>
      <c r="AM40" s="155"/>
      <c r="AN40" s="155"/>
      <c r="AO40" s="155"/>
      <c r="AP40" s="155"/>
      <c r="AQ40" s="155"/>
      <c r="AR40" s="155"/>
      <c r="AS40" s="156"/>
      <c r="AT40" s="27"/>
    </row>
    <row r="41" spans="1:46" x14ac:dyDescent="0.25">
      <c r="A41" s="27"/>
      <c r="B41" s="139"/>
      <c r="C41" s="140"/>
      <c r="D41" s="140"/>
      <c r="E41" s="140"/>
      <c r="F41" s="140"/>
      <c r="G41" s="140"/>
      <c r="H41" s="140"/>
      <c r="I41" s="140"/>
      <c r="J41" s="140"/>
      <c r="K41" s="140"/>
      <c r="L41" s="140"/>
      <c r="M41" s="140"/>
      <c r="N41" s="140"/>
      <c r="O41" s="140"/>
      <c r="P41" s="140"/>
      <c r="Q41" s="140"/>
      <c r="R41" s="140"/>
      <c r="S41" s="140"/>
      <c r="T41" s="140"/>
      <c r="U41" s="140"/>
      <c r="V41" s="141"/>
      <c r="W41" s="27"/>
      <c r="X41" s="27"/>
      <c r="Y41" s="139"/>
      <c r="Z41" s="140"/>
      <c r="AA41" s="140"/>
      <c r="AB41" s="140"/>
      <c r="AC41" s="140"/>
      <c r="AD41" s="140"/>
      <c r="AE41" s="140"/>
      <c r="AF41" s="140"/>
      <c r="AG41" s="140"/>
      <c r="AH41" s="140"/>
      <c r="AI41" s="140"/>
      <c r="AJ41" s="140"/>
      <c r="AK41" s="140"/>
      <c r="AL41" s="140"/>
      <c r="AM41" s="140"/>
      <c r="AN41" s="140"/>
      <c r="AO41" s="140"/>
      <c r="AP41" s="140"/>
      <c r="AQ41" s="140"/>
      <c r="AR41" s="140"/>
      <c r="AS41" s="141"/>
      <c r="AT41" s="27"/>
    </row>
    <row r="42" spans="1:46" x14ac:dyDescent="0.25">
      <c r="A42" s="27"/>
      <c r="B42" s="157" t="s">
        <v>51</v>
      </c>
      <c r="C42" s="158"/>
      <c r="D42" s="158"/>
      <c r="E42" s="158"/>
      <c r="F42" s="158"/>
      <c r="G42" s="158"/>
      <c r="H42" s="158"/>
      <c r="I42" s="158"/>
      <c r="J42" s="158"/>
      <c r="K42" s="158"/>
      <c r="L42" s="158"/>
      <c r="M42" s="158"/>
      <c r="N42" s="158"/>
      <c r="O42" s="158"/>
      <c r="P42" s="158"/>
      <c r="Q42" s="158"/>
      <c r="R42" s="158"/>
      <c r="S42" s="158"/>
      <c r="T42" s="158"/>
      <c r="U42" s="158"/>
      <c r="V42" s="159"/>
      <c r="W42" s="27"/>
      <c r="X42" s="27"/>
      <c r="Y42" s="157" t="s">
        <v>52</v>
      </c>
      <c r="Z42" s="158"/>
      <c r="AA42" s="158"/>
      <c r="AB42" s="158"/>
      <c r="AC42" s="158"/>
      <c r="AD42" s="158"/>
      <c r="AE42" s="158"/>
      <c r="AF42" s="158"/>
      <c r="AG42" s="158"/>
      <c r="AH42" s="158"/>
      <c r="AI42" s="158"/>
      <c r="AJ42" s="158"/>
      <c r="AK42" s="158"/>
      <c r="AL42" s="158"/>
      <c r="AM42" s="158"/>
      <c r="AN42" s="158"/>
      <c r="AO42" s="158"/>
      <c r="AP42" s="158"/>
      <c r="AQ42" s="158"/>
      <c r="AR42" s="158"/>
      <c r="AS42" s="159"/>
      <c r="AT42" s="27"/>
    </row>
    <row r="43" spans="1:46"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row>
    <row r="44" spans="1:46"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row>
    <row r="45" spans="1:46"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row>
    <row r="46" spans="1:46"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row>
    <row r="47" spans="1:46" x14ac:dyDescent="0.25">
      <c r="A47" s="27"/>
      <c r="B47" s="175" t="s">
        <v>53</v>
      </c>
      <c r="C47" s="176"/>
      <c r="D47" s="176"/>
      <c r="E47" s="176"/>
      <c r="F47" s="176"/>
      <c r="G47" s="176"/>
      <c r="H47" s="176"/>
      <c r="I47" s="176"/>
      <c r="J47" s="176"/>
      <c r="K47" s="176"/>
      <c r="L47" s="176"/>
      <c r="M47" s="176"/>
      <c r="N47" s="176"/>
      <c r="O47" s="176"/>
      <c r="P47" s="176"/>
      <c r="Q47" s="176"/>
      <c r="R47" s="176"/>
      <c r="S47" s="176"/>
      <c r="T47" s="176"/>
      <c r="U47" s="176"/>
      <c r="V47" s="17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row>
    <row r="48" spans="1:46" x14ac:dyDescent="0.25">
      <c r="A48" s="27"/>
      <c r="B48" s="178"/>
      <c r="C48" s="179"/>
      <c r="D48" s="179"/>
      <c r="E48" s="179"/>
      <c r="F48" s="179"/>
      <c r="G48" s="179"/>
      <c r="H48" s="179"/>
      <c r="I48" s="179"/>
      <c r="J48" s="179"/>
      <c r="K48" s="179"/>
      <c r="L48" s="179"/>
      <c r="M48" s="179"/>
      <c r="N48" s="179"/>
      <c r="O48" s="179"/>
      <c r="P48" s="179"/>
      <c r="Q48" s="179"/>
      <c r="R48" s="179"/>
      <c r="S48" s="179"/>
      <c r="T48" s="179"/>
      <c r="U48" s="179"/>
      <c r="V48" s="180"/>
      <c r="W48" s="27"/>
      <c r="X48" s="27"/>
      <c r="Y48" s="181" t="s">
        <v>54</v>
      </c>
      <c r="Z48" s="181"/>
      <c r="AA48" s="181"/>
      <c r="AB48" s="181"/>
      <c r="AC48" s="181"/>
      <c r="AD48" s="181"/>
      <c r="AE48" s="181"/>
      <c r="AF48" s="181"/>
      <c r="AG48" s="181"/>
      <c r="AH48" s="181"/>
      <c r="AI48" s="181"/>
      <c r="AJ48" s="181"/>
      <c r="AK48" s="181"/>
      <c r="AL48" s="181"/>
      <c r="AM48" s="181"/>
      <c r="AN48" s="181"/>
      <c r="AO48" s="181"/>
      <c r="AP48" s="181"/>
      <c r="AQ48" s="181"/>
      <c r="AR48" s="181"/>
      <c r="AS48" s="181"/>
      <c r="AT48" s="27"/>
    </row>
    <row r="49" spans="1:46"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row>
    <row r="50" spans="1:46" hidden="1" x14ac:dyDescent="0.25"/>
    <row r="51" spans="1:46" hidden="1" x14ac:dyDescent="0.25"/>
    <row r="52" spans="1:46" hidden="1" x14ac:dyDescent="0.25"/>
  </sheetData>
  <sheetProtection algorithmName="SHA-512" hashValue="tNpfADjXQe/YlDnPh6Lu8D9HJJtx/+sawZ/wRt/ZWkUyy0rotobtZWUx0Ac2MIK8bE2QKHsoFDpqC9vRfJWqIw==" saltValue="H9lup6PbnFjNjOTW63yUow==" spinCount="100000" sheet="1" objects="1" scenarios="1"/>
  <mergeCells count="88">
    <mergeCell ref="B47:V48"/>
    <mergeCell ref="Y48:AS48"/>
    <mergeCell ref="S20:X20"/>
    <mergeCell ref="AJ16:AO16"/>
    <mergeCell ref="AJ17:AO17"/>
    <mergeCell ref="AP16:AS16"/>
    <mergeCell ref="AP17:AS17"/>
    <mergeCell ref="AM19:AS32"/>
    <mergeCell ref="AJ18:AS18"/>
    <mergeCell ref="B34:V34"/>
    <mergeCell ref="Y34:AS34"/>
    <mergeCell ref="B35:V41"/>
    <mergeCell ref="Y35:AS41"/>
    <mergeCell ref="B42:V42"/>
    <mergeCell ref="Y42:AS42"/>
    <mergeCell ref="B29:Q30"/>
    <mergeCell ref="B23:Q27"/>
    <mergeCell ref="B22:Q22"/>
    <mergeCell ref="B9:AS9"/>
    <mergeCell ref="B10:AS10"/>
    <mergeCell ref="B11:AS11"/>
    <mergeCell ref="B14:AS14"/>
    <mergeCell ref="B16:G16"/>
    <mergeCell ref="H16:Q16"/>
    <mergeCell ref="B18:Q20"/>
    <mergeCell ref="S27:X27"/>
    <mergeCell ref="AC18:AH18"/>
    <mergeCell ref="AC19:AH19"/>
    <mergeCell ref="AC20:AH20"/>
    <mergeCell ref="Y20:AA20"/>
    <mergeCell ref="Y23:AA23"/>
    <mergeCell ref="Y24:AA24"/>
    <mergeCell ref="B2:AS3"/>
    <mergeCell ref="B5:AS5"/>
    <mergeCell ref="B7:G7"/>
    <mergeCell ref="H7:AS7"/>
    <mergeCell ref="B8:G8"/>
    <mergeCell ref="H8:AS8"/>
    <mergeCell ref="Y25:AA25"/>
    <mergeCell ref="Y26:AA26"/>
    <mergeCell ref="S22:X22"/>
    <mergeCell ref="S23:X23"/>
    <mergeCell ref="S24:X24"/>
    <mergeCell ref="S25:X25"/>
    <mergeCell ref="S26:X26"/>
    <mergeCell ref="S28:X28"/>
    <mergeCell ref="S29:X29"/>
    <mergeCell ref="S30:X30"/>
    <mergeCell ref="S31:X31"/>
    <mergeCell ref="S32:X32"/>
    <mergeCell ref="S16:X16"/>
    <mergeCell ref="S17:X17"/>
    <mergeCell ref="S18:X18"/>
    <mergeCell ref="AC22:AH22"/>
    <mergeCell ref="Y22:AA22"/>
    <mergeCell ref="Y31:AA31"/>
    <mergeCell ref="Y32:AA32"/>
    <mergeCell ref="AC30:AH30"/>
    <mergeCell ref="AC31:AH31"/>
    <mergeCell ref="AC32:AH32"/>
    <mergeCell ref="AI31:AK31"/>
    <mergeCell ref="AI32:AK32"/>
    <mergeCell ref="Y16:AA16"/>
    <mergeCell ref="Y17:AA17"/>
    <mergeCell ref="Y18:AA18"/>
    <mergeCell ref="AC16:AH16"/>
    <mergeCell ref="AI22:AK22"/>
    <mergeCell ref="AI23:AK23"/>
    <mergeCell ref="AI24:AK24"/>
    <mergeCell ref="AI25:AK25"/>
    <mergeCell ref="AI26:AK26"/>
    <mergeCell ref="AI27:AK27"/>
    <mergeCell ref="Y27:AA27"/>
    <mergeCell ref="Y28:AA28"/>
    <mergeCell ref="Y29:AA29"/>
    <mergeCell ref="Y30:AA30"/>
    <mergeCell ref="AC15:AH15"/>
    <mergeCell ref="AC17:AH17"/>
    <mergeCell ref="AI28:AK28"/>
    <mergeCell ref="AI29:AK29"/>
    <mergeCell ref="AI30:AK30"/>
    <mergeCell ref="AC24:AH24"/>
    <mergeCell ref="AC25:AH25"/>
    <mergeCell ref="AC26:AH26"/>
    <mergeCell ref="AC27:AH27"/>
    <mergeCell ref="AC28:AH28"/>
    <mergeCell ref="AC29:AH29"/>
    <mergeCell ref="AC23:AH23"/>
  </mergeCells>
  <conditionalFormatting sqref="Y17:AA18 Y23:AA32 AI23:AK32">
    <cfRule type="expression" dxfId="18" priority="5">
      <formula>Y17=$CH$5</formula>
    </cfRule>
    <cfRule type="expression" dxfId="17" priority="6">
      <formula>Y17=$CH$4</formula>
    </cfRule>
  </conditionalFormatting>
  <conditionalFormatting sqref="S17:X18 S23:X32">
    <cfRule type="expression" dxfId="16" priority="3">
      <formula>$AZ17="X"</formula>
    </cfRule>
  </conditionalFormatting>
  <conditionalFormatting sqref="AC23:AH32">
    <cfRule type="expression" dxfId="15" priority="10">
      <formula>$BB23="X"</formula>
    </cfRule>
  </conditionalFormatting>
  <conditionalFormatting sqref="AJ18:AS18">
    <cfRule type="expression" dxfId="14" priority="1">
      <formula>$AJ$18="NO VALID DATE SELECTED"</formula>
    </cfRule>
  </conditionalFormatting>
  <dataValidations count="2">
    <dataValidation type="list" allowBlank="1" showInputMessage="1" showErrorMessage="1" sqref="Y17:AA18 Y23:AA32 AI23:AK32" xr:uid="{5E3906BA-0DB0-4CC5-8725-3BEE26E43589}">
      <formula1>$CH$3:$CH$5</formula1>
    </dataValidation>
    <dataValidation type="list" allowBlank="1" showInputMessage="1" showErrorMessage="1" sqref="AP16:AS16" xr:uid="{E4651FFB-674C-4EB2-A6CD-71EFD5C46D65}">
      <formula1>$BF$6:$BF$18</formula1>
    </dataValidation>
  </dataValidations>
  <hyperlinks>
    <hyperlink ref="B29:Q30" r:id="rId1" display="Watch the demo on YouTube" xr:uid="{2EE83BB3-389D-4E98-BB29-0156F0ED7193}"/>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78AA3-0585-44EA-A704-EEB3852AA011}">
  <sheetPr>
    <tabColor rgb="FFFFC000"/>
  </sheetPr>
  <dimension ref="A1:AP10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4.28515625" style="1" customWidth="1"/>
    <col min="3" max="3" width="22.85546875" style="1" customWidth="1"/>
    <col min="4" max="4" width="42.85546875" style="1" customWidth="1"/>
    <col min="5" max="5" width="17.140625" style="1" customWidth="1"/>
    <col min="6" max="7" width="14.28515625" style="1" customWidth="1"/>
    <col min="8" max="8" width="8.5703125" style="1" customWidth="1"/>
    <col min="9" max="10" width="2.85546875" style="1" customWidth="1"/>
    <col min="11" max="11" width="8.5703125" style="1" customWidth="1"/>
    <col min="12" max="12" width="14.28515625" style="1" customWidth="1"/>
    <col min="13" max="13" width="2.85546875" style="1" customWidth="1"/>
    <col min="14" max="15" width="9.140625" style="1" hidden="1"/>
    <col min="16" max="16" width="17.140625" style="1" hidden="1"/>
    <col min="17" max="17" width="8.5703125" style="1" hidden="1"/>
    <col min="18" max="18" width="2.85546875" style="1" hidden="1"/>
    <col min="19" max="19" width="9.140625" style="1" hidden="1"/>
    <col min="20" max="20" width="2.85546875" style="1" hidden="1"/>
    <col min="21" max="21" width="14.28515625" style="1" hidden="1"/>
    <col min="22" max="22" width="2.85546875" style="1" hidden="1"/>
    <col min="23" max="23" width="9.140625" style="1" hidden="1"/>
    <col min="24" max="24" width="2.85546875" style="1" hidden="1"/>
    <col min="25" max="25" width="11.42578125" style="1" hidden="1"/>
    <col min="26" max="26" width="2.85546875" style="1" hidden="1"/>
    <col min="27" max="27" width="17.140625" style="1" hidden="1"/>
    <col min="28" max="28" width="17" style="1" hidden="1"/>
    <col min="29" max="29" width="2.85546875" style="1" hidden="1"/>
    <col min="30" max="30" width="14.28515625" style="1" hidden="1"/>
    <col min="31" max="31" width="2.85546875" style="1" hidden="1"/>
    <col min="32" max="32" width="9.140625" style="1" hidden="1"/>
    <col min="33" max="33" width="2.85546875" style="1" hidden="1"/>
    <col min="34" max="35" width="17.140625" style="1" hidden="1"/>
    <col min="36" max="36" width="2.85546875" style="1" hidden="1"/>
    <col min="37" max="37" width="17.140625" style="1" hidden="1"/>
    <col min="38" max="38" width="2.85546875" style="1" hidden="1"/>
    <col min="39" max="39" width="17.140625" style="1" hidden="1"/>
    <col min="40" max="40" width="3" style="1" hidden="1"/>
    <col min="41" max="42" width="17.140625" style="1" hidden="1"/>
    <col min="43" max="16384" width="9.140625" style="1" hidden="1"/>
  </cols>
  <sheetData>
    <row r="1" spans="1:42" x14ac:dyDescent="0.25">
      <c r="A1" s="27"/>
      <c r="B1" s="27"/>
      <c r="C1" s="27"/>
      <c r="D1" s="27"/>
      <c r="E1" s="27"/>
      <c r="F1" s="27"/>
      <c r="G1" s="27"/>
      <c r="H1" s="27"/>
      <c r="I1" s="27"/>
      <c r="J1" s="35"/>
      <c r="K1" s="35"/>
      <c r="L1" s="35"/>
      <c r="M1" s="35"/>
    </row>
    <row r="2" spans="1:42" ht="15" customHeight="1" x14ac:dyDescent="0.25">
      <c r="A2" s="27"/>
      <c r="B2" s="142" t="s">
        <v>19</v>
      </c>
      <c r="C2" s="144"/>
      <c r="D2" s="46" t="s">
        <v>27</v>
      </c>
      <c r="E2" s="211" t="s">
        <v>15</v>
      </c>
      <c r="F2" s="211"/>
      <c r="G2" s="12">
        <f>'Intro &amp; Setup'!$AC$17</f>
        <v>0</v>
      </c>
      <c r="H2" s="27"/>
      <c r="I2" s="27"/>
      <c r="J2" s="35"/>
      <c r="K2" s="185" t="s">
        <v>33</v>
      </c>
      <c r="L2" s="187"/>
      <c r="M2" s="35"/>
    </row>
    <row r="3" spans="1:42" x14ac:dyDescent="0.25">
      <c r="A3" s="27"/>
      <c r="B3" s="145"/>
      <c r="C3" s="147"/>
      <c r="D3" s="27"/>
      <c r="E3" s="211" t="s">
        <v>16</v>
      </c>
      <c r="F3" s="211"/>
      <c r="G3" s="12">
        <f>$G$7-$F$7</f>
        <v>0</v>
      </c>
      <c r="H3" s="27"/>
      <c r="I3" s="27"/>
      <c r="J3" s="35"/>
      <c r="K3" s="188"/>
      <c r="L3" s="190"/>
      <c r="M3" s="35"/>
      <c r="P3" s="49" t="s">
        <v>122</v>
      </c>
      <c r="Q3" s="44"/>
    </row>
    <row r="4" spans="1:42" x14ac:dyDescent="0.25">
      <c r="A4" s="27"/>
      <c r="B4" s="27"/>
      <c r="C4" s="27"/>
      <c r="D4" s="27"/>
      <c r="E4" s="211" t="s">
        <v>17</v>
      </c>
      <c r="F4" s="211"/>
      <c r="G4" s="12">
        <f>$G$2+$G$3</f>
        <v>0</v>
      </c>
      <c r="H4" s="27"/>
      <c r="I4" s="27"/>
      <c r="J4" s="35"/>
      <c r="K4" s="188"/>
      <c r="L4" s="190"/>
      <c r="M4" s="35"/>
      <c r="P4" s="95">
        <f>SUMIF($C$11:$C$1010, $P$10, $F$11:$F$1010)-SUMIF($C$11:$C$1010, $P$10, $G$11:$G$1010)</f>
        <v>0</v>
      </c>
      <c r="Q4" s="38" t="s">
        <v>31</v>
      </c>
    </row>
    <row r="5" spans="1:42" x14ac:dyDescent="0.25">
      <c r="A5" s="27"/>
      <c r="B5" s="201" t="s">
        <v>126</v>
      </c>
      <c r="C5" s="202"/>
      <c r="D5" s="203"/>
      <c r="E5" s="150" t="s">
        <v>18</v>
      </c>
      <c r="F5" s="211"/>
      <c r="G5" s="12">
        <f>SUM($L$11:$L$1010)</f>
        <v>0</v>
      </c>
      <c r="H5" s="27"/>
      <c r="I5" s="27"/>
      <c r="J5" s="35"/>
      <c r="K5" s="188"/>
      <c r="L5" s="190"/>
      <c r="M5" s="35"/>
      <c r="Q5" s="40" t="s">
        <v>32</v>
      </c>
    </row>
    <row r="6" spans="1:42" x14ac:dyDescent="0.25">
      <c r="A6" s="27"/>
      <c r="B6" s="204"/>
      <c r="C6" s="205"/>
      <c r="D6" s="206"/>
      <c r="E6" s="27"/>
      <c r="F6" s="27"/>
      <c r="G6" s="27"/>
      <c r="H6" s="27"/>
      <c r="I6" s="27"/>
      <c r="J6" s="35"/>
      <c r="K6" s="191"/>
      <c r="L6" s="193"/>
      <c r="M6" s="35"/>
      <c r="AI6" s="79">
        <f>$AI$8-$AH$8</f>
        <v>0</v>
      </c>
    </row>
    <row r="7" spans="1:42" x14ac:dyDescent="0.25">
      <c r="A7" s="27"/>
      <c r="B7" s="207"/>
      <c r="C7" s="208"/>
      <c r="D7" s="209"/>
      <c r="E7" s="31" t="s">
        <v>14</v>
      </c>
      <c r="F7" s="12">
        <f>SUM(F$11:F$1010)</f>
        <v>0</v>
      </c>
      <c r="G7" s="12">
        <f>SUM(G$11:G$1010)</f>
        <v>0</v>
      </c>
      <c r="H7" s="27"/>
      <c r="I7" s="27"/>
      <c r="J7" s="35"/>
      <c r="K7" s="35"/>
      <c r="L7" s="35"/>
      <c r="M7" s="35"/>
      <c r="AA7" s="73" t="str">
        <f>IF('Filtered Transactions'!$C$5="", 'Intro &amp; Setup'!$BI$7, 'Filtered Transactions'!$C$5)</f>
        <v/>
      </c>
    </row>
    <row r="8" spans="1:42" x14ac:dyDescent="0.25">
      <c r="A8" s="27"/>
      <c r="B8" s="50" t="str">
        <f>IF($Y$8=0, "", "DATE RANGE")</f>
        <v/>
      </c>
      <c r="C8" s="50" t="str">
        <f>IF($S$8=0, "", "Reselect Categories")</f>
        <v/>
      </c>
      <c r="D8" s="27"/>
      <c r="E8" s="27"/>
      <c r="F8" s="27"/>
      <c r="G8" s="27"/>
      <c r="H8" s="32" t="s">
        <v>10</v>
      </c>
      <c r="I8" s="27"/>
      <c r="J8" s="35"/>
      <c r="K8" s="210" t="s">
        <v>12</v>
      </c>
      <c r="L8" s="210"/>
      <c r="M8" s="35"/>
      <c r="P8" s="44"/>
      <c r="S8" s="44">
        <f>COUNTIF($S$11:$S$1010, "X")</f>
        <v>0</v>
      </c>
      <c r="Y8" s="44">
        <f>COUNTIF($Y$11:$Y$1010, "X")</f>
        <v>0</v>
      </c>
      <c r="AA8" s="74" t="str">
        <f>IF('Filtered Transactions'!$C$6="", 'Intro &amp; Setup'!$BJ$18, 'Filtered Transactions'!$C$6)</f>
        <v/>
      </c>
      <c r="AB8" s="72" t="str">
        <f>IF('Filtered Transactions'!$C$7="", "", 'Filtered Transactions'!$C$7)</f>
        <v/>
      </c>
      <c r="AF8" s="44">
        <f>MAX($AF$11:$AF$1010)</f>
        <v>0</v>
      </c>
      <c r="AH8" s="79">
        <f>SUM($AH$11:$AH$1010)</f>
        <v>0</v>
      </c>
      <c r="AI8" s="79">
        <f>SUM($AI$11:$AI$1010)</f>
        <v>0</v>
      </c>
    </row>
    <row r="9" spans="1:42" x14ac:dyDescent="0.25">
      <c r="A9" s="27"/>
      <c r="B9" s="4" t="s">
        <v>3</v>
      </c>
      <c r="C9" s="5" t="s">
        <v>4</v>
      </c>
      <c r="D9" s="5" t="s">
        <v>5</v>
      </c>
      <c r="E9" s="5" t="s">
        <v>6</v>
      </c>
      <c r="F9" s="5" t="s">
        <v>109</v>
      </c>
      <c r="G9" s="5" t="s">
        <v>91</v>
      </c>
      <c r="H9" s="6" t="s">
        <v>9</v>
      </c>
      <c r="I9" s="27"/>
      <c r="J9" s="27"/>
      <c r="K9" s="7" t="s">
        <v>13</v>
      </c>
      <c r="L9" s="8" t="s">
        <v>11</v>
      </c>
      <c r="M9" s="27"/>
      <c r="P9" s="38" t="str">
        <f>IF('Intro &amp; Setup'!$S17="", "", 'Intro &amp; Setup'!$S17)</f>
        <v>Sales</v>
      </c>
      <c r="Q9" s="38" t="str">
        <f>IF('Intro &amp; Setup'!$Y17="", "", 'Intro &amp; Setup'!$Y17)</f>
        <v>✓</v>
      </c>
    </row>
    <row r="10" spans="1:42" x14ac:dyDescent="0.25">
      <c r="A10" s="27"/>
      <c r="B10" s="51"/>
      <c r="C10" s="52"/>
      <c r="D10" s="52"/>
      <c r="E10" s="52"/>
      <c r="F10" s="52"/>
      <c r="G10" s="52"/>
      <c r="H10" s="53"/>
      <c r="I10" s="27"/>
      <c r="J10" s="27"/>
      <c r="K10" s="9"/>
      <c r="L10" s="10"/>
      <c r="M10" s="27"/>
      <c r="P10" s="40" t="str">
        <f>IF('Intro &amp; Setup'!$S18="", "", 'Intro &amp; Setup'!$S18)</f>
        <v>Director's Loan</v>
      </c>
      <c r="Q10" s="39" t="str">
        <f>IF('Intro &amp; Setup'!$Y18="", "", 'Intro &amp; Setup'!$Y18)</f>
        <v>✓</v>
      </c>
      <c r="S10" s="49" t="s">
        <v>34</v>
      </c>
      <c r="U10" s="49" t="s">
        <v>71</v>
      </c>
      <c r="W10" s="49" t="s">
        <v>72</v>
      </c>
      <c r="Y10" s="49" t="s">
        <v>73</v>
      </c>
      <c r="AA10" s="49" t="s">
        <v>74</v>
      </c>
      <c r="AB10" s="49" t="s">
        <v>75</v>
      </c>
      <c r="AD10" s="49" t="s">
        <v>128</v>
      </c>
      <c r="AF10" s="49" t="s">
        <v>76</v>
      </c>
      <c r="AH10" s="49" t="s">
        <v>7</v>
      </c>
      <c r="AI10" s="49" t="s">
        <v>8</v>
      </c>
      <c r="AK10" s="49" t="s">
        <v>112</v>
      </c>
      <c r="AM10" s="49" t="s">
        <v>114</v>
      </c>
      <c r="AO10" s="49" t="s">
        <v>7</v>
      </c>
      <c r="AP10" s="49" t="s">
        <v>8</v>
      </c>
    </row>
    <row r="11" spans="1:42" x14ac:dyDescent="0.25">
      <c r="A11" s="27"/>
      <c r="B11" s="54"/>
      <c r="C11" s="55"/>
      <c r="D11" s="55"/>
      <c r="E11" s="98"/>
      <c r="F11" s="56"/>
      <c r="G11" s="56"/>
      <c r="H11" s="57"/>
      <c r="I11" s="27"/>
      <c r="J11" s="27"/>
      <c r="K11" s="28" t="str">
        <f>IF($C11="", "", IF($H11="", IF(IFERROR(INDEX($Q$9:$Q$30, MATCH($C11, $P$9:$P$30, 0)), "")="", $Q$5, IFERROR(INDEX($Q$9:$Q$30, MATCH($C11, $P$9:$P$30, 0)), "")), $H11))</f>
        <v/>
      </c>
      <c r="L11" s="16" t="str">
        <f>IF($K11="", "", IF($K11=$Q$5, 0, ($G11*'Intro &amp; Setup'!$Y$20)-($F11*'Intro &amp; Setup'!$Y$20)))</f>
        <v/>
      </c>
      <c r="M11" s="27"/>
      <c r="P11" s="28" t="str">
        <f>IF('Intro &amp; Setup'!$S23="", "", 'Intro &amp; Setup'!$S23)</f>
        <v/>
      </c>
      <c r="Q11" s="38" t="str">
        <f>IF('Intro &amp; Setup'!$Y23="", "", 'Intro &amp; Setup'!$Y23)</f>
        <v/>
      </c>
      <c r="S11" s="38" t="str">
        <f>IF($C11="", "", IF(COUNTIF($P$9:$P$30, $C11)=0, "X", ""))</f>
        <v/>
      </c>
      <c r="U11" s="38" t="str">
        <f>IF($B11="", "", TEXT($B11, "mmm yyyy"))</f>
        <v/>
      </c>
      <c r="W11" s="38" t="str">
        <f>IF(COUNTIF($B11:$H11, "")&lt;7, "X", "")</f>
        <v/>
      </c>
      <c r="Y11" s="38" t="str">
        <f>IF($B11="", "", IF(OR($B11&lt;'Intro &amp; Setup'!$BI$7, $B11&gt;'Intro &amp; Setup'!$BJ$18), "X", ""))</f>
        <v/>
      </c>
      <c r="AA11" s="69" t="str">
        <f>IF($B11="", "", IF(AND($B11&gt;=$AA$7, $B11&lt;=$AA$8), "X", ""))</f>
        <v/>
      </c>
      <c r="AB11" s="66" t="str">
        <f>IF($C11="", "", IF($AB$8="", "X", IF($C11=$AB$8, "X", "")))</f>
        <v/>
      </c>
      <c r="AD11" s="63" t="str">
        <f>IF(AND($AA11="X", $AB11="X"), $B11, "")</f>
        <v/>
      </c>
      <c r="AF11" s="66" t="str">
        <f>IF($AD11="", "", COUNTIF($AD$11:$AD$1010, "&lt;"&amp;$AD11)+1+COUNTIF($AD$11:$AD11, $AD11)-1)</f>
        <v/>
      </c>
      <c r="AH11" s="76" t="str">
        <f>IF($AF11="", "", $F11)</f>
        <v/>
      </c>
      <c r="AI11" s="16" t="str">
        <f>IF($AF11="", "", $G11)</f>
        <v/>
      </c>
      <c r="AK11" s="38" t="str">
        <f>IF($K11=$Q$4, $U11, "")</f>
        <v/>
      </c>
      <c r="AM11" s="76" t="str">
        <f>IF($C11=$P$9, $G11-$F11, "")</f>
        <v/>
      </c>
      <c r="AO11" s="76" t="str">
        <f>IF($K11=$Q$4, F11, "")</f>
        <v/>
      </c>
      <c r="AP11" s="16" t="str">
        <f>IF($K11=$Q$4, G11, "")</f>
        <v/>
      </c>
    </row>
    <row r="12" spans="1:42" x14ac:dyDescent="0.25">
      <c r="A12" s="27"/>
      <c r="B12" s="58"/>
      <c r="C12" s="59"/>
      <c r="D12" s="59"/>
      <c r="E12" s="2"/>
      <c r="F12" s="60"/>
      <c r="G12" s="60"/>
      <c r="H12" s="61"/>
      <c r="I12" s="27"/>
      <c r="J12" s="27"/>
      <c r="K12" s="29" t="str">
        <f t="shared" ref="K12:K75" si="0">IF($C12="", "", IF($H12="", IF(IFERROR(INDEX($Q$9:$Q$30, MATCH($C12, $P$9:$P$30, 0)), "")="", $Q$5, IFERROR(INDEX($Q$9:$Q$30, MATCH($C12, $P$9:$P$30, 0)), "")), $H12))</f>
        <v/>
      </c>
      <c r="L12" s="21" t="str">
        <f>IF($K12="", "", IF($K12=$Q$5, 0, ($G12*'Intro &amp; Setup'!$Y$20)-($F12*'Intro &amp; Setup'!$Y$20)))</f>
        <v/>
      </c>
      <c r="M12" s="27"/>
      <c r="P12" s="29" t="str">
        <f>IF('Intro &amp; Setup'!$S24="", "", 'Intro &amp; Setup'!$S24)</f>
        <v/>
      </c>
      <c r="Q12" s="39" t="str">
        <f>IF('Intro &amp; Setup'!$Y24="", "", 'Intro &amp; Setup'!$Y24)</f>
        <v/>
      </c>
      <c r="S12" s="39" t="str">
        <f t="shared" ref="S12:S75" si="1">IF($C12="", "", IF(COUNTIF($P$9:$P$30, $C12)=0, "X", ""))</f>
        <v/>
      </c>
      <c r="U12" s="39" t="str">
        <f t="shared" ref="U12:U75" si="2">IF($B12="", "", TEXT($B12, "mmm yyyy"))</f>
        <v/>
      </c>
      <c r="W12" s="39" t="str">
        <f t="shared" ref="W12:W75" si="3">IF(COUNTIF($B12:$H12, "")&lt;7, "X", "")</f>
        <v/>
      </c>
      <c r="Y12" s="39" t="str">
        <f>IF($B12="", "", IF(OR($B12&lt;'Intro &amp; Setup'!$BI$7, $B12&gt;'Intro &amp; Setup'!$BJ$18), "X", ""))</f>
        <v/>
      </c>
      <c r="AA12" s="70" t="str">
        <f t="shared" ref="AA12:AA75" si="4">IF($B12="", "", IF(AND($B12&gt;=$AA$7, $B12&lt;=$AA$8), "X", ""))</f>
        <v/>
      </c>
      <c r="AB12" s="67" t="str">
        <f t="shared" ref="AB12:AB75" si="5">IF($C12="", "", IF($AB$8="", "X", IF($C12=$AB$8, "X", "")))</f>
        <v/>
      </c>
      <c r="AD12" s="64" t="str">
        <f t="shared" ref="AD12:AD75" si="6">IF(AND($AA12="X", $AB12="X"), $B12, "")</f>
        <v/>
      </c>
      <c r="AF12" s="67" t="str">
        <f>IF($AD12="", "", COUNTIF($AD$11:$AD$1010, "&lt;"&amp;$AD12)+1+COUNTIF($AD$11:$AD12, $AD12)-1)</f>
        <v/>
      </c>
      <c r="AH12" s="77" t="str">
        <f t="shared" ref="AH12:AH75" si="7">IF($AF12="", "", $F12)</f>
        <v/>
      </c>
      <c r="AI12" s="21" t="str">
        <f t="shared" ref="AI12:AI75" si="8">IF($AF12="", "", $G12)</f>
        <v/>
      </c>
      <c r="AK12" s="39" t="str">
        <f t="shared" ref="AK12:AK75" si="9">IF($K12=$Q$4, $U12, "")</f>
        <v/>
      </c>
      <c r="AM12" s="77" t="str">
        <f t="shared" ref="AM12:AM75" si="10">IF($C12=$P$9, $G12-$F12, "")</f>
        <v/>
      </c>
      <c r="AO12" s="77" t="str">
        <f t="shared" ref="AO12:AO75" si="11">IF($K12=$Q$4, F12, "")</f>
        <v/>
      </c>
      <c r="AP12" s="21" t="str">
        <f t="shared" ref="AP12:AP75" si="12">IF($K12=$Q$4, G12, "")</f>
        <v/>
      </c>
    </row>
    <row r="13" spans="1:42" x14ac:dyDescent="0.25">
      <c r="A13" s="27"/>
      <c r="B13" s="58"/>
      <c r="C13" s="59"/>
      <c r="D13" s="59"/>
      <c r="E13" s="97"/>
      <c r="F13" s="60"/>
      <c r="G13" s="60"/>
      <c r="H13" s="61"/>
      <c r="I13" s="27"/>
      <c r="J13" s="27"/>
      <c r="K13" s="29" t="str">
        <f t="shared" si="0"/>
        <v/>
      </c>
      <c r="L13" s="21" t="str">
        <f>IF($K13="", "", IF($K13=$Q$5, 0, ($G13*'Intro &amp; Setup'!$Y$20)-($F13*'Intro &amp; Setup'!$Y$20)))</f>
        <v/>
      </c>
      <c r="M13" s="27"/>
      <c r="P13" s="29" t="str">
        <f>IF('Intro &amp; Setup'!$S25="", "", 'Intro &amp; Setup'!$S25)</f>
        <v/>
      </c>
      <c r="Q13" s="39" t="str">
        <f>IF('Intro &amp; Setup'!$Y25="", "", 'Intro &amp; Setup'!$Y25)</f>
        <v/>
      </c>
      <c r="S13" s="39" t="str">
        <f t="shared" si="1"/>
        <v/>
      </c>
      <c r="U13" s="39" t="str">
        <f t="shared" si="2"/>
        <v/>
      </c>
      <c r="W13" s="39" t="str">
        <f t="shared" si="3"/>
        <v/>
      </c>
      <c r="Y13" s="39" t="str">
        <f>IF($B13="", "", IF(OR($B13&lt;'Intro &amp; Setup'!$BI$7, $B13&gt;'Intro &amp; Setup'!$BJ$18), "X", ""))</f>
        <v/>
      </c>
      <c r="AA13" s="70" t="str">
        <f t="shared" si="4"/>
        <v/>
      </c>
      <c r="AB13" s="67" t="str">
        <f t="shared" si="5"/>
        <v/>
      </c>
      <c r="AD13" s="64" t="str">
        <f t="shared" si="6"/>
        <v/>
      </c>
      <c r="AF13" s="67" t="str">
        <f>IF($AD13="", "", COUNTIF($AD$11:$AD$1010, "&lt;"&amp;$AD13)+1+COUNTIF($AD$11:$AD13, $AD13)-1)</f>
        <v/>
      </c>
      <c r="AH13" s="77" t="str">
        <f t="shared" si="7"/>
        <v/>
      </c>
      <c r="AI13" s="21" t="str">
        <f t="shared" si="8"/>
        <v/>
      </c>
      <c r="AK13" s="39" t="str">
        <f t="shared" si="9"/>
        <v/>
      </c>
      <c r="AM13" s="77" t="str">
        <f t="shared" si="10"/>
        <v/>
      </c>
      <c r="AO13" s="77" t="str">
        <f t="shared" si="11"/>
        <v/>
      </c>
      <c r="AP13" s="21" t="str">
        <f t="shared" si="12"/>
        <v/>
      </c>
    </row>
    <row r="14" spans="1:42" x14ac:dyDescent="0.25">
      <c r="A14" s="27"/>
      <c r="B14" s="58"/>
      <c r="C14" s="59"/>
      <c r="D14" s="59"/>
      <c r="E14" s="2"/>
      <c r="F14" s="60"/>
      <c r="G14" s="60"/>
      <c r="H14" s="61"/>
      <c r="I14" s="27"/>
      <c r="J14" s="27"/>
      <c r="K14" s="29" t="str">
        <f t="shared" si="0"/>
        <v/>
      </c>
      <c r="L14" s="21" t="str">
        <f>IF($K14="", "", IF($K14=$Q$5, 0, ($G14*'Intro &amp; Setup'!$Y$20)-($F14*'Intro &amp; Setup'!$Y$20)))</f>
        <v/>
      </c>
      <c r="M14" s="27"/>
      <c r="P14" s="29" t="str">
        <f>IF('Intro &amp; Setup'!$S26="", "", 'Intro &amp; Setup'!$S26)</f>
        <v/>
      </c>
      <c r="Q14" s="39" t="str">
        <f>IF('Intro &amp; Setup'!$Y26="", "", 'Intro &amp; Setup'!$Y26)</f>
        <v/>
      </c>
      <c r="S14" s="39" t="str">
        <f t="shared" si="1"/>
        <v/>
      </c>
      <c r="U14" s="39" t="str">
        <f t="shared" si="2"/>
        <v/>
      </c>
      <c r="W14" s="39" t="str">
        <f t="shared" si="3"/>
        <v/>
      </c>
      <c r="Y14" s="39" t="str">
        <f>IF($B14="", "", IF(OR($B14&lt;'Intro &amp; Setup'!$BI$7, $B14&gt;'Intro &amp; Setup'!$BJ$18), "X", ""))</f>
        <v/>
      </c>
      <c r="AA14" s="70" t="str">
        <f t="shared" si="4"/>
        <v/>
      </c>
      <c r="AB14" s="67" t="str">
        <f t="shared" si="5"/>
        <v/>
      </c>
      <c r="AD14" s="64" t="str">
        <f t="shared" si="6"/>
        <v/>
      </c>
      <c r="AF14" s="67" t="str">
        <f>IF($AD14="", "", COUNTIF($AD$11:$AD$1010, "&lt;"&amp;$AD14)+1+COUNTIF($AD$11:$AD14, $AD14)-1)</f>
        <v/>
      </c>
      <c r="AH14" s="77" t="str">
        <f t="shared" si="7"/>
        <v/>
      </c>
      <c r="AI14" s="21" t="str">
        <f t="shared" si="8"/>
        <v/>
      </c>
      <c r="AK14" s="39" t="str">
        <f t="shared" si="9"/>
        <v/>
      </c>
      <c r="AM14" s="77" t="str">
        <f t="shared" si="10"/>
        <v/>
      </c>
      <c r="AO14" s="77" t="str">
        <f t="shared" si="11"/>
        <v/>
      </c>
      <c r="AP14" s="21" t="str">
        <f t="shared" si="12"/>
        <v/>
      </c>
    </row>
    <row r="15" spans="1:42" x14ac:dyDescent="0.25">
      <c r="A15" s="27"/>
      <c r="B15" s="58"/>
      <c r="C15" s="59"/>
      <c r="D15" s="59"/>
      <c r="E15" s="2"/>
      <c r="F15" s="60"/>
      <c r="G15" s="60"/>
      <c r="H15" s="61"/>
      <c r="I15" s="27"/>
      <c r="J15" s="27"/>
      <c r="K15" s="29" t="str">
        <f t="shared" si="0"/>
        <v/>
      </c>
      <c r="L15" s="21" t="str">
        <f>IF($K15="", "", IF($K15=$Q$5, 0, ($G15*'Intro &amp; Setup'!$Y$20)-($F15*'Intro &amp; Setup'!$Y$20)))</f>
        <v/>
      </c>
      <c r="M15" s="27"/>
      <c r="P15" s="29" t="str">
        <f>IF('Intro &amp; Setup'!$S27="", "", 'Intro &amp; Setup'!$S27)</f>
        <v/>
      </c>
      <c r="Q15" s="39" t="str">
        <f>IF('Intro &amp; Setup'!$Y27="", "", 'Intro &amp; Setup'!$Y27)</f>
        <v/>
      </c>
      <c r="S15" s="39" t="str">
        <f t="shared" si="1"/>
        <v/>
      </c>
      <c r="U15" s="39" t="str">
        <f t="shared" si="2"/>
        <v/>
      </c>
      <c r="W15" s="39" t="str">
        <f t="shared" si="3"/>
        <v/>
      </c>
      <c r="Y15" s="39" t="str">
        <f>IF($B15="", "", IF(OR($B15&lt;'Intro &amp; Setup'!$BI$7, $B15&gt;'Intro &amp; Setup'!$BJ$18), "X", ""))</f>
        <v/>
      </c>
      <c r="AA15" s="70" t="str">
        <f t="shared" si="4"/>
        <v/>
      </c>
      <c r="AB15" s="67" t="str">
        <f t="shared" si="5"/>
        <v/>
      </c>
      <c r="AD15" s="64" t="str">
        <f t="shared" si="6"/>
        <v/>
      </c>
      <c r="AF15" s="67" t="str">
        <f>IF($AD15="", "", COUNTIF($AD$11:$AD$1010, "&lt;"&amp;$AD15)+1+COUNTIF($AD$11:$AD15, $AD15)-1)</f>
        <v/>
      </c>
      <c r="AH15" s="77" t="str">
        <f t="shared" si="7"/>
        <v/>
      </c>
      <c r="AI15" s="21" t="str">
        <f t="shared" si="8"/>
        <v/>
      </c>
      <c r="AK15" s="39" t="str">
        <f t="shared" si="9"/>
        <v/>
      </c>
      <c r="AM15" s="77" t="str">
        <f t="shared" si="10"/>
        <v/>
      </c>
      <c r="AO15" s="77" t="str">
        <f t="shared" si="11"/>
        <v/>
      </c>
      <c r="AP15" s="21" t="str">
        <f t="shared" si="12"/>
        <v/>
      </c>
    </row>
    <row r="16" spans="1:42" x14ac:dyDescent="0.25">
      <c r="A16" s="27"/>
      <c r="B16" s="58"/>
      <c r="C16" s="59"/>
      <c r="D16" s="59"/>
      <c r="E16" s="2"/>
      <c r="F16" s="60"/>
      <c r="G16" s="60"/>
      <c r="H16" s="61"/>
      <c r="I16" s="27"/>
      <c r="J16" s="27"/>
      <c r="K16" s="29" t="str">
        <f t="shared" si="0"/>
        <v/>
      </c>
      <c r="L16" s="21" t="str">
        <f>IF($K16="", "", IF($K16=$Q$5, 0, ($G16*'Intro &amp; Setup'!$Y$20)-($F16*'Intro &amp; Setup'!$Y$20)))</f>
        <v/>
      </c>
      <c r="M16" s="27"/>
      <c r="P16" s="29" t="str">
        <f>IF('Intro &amp; Setup'!$S28="", "", 'Intro &amp; Setup'!$S28)</f>
        <v/>
      </c>
      <c r="Q16" s="39" t="str">
        <f>IF('Intro &amp; Setup'!$Y28="", "", 'Intro &amp; Setup'!$Y28)</f>
        <v/>
      </c>
      <c r="S16" s="39" t="str">
        <f t="shared" si="1"/>
        <v/>
      </c>
      <c r="U16" s="39" t="str">
        <f t="shared" si="2"/>
        <v/>
      </c>
      <c r="W16" s="39" t="str">
        <f t="shared" si="3"/>
        <v/>
      </c>
      <c r="Y16" s="39" t="str">
        <f>IF($B16="", "", IF(OR($B16&lt;'Intro &amp; Setup'!$BI$7, $B16&gt;'Intro &amp; Setup'!$BJ$18), "X", ""))</f>
        <v/>
      </c>
      <c r="AA16" s="70" t="str">
        <f t="shared" si="4"/>
        <v/>
      </c>
      <c r="AB16" s="67" t="str">
        <f t="shared" si="5"/>
        <v/>
      </c>
      <c r="AD16" s="64" t="str">
        <f t="shared" si="6"/>
        <v/>
      </c>
      <c r="AF16" s="67" t="str">
        <f>IF($AD16="", "", COUNTIF($AD$11:$AD$1010, "&lt;"&amp;$AD16)+1+COUNTIF($AD$11:$AD16, $AD16)-1)</f>
        <v/>
      </c>
      <c r="AH16" s="77" t="str">
        <f t="shared" si="7"/>
        <v/>
      </c>
      <c r="AI16" s="21" t="str">
        <f t="shared" si="8"/>
        <v/>
      </c>
      <c r="AK16" s="39" t="str">
        <f t="shared" si="9"/>
        <v/>
      </c>
      <c r="AM16" s="77" t="str">
        <f t="shared" si="10"/>
        <v/>
      </c>
      <c r="AO16" s="77" t="str">
        <f t="shared" si="11"/>
        <v/>
      </c>
      <c r="AP16" s="21" t="str">
        <f t="shared" si="12"/>
        <v/>
      </c>
    </row>
    <row r="17" spans="1:42" x14ac:dyDescent="0.25">
      <c r="A17" s="27"/>
      <c r="B17" s="58"/>
      <c r="C17" s="59"/>
      <c r="D17" s="59"/>
      <c r="E17" s="2"/>
      <c r="F17" s="60"/>
      <c r="G17" s="60"/>
      <c r="H17" s="61"/>
      <c r="I17" s="27"/>
      <c r="J17" s="27"/>
      <c r="K17" s="29" t="str">
        <f t="shared" si="0"/>
        <v/>
      </c>
      <c r="L17" s="21" t="str">
        <f>IF($K17="", "", IF($K17=$Q$5, 0, ($G17*'Intro &amp; Setup'!$Y$20)-($F17*'Intro &amp; Setup'!$Y$20)))</f>
        <v/>
      </c>
      <c r="M17" s="27"/>
      <c r="P17" s="29" t="str">
        <f>IF('Intro &amp; Setup'!$S29="", "", 'Intro &amp; Setup'!$S29)</f>
        <v/>
      </c>
      <c r="Q17" s="39" t="str">
        <f>IF('Intro &amp; Setup'!$Y29="", "", 'Intro &amp; Setup'!$Y29)</f>
        <v/>
      </c>
      <c r="S17" s="39" t="str">
        <f t="shared" si="1"/>
        <v/>
      </c>
      <c r="U17" s="39" t="str">
        <f t="shared" si="2"/>
        <v/>
      </c>
      <c r="W17" s="39" t="str">
        <f t="shared" si="3"/>
        <v/>
      </c>
      <c r="Y17" s="39" t="str">
        <f>IF($B17="", "", IF(OR($B17&lt;'Intro &amp; Setup'!$BI$7, $B17&gt;'Intro &amp; Setup'!$BJ$18), "X", ""))</f>
        <v/>
      </c>
      <c r="AA17" s="70" t="str">
        <f t="shared" si="4"/>
        <v/>
      </c>
      <c r="AB17" s="67" t="str">
        <f t="shared" si="5"/>
        <v/>
      </c>
      <c r="AD17" s="64" t="str">
        <f t="shared" si="6"/>
        <v/>
      </c>
      <c r="AF17" s="67" t="str">
        <f>IF($AD17="", "", COUNTIF($AD$11:$AD$1010, "&lt;"&amp;$AD17)+1+COUNTIF($AD$11:$AD17, $AD17)-1)</f>
        <v/>
      </c>
      <c r="AH17" s="77" t="str">
        <f t="shared" si="7"/>
        <v/>
      </c>
      <c r="AI17" s="21" t="str">
        <f t="shared" si="8"/>
        <v/>
      </c>
      <c r="AK17" s="39" t="str">
        <f t="shared" si="9"/>
        <v/>
      </c>
      <c r="AM17" s="77" t="str">
        <f t="shared" si="10"/>
        <v/>
      </c>
      <c r="AO17" s="77" t="str">
        <f t="shared" si="11"/>
        <v/>
      </c>
      <c r="AP17" s="21" t="str">
        <f t="shared" si="12"/>
        <v/>
      </c>
    </row>
    <row r="18" spans="1:42" x14ac:dyDescent="0.25">
      <c r="A18" s="27"/>
      <c r="B18" s="58"/>
      <c r="C18" s="59"/>
      <c r="D18" s="59"/>
      <c r="E18" s="2"/>
      <c r="F18" s="60"/>
      <c r="G18" s="60"/>
      <c r="H18" s="61"/>
      <c r="I18" s="27"/>
      <c r="J18" s="27"/>
      <c r="K18" s="29" t="str">
        <f t="shared" si="0"/>
        <v/>
      </c>
      <c r="L18" s="21" t="str">
        <f>IF($K18="", "", IF($K18=$Q$5, 0, ($G18*'Intro &amp; Setup'!$Y$20)-($F18*'Intro &amp; Setup'!$Y$20)))</f>
        <v/>
      </c>
      <c r="M18" s="27"/>
      <c r="P18" s="29" t="str">
        <f>IF('Intro &amp; Setup'!$S30="", "", 'Intro &amp; Setup'!$S30)</f>
        <v/>
      </c>
      <c r="Q18" s="39" t="str">
        <f>IF('Intro &amp; Setup'!$Y30="", "", 'Intro &amp; Setup'!$Y30)</f>
        <v/>
      </c>
      <c r="S18" s="39" t="str">
        <f t="shared" si="1"/>
        <v/>
      </c>
      <c r="U18" s="39" t="str">
        <f t="shared" si="2"/>
        <v/>
      </c>
      <c r="W18" s="39" t="str">
        <f t="shared" si="3"/>
        <v/>
      </c>
      <c r="Y18" s="39" t="str">
        <f>IF($B18="", "", IF(OR($B18&lt;'Intro &amp; Setup'!$BI$7, $B18&gt;'Intro &amp; Setup'!$BJ$18), "X", ""))</f>
        <v/>
      </c>
      <c r="AA18" s="70" t="str">
        <f t="shared" si="4"/>
        <v/>
      </c>
      <c r="AB18" s="67" t="str">
        <f t="shared" si="5"/>
        <v/>
      </c>
      <c r="AD18" s="64" t="str">
        <f t="shared" si="6"/>
        <v/>
      </c>
      <c r="AF18" s="67" t="str">
        <f>IF($AD18="", "", COUNTIF($AD$11:$AD$1010, "&lt;"&amp;$AD18)+1+COUNTIF($AD$11:$AD18, $AD18)-1)</f>
        <v/>
      </c>
      <c r="AH18" s="77" t="str">
        <f t="shared" si="7"/>
        <v/>
      </c>
      <c r="AI18" s="21" t="str">
        <f t="shared" si="8"/>
        <v/>
      </c>
      <c r="AK18" s="39" t="str">
        <f t="shared" si="9"/>
        <v/>
      </c>
      <c r="AM18" s="77" t="str">
        <f t="shared" si="10"/>
        <v/>
      </c>
      <c r="AO18" s="77" t="str">
        <f t="shared" si="11"/>
        <v/>
      </c>
      <c r="AP18" s="21" t="str">
        <f t="shared" si="12"/>
        <v/>
      </c>
    </row>
    <row r="19" spans="1:42" x14ac:dyDescent="0.25">
      <c r="A19" s="27"/>
      <c r="B19" s="58"/>
      <c r="C19" s="59"/>
      <c r="D19" s="59"/>
      <c r="E19" s="2"/>
      <c r="F19" s="60"/>
      <c r="G19" s="60"/>
      <c r="H19" s="61"/>
      <c r="I19" s="27"/>
      <c r="J19" s="27"/>
      <c r="K19" s="29" t="str">
        <f t="shared" si="0"/>
        <v/>
      </c>
      <c r="L19" s="21" t="str">
        <f>IF($K19="", "", IF($K19=$Q$5, 0, ($G19*'Intro &amp; Setup'!$Y$20)-($F19*'Intro &amp; Setup'!$Y$20)))</f>
        <v/>
      </c>
      <c r="M19" s="27"/>
      <c r="P19" s="29" t="str">
        <f>IF('Intro &amp; Setup'!$S31="", "", 'Intro &amp; Setup'!$S31)</f>
        <v/>
      </c>
      <c r="Q19" s="39" t="str">
        <f>IF('Intro &amp; Setup'!$Y31="", "", 'Intro &amp; Setup'!$Y31)</f>
        <v/>
      </c>
      <c r="S19" s="39" t="str">
        <f t="shared" si="1"/>
        <v/>
      </c>
      <c r="U19" s="39" t="str">
        <f t="shared" si="2"/>
        <v/>
      </c>
      <c r="W19" s="39" t="str">
        <f t="shared" si="3"/>
        <v/>
      </c>
      <c r="Y19" s="39" t="str">
        <f>IF($B19="", "", IF(OR($B19&lt;'Intro &amp; Setup'!$BI$7, $B19&gt;'Intro &amp; Setup'!$BJ$18), "X", ""))</f>
        <v/>
      </c>
      <c r="AA19" s="70" t="str">
        <f t="shared" si="4"/>
        <v/>
      </c>
      <c r="AB19" s="67" t="str">
        <f t="shared" si="5"/>
        <v/>
      </c>
      <c r="AD19" s="64" t="str">
        <f t="shared" si="6"/>
        <v/>
      </c>
      <c r="AF19" s="67" t="str">
        <f>IF($AD19="", "", COUNTIF($AD$11:$AD$1010, "&lt;"&amp;$AD19)+1+COUNTIF($AD$11:$AD19, $AD19)-1)</f>
        <v/>
      </c>
      <c r="AH19" s="77" t="str">
        <f t="shared" si="7"/>
        <v/>
      </c>
      <c r="AI19" s="21" t="str">
        <f t="shared" si="8"/>
        <v/>
      </c>
      <c r="AK19" s="39" t="str">
        <f t="shared" si="9"/>
        <v/>
      </c>
      <c r="AM19" s="77" t="str">
        <f t="shared" si="10"/>
        <v/>
      </c>
      <c r="AO19" s="77" t="str">
        <f t="shared" si="11"/>
        <v/>
      </c>
      <c r="AP19" s="21" t="str">
        <f t="shared" si="12"/>
        <v/>
      </c>
    </row>
    <row r="20" spans="1:42" x14ac:dyDescent="0.25">
      <c r="A20" s="27"/>
      <c r="B20" s="58"/>
      <c r="C20" s="59"/>
      <c r="D20" s="59"/>
      <c r="E20" s="2"/>
      <c r="F20" s="60"/>
      <c r="G20" s="60"/>
      <c r="H20" s="61"/>
      <c r="I20" s="27"/>
      <c r="J20" s="27"/>
      <c r="K20" s="29" t="str">
        <f t="shared" si="0"/>
        <v/>
      </c>
      <c r="L20" s="21" t="str">
        <f>IF($K20="", "", IF($K20=$Q$5, 0, ($G20*'Intro &amp; Setup'!$Y$20)-($F20*'Intro &amp; Setup'!$Y$20)))</f>
        <v/>
      </c>
      <c r="M20" s="27"/>
      <c r="P20" s="29" t="str">
        <f>IF('Intro &amp; Setup'!$S32="", "", 'Intro &amp; Setup'!$S32)</f>
        <v/>
      </c>
      <c r="Q20" s="40" t="str">
        <f>IF('Intro &amp; Setup'!$Y32="", "", 'Intro &amp; Setup'!$Y32)</f>
        <v/>
      </c>
      <c r="S20" s="39" t="str">
        <f t="shared" si="1"/>
        <v/>
      </c>
      <c r="U20" s="39" t="str">
        <f t="shared" si="2"/>
        <v/>
      </c>
      <c r="W20" s="39" t="str">
        <f t="shared" si="3"/>
        <v/>
      </c>
      <c r="Y20" s="39" t="str">
        <f>IF($B20="", "", IF(OR($B20&lt;'Intro &amp; Setup'!$BI$7, $B20&gt;'Intro &amp; Setup'!$BJ$18), "X", ""))</f>
        <v/>
      </c>
      <c r="AA20" s="70" t="str">
        <f t="shared" si="4"/>
        <v/>
      </c>
      <c r="AB20" s="67" t="str">
        <f t="shared" si="5"/>
        <v/>
      </c>
      <c r="AD20" s="64" t="str">
        <f t="shared" si="6"/>
        <v/>
      </c>
      <c r="AF20" s="67" t="str">
        <f>IF($AD20="", "", COUNTIF($AD$11:$AD$1010, "&lt;"&amp;$AD20)+1+COUNTIF($AD$11:$AD20, $AD20)-1)</f>
        <v/>
      </c>
      <c r="AH20" s="77" t="str">
        <f t="shared" si="7"/>
        <v/>
      </c>
      <c r="AI20" s="21" t="str">
        <f t="shared" si="8"/>
        <v/>
      </c>
      <c r="AK20" s="39" t="str">
        <f t="shared" si="9"/>
        <v/>
      </c>
      <c r="AM20" s="77" t="str">
        <f t="shared" si="10"/>
        <v/>
      </c>
      <c r="AO20" s="77" t="str">
        <f t="shared" si="11"/>
        <v/>
      </c>
      <c r="AP20" s="21" t="str">
        <f t="shared" si="12"/>
        <v/>
      </c>
    </row>
    <row r="21" spans="1:42" x14ac:dyDescent="0.25">
      <c r="A21" s="27"/>
      <c r="B21" s="99"/>
      <c r="C21" s="100"/>
      <c r="D21" s="100"/>
      <c r="E21" s="101"/>
      <c r="F21" s="102"/>
      <c r="G21" s="102"/>
      <c r="H21" s="103"/>
      <c r="I21" s="27"/>
      <c r="J21" s="27"/>
      <c r="K21" s="29" t="str">
        <f t="shared" si="0"/>
        <v/>
      </c>
      <c r="L21" s="21" t="str">
        <f>IF($K21="", "", IF($K21=$Q$5, 0, ($G21*'Intro &amp; Setup'!$Y$20)-($F21*'Intro &amp; Setup'!$Y$20)))</f>
        <v/>
      </c>
      <c r="M21" s="27"/>
      <c r="P21" s="38" t="str">
        <f>IF('Intro &amp; Setup'!$AC23="", "", 'Intro &amp; Setup'!$AC23)</f>
        <v/>
      </c>
      <c r="Q21" s="38" t="str">
        <f>IF('Intro &amp; Setup'!$AI23="", "", 'Intro &amp; Setup'!$AI23)</f>
        <v/>
      </c>
      <c r="S21" s="39" t="str">
        <f t="shared" si="1"/>
        <v/>
      </c>
      <c r="U21" s="39" t="str">
        <f t="shared" si="2"/>
        <v/>
      </c>
      <c r="W21" s="39" t="str">
        <f t="shared" si="3"/>
        <v/>
      </c>
      <c r="Y21" s="39" t="str">
        <f>IF($B21="", "", IF(OR($B21&lt;'Intro &amp; Setup'!$BI$7, $B21&gt;'Intro &amp; Setup'!$BJ$18), "X", ""))</f>
        <v/>
      </c>
      <c r="AA21" s="70" t="str">
        <f t="shared" si="4"/>
        <v/>
      </c>
      <c r="AB21" s="67" t="str">
        <f t="shared" si="5"/>
        <v/>
      </c>
      <c r="AD21" s="64" t="str">
        <f t="shared" si="6"/>
        <v/>
      </c>
      <c r="AF21" s="67" t="str">
        <f>IF($AD21="", "", COUNTIF($AD$11:$AD$1010, "&lt;"&amp;$AD21)+1+COUNTIF($AD$11:$AD21, $AD21)-1)</f>
        <v/>
      </c>
      <c r="AH21" s="77" t="str">
        <f t="shared" si="7"/>
        <v/>
      </c>
      <c r="AI21" s="21" t="str">
        <f t="shared" si="8"/>
        <v/>
      </c>
      <c r="AK21" s="39" t="str">
        <f t="shared" si="9"/>
        <v/>
      </c>
      <c r="AM21" s="77" t="str">
        <f t="shared" si="10"/>
        <v/>
      </c>
      <c r="AO21" s="77" t="str">
        <f t="shared" si="11"/>
        <v/>
      </c>
      <c r="AP21" s="21" t="str">
        <f t="shared" si="12"/>
        <v/>
      </c>
    </row>
    <row r="22" spans="1:42" x14ac:dyDescent="0.25">
      <c r="A22" s="27"/>
      <c r="B22" s="104"/>
      <c r="C22" s="105"/>
      <c r="D22" s="105"/>
      <c r="E22" s="106"/>
      <c r="F22" s="107"/>
      <c r="G22" s="107"/>
      <c r="H22" s="108"/>
      <c r="I22" s="27"/>
      <c r="J22" s="27"/>
      <c r="K22" s="29" t="str">
        <f t="shared" si="0"/>
        <v/>
      </c>
      <c r="L22" s="21" t="str">
        <f>IF($K22="", "", IF($K22=$Q$5, 0, ($G22*'Intro &amp; Setup'!$Y$20)-($F22*'Intro &amp; Setup'!$Y$20)))</f>
        <v/>
      </c>
      <c r="M22" s="27"/>
      <c r="P22" s="39" t="str">
        <f>IF('Intro &amp; Setup'!$AC24="", "", 'Intro &amp; Setup'!$AC24)</f>
        <v/>
      </c>
      <c r="Q22" s="39" t="str">
        <f>IF('Intro &amp; Setup'!$AI24="", "", 'Intro &amp; Setup'!$AI24)</f>
        <v/>
      </c>
      <c r="S22" s="39" t="str">
        <f t="shared" si="1"/>
        <v/>
      </c>
      <c r="U22" s="39" t="str">
        <f t="shared" si="2"/>
        <v/>
      </c>
      <c r="W22" s="39" t="str">
        <f t="shared" si="3"/>
        <v/>
      </c>
      <c r="Y22" s="39" t="str">
        <f>IF($B22="", "", IF(OR($B22&lt;'Intro &amp; Setup'!$BI$7, $B22&gt;'Intro &amp; Setup'!$BJ$18), "X", ""))</f>
        <v/>
      </c>
      <c r="AA22" s="70" t="str">
        <f t="shared" si="4"/>
        <v/>
      </c>
      <c r="AB22" s="67" t="str">
        <f t="shared" si="5"/>
        <v/>
      </c>
      <c r="AD22" s="64" t="str">
        <f t="shared" si="6"/>
        <v/>
      </c>
      <c r="AF22" s="67" t="str">
        <f>IF($AD22="", "", COUNTIF($AD$11:$AD$1010, "&lt;"&amp;$AD22)+1+COUNTIF($AD$11:$AD22, $AD22)-1)</f>
        <v/>
      </c>
      <c r="AH22" s="77" t="str">
        <f t="shared" si="7"/>
        <v/>
      </c>
      <c r="AI22" s="21" t="str">
        <f t="shared" si="8"/>
        <v/>
      </c>
      <c r="AK22" s="39" t="str">
        <f t="shared" si="9"/>
        <v/>
      </c>
      <c r="AM22" s="77" t="str">
        <f t="shared" si="10"/>
        <v/>
      </c>
      <c r="AO22" s="77" t="str">
        <f t="shared" si="11"/>
        <v/>
      </c>
      <c r="AP22" s="21" t="str">
        <f t="shared" si="12"/>
        <v/>
      </c>
    </row>
    <row r="23" spans="1:42" x14ac:dyDescent="0.25">
      <c r="A23" s="27"/>
      <c r="B23" s="104"/>
      <c r="C23" s="105"/>
      <c r="D23" s="105"/>
      <c r="E23" s="106"/>
      <c r="F23" s="107"/>
      <c r="G23" s="107"/>
      <c r="H23" s="108"/>
      <c r="I23" s="27"/>
      <c r="J23" s="27"/>
      <c r="K23" s="29" t="str">
        <f t="shared" si="0"/>
        <v/>
      </c>
      <c r="L23" s="21" t="str">
        <f>IF($K23="", "", IF($K23=$Q$5, 0, ($G23*'Intro &amp; Setup'!$Y$20)-($F23*'Intro &amp; Setup'!$Y$20)))</f>
        <v/>
      </c>
      <c r="M23" s="27"/>
      <c r="P23" s="39" t="str">
        <f>IF('Intro &amp; Setup'!$AC25="", "", 'Intro &amp; Setup'!$AC25)</f>
        <v/>
      </c>
      <c r="Q23" s="39" t="str">
        <f>IF('Intro &amp; Setup'!$AI25="", "", 'Intro &amp; Setup'!$AI25)</f>
        <v/>
      </c>
      <c r="S23" s="39" t="str">
        <f t="shared" si="1"/>
        <v/>
      </c>
      <c r="U23" s="39" t="str">
        <f t="shared" si="2"/>
        <v/>
      </c>
      <c r="W23" s="39" t="str">
        <f t="shared" si="3"/>
        <v/>
      </c>
      <c r="Y23" s="39" t="str">
        <f>IF($B23="", "", IF(OR($B23&lt;'Intro &amp; Setup'!$BI$7, $B23&gt;'Intro &amp; Setup'!$BJ$18), "X", ""))</f>
        <v/>
      </c>
      <c r="AA23" s="70" t="str">
        <f t="shared" si="4"/>
        <v/>
      </c>
      <c r="AB23" s="67" t="str">
        <f t="shared" si="5"/>
        <v/>
      </c>
      <c r="AD23" s="64" t="str">
        <f t="shared" si="6"/>
        <v/>
      </c>
      <c r="AF23" s="67" t="str">
        <f>IF($AD23="", "", COUNTIF($AD$11:$AD$1010, "&lt;"&amp;$AD23)+1+COUNTIF($AD$11:$AD23, $AD23)-1)</f>
        <v/>
      </c>
      <c r="AH23" s="77" t="str">
        <f t="shared" si="7"/>
        <v/>
      </c>
      <c r="AI23" s="21" t="str">
        <f t="shared" si="8"/>
        <v/>
      </c>
      <c r="AK23" s="39" t="str">
        <f t="shared" si="9"/>
        <v/>
      </c>
      <c r="AM23" s="77" t="str">
        <f t="shared" si="10"/>
        <v/>
      </c>
      <c r="AO23" s="77" t="str">
        <f t="shared" si="11"/>
        <v/>
      </c>
      <c r="AP23" s="21" t="str">
        <f t="shared" si="12"/>
        <v/>
      </c>
    </row>
    <row r="24" spans="1:42" x14ac:dyDescent="0.25">
      <c r="A24" s="27"/>
      <c r="B24" s="104"/>
      <c r="C24" s="105"/>
      <c r="D24" s="105"/>
      <c r="E24" s="106"/>
      <c r="F24" s="107"/>
      <c r="G24" s="107"/>
      <c r="H24" s="108"/>
      <c r="I24" s="27"/>
      <c r="J24" s="27"/>
      <c r="K24" s="29" t="str">
        <f t="shared" si="0"/>
        <v/>
      </c>
      <c r="L24" s="21" t="str">
        <f>IF($K24="", "", IF($K24=$Q$5, 0, ($G24*'Intro &amp; Setup'!$Y$20)-($F24*'Intro &amp; Setup'!$Y$20)))</f>
        <v/>
      </c>
      <c r="M24" s="27"/>
      <c r="P24" s="39" t="str">
        <f>IF('Intro &amp; Setup'!$AC26="", "", 'Intro &amp; Setup'!$AC26)</f>
        <v/>
      </c>
      <c r="Q24" s="39" t="str">
        <f>IF('Intro &amp; Setup'!$AI26="", "", 'Intro &amp; Setup'!$AI26)</f>
        <v/>
      </c>
      <c r="S24" s="39" t="str">
        <f t="shared" si="1"/>
        <v/>
      </c>
      <c r="U24" s="39" t="str">
        <f t="shared" si="2"/>
        <v/>
      </c>
      <c r="W24" s="39" t="str">
        <f t="shared" si="3"/>
        <v/>
      </c>
      <c r="Y24" s="39" t="str">
        <f>IF($B24="", "", IF(OR($B24&lt;'Intro &amp; Setup'!$BI$7, $B24&gt;'Intro &amp; Setup'!$BJ$18), "X", ""))</f>
        <v/>
      </c>
      <c r="AA24" s="70" t="str">
        <f t="shared" si="4"/>
        <v/>
      </c>
      <c r="AB24" s="67" t="str">
        <f t="shared" si="5"/>
        <v/>
      </c>
      <c r="AD24" s="64" t="str">
        <f t="shared" si="6"/>
        <v/>
      </c>
      <c r="AF24" s="67" t="str">
        <f>IF($AD24="", "", COUNTIF($AD$11:$AD$1010, "&lt;"&amp;$AD24)+1+COUNTIF($AD$11:$AD24, $AD24)-1)</f>
        <v/>
      </c>
      <c r="AH24" s="77" t="str">
        <f t="shared" si="7"/>
        <v/>
      </c>
      <c r="AI24" s="21" t="str">
        <f t="shared" si="8"/>
        <v/>
      </c>
      <c r="AK24" s="39" t="str">
        <f t="shared" si="9"/>
        <v/>
      </c>
      <c r="AM24" s="77" t="str">
        <f t="shared" si="10"/>
        <v/>
      </c>
      <c r="AO24" s="77" t="str">
        <f t="shared" si="11"/>
        <v/>
      </c>
      <c r="AP24" s="21" t="str">
        <f t="shared" si="12"/>
        <v/>
      </c>
    </row>
    <row r="25" spans="1:42" x14ac:dyDescent="0.25">
      <c r="A25" s="27"/>
      <c r="B25" s="104"/>
      <c r="C25" s="105"/>
      <c r="D25" s="105"/>
      <c r="E25" s="106"/>
      <c r="F25" s="107"/>
      <c r="G25" s="107"/>
      <c r="H25" s="108"/>
      <c r="I25" s="27"/>
      <c r="J25" s="27"/>
      <c r="K25" s="29" t="str">
        <f t="shared" si="0"/>
        <v/>
      </c>
      <c r="L25" s="21" t="str">
        <f>IF($K25="", "", IF($K25=$Q$5, 0, ($G25*'Intro &amp; Setup'!$Y$20)-($F25*'Intro &amp; Setup'!$Y$20)))</f>
        <v/>
      </c>
      <c r="M25" s="27"/>
      <c r="P25" s="39" t="str">
        <f>IF('Intro &amp; Setup'!$AC27="", "", 'Intro &amp; Setup'!$AC27)</f>
        <v/>
      </c>
      <c r="Q25" s="39" t="str">
        <f>IF('Intro &amp; Setup'!$AI27="", "", 'Intro &amp; Setup'!$AI27)</f>
        <v/>
      </c>
      <c r="S25" s="39" t="str">
        <f t="shared" si="1"/>
        <v/>
      </c>
      <c r="U25" s="39" t="str">
        <f t="shared" si="2"/>
        <v/>
      </c>
      <c r="W25" s="39" t="str">
        <f t="shared" si="3"/>
        <v/>
      </c>
      <c r="Y25" s="39" t="str">
        <f>IF($B25="", "", IF(OR($B25&lt;'Intro &amp; Setup'!$BI$7, $B25&gt;'Intro &amp; Setup'!$BJ$18), "X", ""))</f>
        <v/>
      </c>
      <c r="AA25" s="70" t="str">
        <f t="shared" si="4"/>
        <v/>
      </c>
      <c r="AB25" s="67" t="str">
        <f t="shared" si="5"/>
        <v/>
      </c>
      <c r="AD25" s="64" t="str">
        <f t="shared" si="6"/>
        <v/>
      </c>
      <c r="AF25" s="67" t="str">
        <f>IF($AD25="", "", COUNTIF($AD$11:$AD$1010, "&lt;"&amp;$AD25)+1+COUNTIF($AD$11:$AD25, $AD25)-1)</f>
        <v/>
      </c>
      <c r="AH25" s="77" t="str">
        <f t="shared" si="7"/>
        <v/>
      </c>
      <c r="AI25" s="21" t="str">
        <f t="shared" si="8"/>
        <v/>
      </c>
      <c r="AK25" s="39" t="str">
        <f t="shared" si="9"/>
        <v/>
      </c>
      <c r="AM25" s="77" t="str">
        <f t="shared" si="10"/>
        <v/>
      </c>
      <c r="AO25" s="77" t="str">
        <f t="shared" si="11"/>
        <v/>
      </c>
      <c r="AP25" s="21" t="str">
        <f t="shared" si="12"/>
        <v/>
      </c>
    </row>
    <row r="26" spans="1:42" x14ac:dyDescent="0.25">
      <c r="A26" s="27"/>
      <c r="B26" s="104"/>
      <c r="C26" s="105"/>
      <c r="D26" s="105"/>
      <c r="E26" s="106"/>
      <c r="F26" s="107"/>
      <c r="G26" s="107"/>
      <c r="H26" s="108"/>
      <c r="I26" s="27"/>
      <c r="J26" s="27"/>
      <c r="K26" s="29" t="str">
        <f t="shared" si="0"/>
        <v/>
      </c>
      <c r="L26" s="21" t="str">
        <f>IF($K26="", "", IF($K26=$Q$5, 0, ($G26*'Intro &amp; Setup'!$Y$20)-($F26*'Intro &amp; Setup'!$Y$20)))</f>
        <v/>
      </c>
      <c r="M26" s="27"/>
      <c r="P26" s="39" t="str">
        <f>IF('Intro &amp; Setup'!$AC28="", "", 'Intro &amp; Setup'!$AC28)</f>
        <v/>
      </c>
      <c r="Q26" s="39" t="str">
        <f>IF('Intro &amp; Setup'!$AI28="", "", 'Intro &amp; Setup'!$AI28)</f>
        <v/>
      </c>
      <c r="S26" s="39" t="str">
        <f t="shared" si="1"/>
        <v/>
      </c>
      <c r="U26" s="39" t="str">
        <f t="shared" si="2"/>
        <v/>
      </c>
      <c r="W26" s="39" t="str">
        <f t="shared" si="3"/>
        <v/>
      </c>
      <c r="Y26" s="39" t="str">
        <f>IF($B26="", "", IF(OR($B26&lt;'Intro &amp; Setup'!$BI$7, $B26&gt;'Intro &amp; Setup'!$BJ$18), "X", ""))</f>
        <v/>
      </c>
      <c r="AA26" s="70" t="str">
        <f t="shared" si="4"/>
        <v/>
      </c>
      <c r="AB26" s="67" t="str">
        <f t="shared" si="5"/>
        <v/>
      </c>
      <c r="AD26" s="64" t="str">
        <f t="shared" si="6"/>
        <v/>
      </c>
      <c r="AF26" s="67" t="str">
        <f>IF($AD26="", "", COUNTIF($AD$11:$AD$1010, "&lt;"&amp;$AD26)+1+COUNTIF($AD$11:$AD26, $AD26)-1)</f>
        <v/>
      </c>
      <c r="AH26" s="77" t="str">
        <f t="shared" si="7"/>
        <v/>
      </c>
      <c r="AI26" s="21" t="str">
        <f t="shared" si="8"/>
        <v/>
      </c>
      <c r="AK26" s="39" t="str">
        <f t="shared" si="9"/>
        <v/>
      </c>
      <c r="AM26" s="77" t="str">
        <f t="shared" si="10"/>
        <v/>
      </c>
      <c r="AO26" s="77" t="str">
        <f t="shared" si="11"/>
        <v/>
      </c>
      <c r="AP26" s="21" t="str">
        <f t="shared" si="12"/>
        <v/>
      </c>
    </row>
    <row r="27" spans="1:42" x14ac:dyDescent="0.25">
      <c r="A27" s="27"/>
      <c r="B27" s="104"/>
      <c r="C27" s="105"/>
      <c r="D27" s="105"/>
      <c r="E27" s="106"/>
      <c r="F27" s="107"/>
      <c r="G27" s="107"/>
      <c r="H27" s="108"/>
      <c r="I27" s="27"/>
      <c r="J27" s="27"/>
      <c r="K27" s="29" t="str">
        <f t="shared" si="0"/>
        <v/>
      </c>
      <c r="L27" s="21" t="str">
        <f>IF($K27="", "", IF($K27=$Q$5, 0, ($G27*'Intro &amp; Setup'!$Y$20)-($F27*'Intro &amp; Setup'!$Y$20)))</f>
        <v/>
      </c>
      <c r="M27" s="27"/>
      <c r="P27" s="39" t="str">
        <f>IF('Intro &amp; Setup'!$AC29="", "", 'Intro &amp; Setup'!$AC29)</f>
        <v/>
      </c>
      <c r="Q27" s="39" t="str">
        <f>IF('Intro &amp; Setup'!$AI29="", "", 'Intro &amp; Setup'!$AI29)</f>
        <v/>
      </c>
      <c r="S27" s="39" t="str">
        <f t="shared" si="1"/>
        <v/>
      </c>
      <c r="U27" s="39" t="str">
        <f t="shared" si="2"/>
        <v/>
      </c>
      <c r="W27" s="39" t="str">
        <f t="shared" si="3"/>
        <v/>
      </c>
      <c r="Y27" s="39" t="str">
        <f>IF($B27="", "", IF(OR($B27&lt;'Intro &amp; Setup'!$BI$7, $B27&gt;'Intro &amp; Setup'!$BJ$18), "X", ""))</f>
        <v/>
      </c>
      <c r="AA27" s="70" t="str">
        <f t="shared" si="4"/>
        <v/>
      </c>
      <c r="AB27" s="67" t="str">
        <f t="shared" si="5"/>
        <v/>
      </c>
      <c r="AD27" s="64" t="str">
        <f t="shared" si="6"/>
        <v/>
      </c>
      <c r="AF27" s="67" t="str">
        <f>IF($AD27="", "", COUNTIF($AD$11:$AD$1010, "&lt;"&amp;$AD27)+1+COUNTIF($AD$11:$AD27, $AD27)-1)</f>
        <v/>
      </c>
      <c r="AH27" s="77" t="str">
        <f t="shared" si="7"/>
        <v/>
      </c>
      <c r="AI27" s="21" t="str">
        <f t="shared" si="8"/>
        <v/>
      </c>
      <c r="AK27" s="39" t="str">
        <f t="shared" si="9"/>
        <v/>
      </c>
      <c r="AM27" s="77" t="str">
        <f t="shared" si="10"/>
        <v/>
      </c>
      <c r="AO27" s="77" t="str">
        <f t="shared" si="11"/>
        <v/>
      </c>
      <c r="AP27" s="21" t="str">
        <f t="shared" si="12"/>
        <v/>
      </c>
    </row>
    <row r="28" spans="1:42" x14ac:dyDescent="0.25">
      <c r="A28" s="27"/>
      <c r="B28" s="104"/>
      <c r="C28" s="105"/>
      <c r="D28" s="105"/>
      <c r="E28" s="106"/>
      <c r="F28" s="107"/>
      <c r="G28" s="107"/>
      <c r="H28" s="108"/>
      <c r="I28" s="27"/>
      <c r="J28" s="27"/>
      <c r="K28" s="29" t="str">
        <f t="shared" si="0"/>
        <v/>
      </c>
      <c r="L28" s="21" t="str">
        <f>IF($K28="", "", IF($K28=$Q$5, 0, ($G28*'Intro &amp; Setup'!$Y$20)-($F28*'Intro &amp; Setup'!$Y$20)))</f>
        <v/>
      </c>
      <c r="M28" s="27"/>
      <c r="P28" s="39" t="str">
        <f>IF('Intro &amp; Setup'!$AC30="", "", 'Intro &amp; Setup'!$AC30)</f>
        <v/>
      </c>
      <c r="Q28" s="39" t="str">
        <f>IF('Intro &amp; Setup'!$AI30="", "", 'Intro &amp; Setup'!$AI30)</f>
        <v/>
      </c>
      <c r="S28" s="39" t="str">
        <f t="shared" si="1"/>
        <v/>
      </c>
      <c r="U28" s="39" t="str">
        <f t="shared" si="2"/>
        <v/>
      </c>
      <c r="W28" s="39" t="str">
        <f t="shared" si="3"/>
        <v/>
      </c>
      <c r="Y28" s="39" t="str">
        <f>IF($B28="", "", IF(OR($B28&lt;'Intro &amp; Setup'!$BI$7, $B28&gt;'Intro &amp; Setup'!$BJ$18), "X", ""))</f>
        <v/>
      </c>
      <c r="AA28" s="70" t="str">
        <f t="shared" si="4"/>
        <v/>
      </c>
      <c r="AB28" s="67" t="str">
        <f t="shared" si="5"/>
        <v/>
      </c>
      <c r="AD28" s="64" t="str">
        <f t="shared" si="6"/>
        <v/>
      </c>
      <c r="AF28" s="67" t="str">
        <f>IF($AD28="", "", COUNTIF($AD$11:$AD$1010, "&lt;"&amp;$AD28)+1+COUNTIF($AD$11:$AD28, $AD28)-1)</f>
        <v/>
      </c>
      <c r="AH28" s="77" t="str">
        <f t="shared" si="7"/>
        <v/>
      </c>
      <c r="AI28" s="21" t="str">
        <f t="shared" si="8"/>
        <v/>
      </c>
      <c r="AK28" s="39" t="str">
        <f t="shared" si="9"/>
        <v/>
      </c>
      <c r="AM28" s="77" t="str">
        <f t="shared" si="10"/>
        <v/>
      </c>
      <c r="AO28" s="77" t="str">
        <f t="shared" si="11"/>
        <v/>
      </c>
      <c r="AP28" s="21" t="str">
        <f t="shared" si="12"/>
        <v/>
      </c>
    </row>
    <row r="29" spans="1:42" x14ac:dyDescent="0.25">
      <c r="A29" s="27"/>
      <c r="B29" s="104"/>
      <c r="C29" s="105"/>
      <c r="D29" s="105"/>
      <c r="E29" s="106"/>
      <c r="F29" s="107"/>
      <c r="G29" s="107"/>
      <c r="H29" s="108"/>
      <c r="I29" s="27"/>
      <c r="J29" s="27"/>
      <c r="K29" s="29" t="str">
        <f t="shared" si="0"/>
        <v/>
      </c>
      <c r="L29" s="21" t="str">
        <f>IF($K29="", "", IF($K29=$Q$5, 0, ($G29*'Intro &amp; Setup'!$Y$20)-($F29*'Intro &amp; Setup'!$Y$20)))</f>
        <v/>
      </c>
      <c r="M29" s="27"/>
      <c r="P29" s="39" t="str">
        <f>IF('Intro &amp; Setup'!$AC31="", "", 'Intro &amp; Setup'!$AC31)</f>
        <v/>
      </c>
      <c r="Q29" s="39" t="str">
        <f>IF('Intro &amp; Setup'!$AI31="", "", 'Intro &amp; Setup'!$AI31)</f>
        <v/>
      </c>
      <c r="S29" s="39" t="str">
        <f t="shared" si="1"/>
        <v/>
      </c>
      <c r="U29" s="39" t="str">
        <f t="shared" si="2"/>
        <v/>
      </c>
      <c r="W29" s="39" t="str">
        <f t="shared" si="3"/>
        <v/>
      </c>
      <c r="Y29" s="39" t="str">
        <f>IF($B29="", "", IF(OR($B29&lt;'Intro &amp; Setup'!$BI$7, $B29&gt;'Intro &amp; Setup'!$BJ$18), "X", ""))</f>
        <v/>
      </c>
      <c r="AA29" s="70" t="str">
        <f t="shared" si="4"/>
        <v/>
      </c>
      <c r="AB29" s="67" t="str">
        <f t="shared" si="5"/>
        <v/>
      </c>
      <c r="AD29" s="64" t="str">
        <f t="shared" si="6"/>
        <v/>
      </c>
      <c r="AF29" s="67" t="str">
        <f>IF($AD29="", "", COUNTIF($AD$11:$AD$1010, "&lt;"&amp;$AD29)+1+COUNTIF($AD$11:$AD29, $AD29)-1)</f>
        <v/>
      </c>
      <c r="AH29" s="77" t="str">
        <f t="shared" si="7"/>
        <v/>
      </c>
      <c r="AI29" s="21" t="str">
        <f t="shared" si="8"/>
        <v/>
      </c>
      <c r="AK29" s="39" t="str">
        <f t="shared" si="9"/>
        <v/>
      </c>
      <c r="AM29" s="77" t="str">
        <f t="shared" si="10"/>
        <v/>
      </c>
      <c r="AO29" s="77" t="str">
        <f t="shared" si="11"/>
        <v/>
      </c>
      <c r="AP29" s="21" t="str">
        <f t="shared" si="12"/>
        <v/>
      </c>
    </row>
    <row r="30" spans="1:42" x14ac:dyDescent="0.25">
      <c r="A30" s="27"/>
      <c r="B30" s="104"/>
      <c r="C30" s="105"/>
      <c r="D30" s="105"/>
      <c r="E30" s="106"/>
      <c r="F30" s="107"/>
      <c r="G30" s="107"/>
      <c r="H30" s="108"/>
      <c r="I30" s="27"/>
      <c r="J30" s="27"/>
      <c r="K30" s="29" t="str">
        <f t="shared" si="0"/>
        <v/>
      </c>
      <c r="L30" s="21" t="str">
        <f>IF($K30="", "", IF($K30=$Q$5, 0, ($G30*'Intro &amp; Setup'!$Y$20)-($F30*'Intro &amp; Setup'!$Y$20)))</f>
        <v/>
      </c>
      <c r="M30" s="27"/>
      <c r="P30" s="40" t="str">
        <f>IF('Intro &amp; Setup'!$AC32="", "", 'Intro &amp; Setup'!$AC32)</f>
        <v/>
      </c>
      <c r="Q30" s="40" t="str">
        <f>IF('Intro &amp; Setup'!$AI32="", "", 'Intro &amp; Setup'!$AI32)</f>
        <v/>
      </c>
      <c r="S30" s="39" t="str">
        <f t="shared" si="1"/>
        <v/>
      </c>
      <c r="U30" s="39" t="str">
        <f t="shared" si="2"/>
        <v/>
      </c>
      <c r="W30" s="39" t="str">
        <f t="shared" si="3"/>
        <v/>
      </c>
      <c r="Y30" s="39" t="str">
        <f>IF($B30="", "", IF(OR($B30&lt;'Intro &amp; Setup'!$BI$7, $B30&gt;'Intro &amp; Setup'!$BJ$18), "X", ""))</f>
        <v/>
      </c>
      <c r="AA30" s="70" t="str">
        <f t="shared" si="4"/>
        <v/>
      </c>
      <c r="AB30" s="67" t="str">
        <f t="shared" si="5"/>
        <v/>
      </c>
      <c r="AD30" s="64" t="str">
        <f t="shared" si="6"/>
        <v/>
      </c>
      <c r="AF30" s="67" t="str">
        <f>IF($AD30="", "", COUNTIF($AD$11:$AD$1010, "&lt;"&amp;$AD30)+1+COUNTIF($AD$11:$AD30, $AD30)-1)</f>
        <v/>
      </c>
      <c r="AH30" s="77" t="str">
        <f t="shared" si="7"/>
        <v/>
      </c>
      <c r="AI30" s="21" t="str">
        <f t="shared" si="8"/>
        <v/>
      </c>
      <c r="AK30" s="39" t="str">
        <f t="shared" si="9"/>
        <v/>
      </c>
      <c r="AM30" s="77" t="str">
        <f t="shared" si="10"/>
        <v/>
      </c>
      <c r="AO30" s="77" t="str">
        <f t="shared" si="11"/>
        <v/>
      </c>
      <c r="AP30" s="21" t="str">
        <f t="shared" si="12"/>
        <v/>
      </c>
    </row>
    <row r="31" spans="1:42" x14ac:dyDescent="0.25">
      <c r="A31" s="27"/>
      <c r="B31" s="104"/>
      <c r="C31" s="105"/>
      <c r="D31" s="105"/>
      <c r="E31" s="106"/>
      <c r="F31" s="107"/>
      <c r="G31" s="107"/>
      <c r="H31" s="108"/>
      <c r="I31" s="27"/>
      <c r="J31" s="27"/>
      <c r="K31" s="29" t="str">
        <f t="shared" si="0"/>
        <v/>
      </c>
      <c r="L31" s="21" t="str">
        <f>IF($K31="", "", IF($K31=$Q$5, 0, ($G31*'Intro &amp; Setup'!$Y$20)-($F31*'Intro &amp; Setup'!$Y$20)))</f>
        <v/>
      </c>
      <c r="M31" s="27"/>
      <c r="S31" s="39" t="str">
        <f t="shared" si="1"/>
        <v/>
      </c>
      <c r="U31" s="39" t="str">
        <f t="shared" si="2"/>
        <v/>
      </c>
      <c r="W31" s="39" t="str">
        <f t="shared" si="3"/>
        <v/>
      </c>
      <c r="Y31" s="39" t="str">
        <f>IF($B31="", "", IF(OR($B31&lt;'Intro &amp; Setup'!$BI$7, $B31&gt;'Intro &amp; Setup'!$BJ$18), "X", ""))</f>
        <v/>
      </c>
      <c r="AA31" s="70" t="str">
        <f t="shared" si="4"/>
        <v/>
      </c>
      <c r="AB31" s="67" t="str">
        <f t="shared" si="5"/>
        <v/>
      </c>
      <c r="AD31" s="64" t="str">
        <f t="shared" si="6"/>
        <v/>
      </c>
      <c r="AF31" s="67" t="str">
        <f>IF($AD31="", "", COUNTIF($AD$11:$AD$1010, "&lt;"&amp;$AD31)+1+COUNTIF($AD$11:$AD31, $AD31)-1)</f>
        <v/>
      </c>
      <c r="AH31" s="77" t="str">
        <f t="shared" si="7"/>
        <v/>
      </c>
      <c r="AI31" s="21" t="str">
        <f t="shared" si="8"/>
        <v/>
      </c>
      <c r="AK31" s="39" t="str">
        <f t="shared" si="9"/>
        <v/>
      </c>
      <c r="AM31" s="77" t="str">
        <f t="shared" si="10"/>
        <v/>
      </c>
      <c r="AO31" s="77" t="str">
        <f t="shared" si="11"/>
        <v/>
      </c>
      <c r="AP31" s="21" t="str">
        <f t="shared" si="12"/>
        <v/>
      </c>
    </row>
    <row r="32" spans="1:42" x14ac:dyDescent="0.25">
      <c r="A32" s="27"/>
      <c r="B32" s="104"/>
      <c r="C32" s="105"/>
      <c r="D32" s="105"/>
      <c r="E32" s="106"/>
      <c r="F32" s="107"/>
      <c r="G32" s="107"/>
      <c r="H32" s="108"/>
      <c r="I32" s="27"/>
      <c r="J32" s="27"/>
      <c r="K32" s="29" t="str">
        <f t="shared" si="0"/>
        <v/>
      </c>
      <c r="L32" s="21" t="str">
        <f>IF($K32="", "", IF($K32=$Q$5, 0, ($G32*'Intro &amp; Setup'!$Y$20)-($F32*'Intro &amp; Setup'!$Y$20)))</f>
        <v/>
      </c>
      <c r="M32" s="27"/>
      <c r="S32" s="39" t="str">
        <f t="shared" si="1"/>
        <v/>
      </c>
      <c r="U32" s="39" t="str">
        <f t="shared" si="2"/>
        <v/>
      </c>
      <c r="W32" s="39" t="str">
        <f t="shared" si="3"/>
        <v/>
      </c>
      <c r="Y32" s="39" t="str">
        <f>IF($B32="", "", IF(OR($B32&lt;'Intro &amp; Setup'!$BI$7, $B32&gt;'Intro &amp; Setup'!$BJ$18), "X", ""))</f>
        <v/>
      </c>
      <c r="AA32" s="70" t="str">
        <f t="shared" si="4"/>
        <v/>
      </c>
      <c r="AB32" s="67" t="str">
        <f t="shared" si="5"/>
        <v/>
      </c>
      <c r="AD32" s="64" t="str">
        <f t="shared" si="6"/>
        <v/>
      </c>
      <c r="AF32" s="67" t="str">
        <f>IF($AD32="", "", COUNTIF($AD$11:$AD$1010, "&lt;"&amp;$AD32)+1+COUNTIF($AD$11:$AD32, $AD32)-1)</f>
        <v/>
      </c>
      <c r="AH32" s="77" t="str">
        <f t="shared" si="7"/>
        <v/>
      </c>
      <c r="AI32" s="21" t="str">
        <f t="shared" si="8"/>
        <v/>
      </c>
      <c r="AK32" s="39" t="str">
        <f t="shared" si="9"/>
        <v/>
      </c>
      <c r="AM32" s="77" t="str">
        <f t="shared" si="10"/>
        <v/>
      </c>
      <c r="AO32" s="77" t="str">
        <f t="shared" si="11"/>
        <v/>
      </c>
      <c r="AP32" s="21" t="str">
        <f t="shared" si="12"/>
        <v/>
      </c>
    </row>
    <row r="33" spans="1:42" x14ac:dyDescent="0.25">
      <c r="A33" s="27"/>
      <c r="B33" s="104"/>
      <c r="C33" s="105"/>
      <c r="D33" s="105"/>
      <c r="E33" s="106"/>
      <c r="F33" s="107"/>
      <c r="G33" s="107"/>
      <c r="H33" s="108"/>
      <c r="I33" s="27"/>
      <c r="J33" s="27"/>
      <c r="K33" s="29" t="str">
        <f t="shared" si="0"/>
        <v/>
      </c>
      <c r="L33" s="21" t="str">
        <f>IF($K33="", "", IF($K33=$Q$5, 0, ($G33*'Intro &amp; Setup'!$Y$20)-($F33*'Intro &amp; Setup'!$Y$20)))</f>
        <v/>
      </c>
      <c r="M33" s="27"/>
      <c r="S33" s="39" t="str">
        <f t="shared" si="1"/>
        <v/>
      </c>
      <c r="U33" s="39" t="str">
        <f t="shared" si="2"/>
        <v/>
      </c>
      <c r="W33" s="39" t="str">
        <f t="shared" si="3"/>
        <v/>
      </c>
      <c r="Y33" s="39" t="str">
        <f>IF($B33="", "", IF(OR($B33&lt;'Intro &amp; Setup'!$BI$7, $B33&gt;'Intro &amp; Setup'!$BJ$18), "X", ""))</f>
        <v/>
      </c>
      <c r="AA33" s="70" t="str">
        <f t="shared" si="4"/>
        <v/>
      </c>
      <c r="AB33" s="67" t="str">
        <f t="shared" si="5"/>
        <v/>
      </c>
      <c r="AD33" s="64" t="str">
        <f t="shared" si="6"/>
        <v/>
      </c>
      <c r="AF33" s="67" t="str">
        <f>IF($AD33="", "", COUNTIF($AD$11:$AD$1010, "&lt;"&amp;$AD33)+1+COUNTIF($AD$11:$AD33, $AD33)-1)</f>
        <v/>
      </c>
      <c r="AH33" s="77" t="str">
        <f t="shared" si="7"/>
        <v/>
      </c>
      <c r="AI33" s="21" t="str">
        <f t="shared" si="8"/>
        <v/>
      </c>
      <c r="AK33" s="39" t="str">
        <f t="shared" si="9"/>
        <v/>
      </c>
      <c r="AM33" s="77" t="str">
        <f t="shared" si="10"/>
        <v/>
      </c>
      <c r="AO33" s="77" t="str">
        <f t="shared" si="11"/>
        <v/>
      </c>
      <c r="AP33" s="21" t="str">
        <f t="shared" si="12"/>
        <v/>
      </c>
    </row>
    <row r="34" spans="1:42" x14ac:dyDescent="0.25">
      <c r="A34" s="27"/>
      <c r="B34" s="104"/>
      <c r="C34" s="105"/>
      <c r="D34" s="105"/>
      <c r="E34" s="106"/>
      <c r="F34" s="107"/>
      <c r="G34" s="107"/>
      <c r="H34" s="108"/>
      <c r="I34" s="27"/>
      <c r="J34" s="27"/>
      <c r="K34" s="29" t="str">
        <f t="shared" si="0"/>
        <v/>
      </c>
      <c r="L34" s="21" t="str">
        <f>IF($K34="", "", IF($K34=$Q$5, 0, ($G34*'Intro &amp; Setup'!$Y$20)-($F34*'Intro &amp; Setup'!$Y$20)))</f>
        <v/>
      </c>
      <c r="M34" s="27"/>
      <c r="S34" s="39" t="str">
        <f t="shared" si="1"/>
        <v/>
      </c>
      <c r="U34" s="39" t="str">
        <f t="shared" si="2"/>
        <v/>
      </c>
      <c r="W34" s="39" t="str">
        <f t="shared" si="3"/>
        <v/>
      </c>
      <c r="Y34" s="39" t="str">
        <f>IF($B34="", "", IF(OR($B34&lt;'Intro &amp; Setup'!$BI$7, $B34&gt;'Intro &amp; Setup'!$BJ$18), "X", ""))</f>
        <v/>
      </c>
      <c r="AA34" s="70" t="str">
        <f t="shared" si="4"/>
        <v/>
      </c>
      <c r="AB34" s="67" t="str">
        <f t="shared" si="5"/>
        <v/>
      </c>
      <c r="AD34" s="64" t="str">
        <f t="shared" si="6"/>
        <v/>
      </c>
      <c r="AF34" s="67" t="str">
        <f>IF($AD34="", "", COUNTIF($AD$11:$AD$1010, "&lt;"&amp;$AD34)+1+COUNTIF($AD$11:$AD34, $AD34)-1)</f>
        <v/>
      </c>
      <c r="AH34" s="77" t="str">
        <f t="shared" si="7"/>
        <v/>
      </c>
      <c r="AI34" s="21" t="str">
        <f t="shared" si="8"/>
        <v/>
      </c>
      <c r="AK34" s="39" t="str">
        <f t="shared" si="9"/>
        <v/>
      </c>
      <c r="AM34" s="77" t="str">
        <f t="shared" si="10"/>
        <v/>
      </c>
      <c r="AO34" s="77" t="str">
        <f t="shared" si="11"/>
        <v/>
      </c>
      <c r="AP34" s="21" t="str">
        <f t="shared" si="12"/>
        <v/>
      </c>
    </row>
    <row r="35" spans="1:42" x14ac:dyDescent="0.25">
      <c r="A35" s="27"/>
      <c r="B35" s="104"/>
      <c r="C35" s="105"/>
      <c r="D35" s="105"/>
      <c r="E35" s="106"/>
      <c r="F35" s="107"/>
      <c r="G35" s="107"/>
      <c r="H35" s="108"/>
      <c r="I35" s="27"/>
      <c r="J35" s="27"/>
      <c r="K35" s="29" t="str">
        <f t="shared" si="0"/>
        <v/>
      </c>
      <c r="L35" s="21" t="str">
        <f>IF($K35="", "", IF($K35=$Q$5, 0, ($G35*'Intro &amp; Setup'!$Y$20)-($F35*'Intro &amp; Setup'!$Y$20)))</f>
        <v/>
      </c>
      <c r="M35" s="27"/>
      <c r="S35" s="39" t="str">
        <f t="shared" si="1"/>
        <v/>
      </c>
      <c r="U35" s="39" t="str">
        <f t="shared" si="2"/>
        <v/>
      </c>
      <c r="W35" s="39" t="str">
        <f t="shared" si="3"/>
        <v/>
      </c>
      <c r="Y35" s="39" t="str">
        <f>IF($B35="", "", IF(OR($B35&lt;'Intro &amp; Setup'!$BI$7, $B35&gt;'Intro &amp; Setup'!$BJ$18), "X", ""))</f>
        <v/>
      </c>
      <c r="AA35" s="70" t="str">
        <f t="shared" si="4"/>
        <v/>
      </c>
      <c r="AB35" s="67" t="str">
        <f t="shared" si="5"/>
        <v/>
      </c>
      <c r="AD35" s="64" t="str">
        <f t="shared" si="6"/>
        <v/>
      </c>
      <c r="AF35" s="67" t="str">
        <f>IF($AD35="", "", COUNTIF($AD$11:$AD$1010, "&lt;"&amp;$AD35)+1+COUNTIF($AD$11:$AD35, $AD35)-1)</f>
        <v/>
      </c>
      <c r="AH35" s="77" t="str">
        <f t="shared" si="7"/>
        <v/>
      </c>
      <c r="AI35" s="21" t="str">
        <f t="shared" si="8"/>
        <v/>
      </c>
      <c r="AK35" s="39" t="str">
        <f t="shared" si="9"/>
        <v/>
      </c>
      <c r="AM35" s="77" t="str">
        <f t="shared" si="10"/>
        <v/>
      </c>
      <c r="AO35" s="77" t="str">
        <f t="shared" si="11"/>
        <v/>
      </c>
      <c r="AP35" s="21" t="str">
        <f t="shared" si="12"/>
        <v/>
      </c>
    </row>
    <row r="36" spans="1:42" x14ac:dyDescent="0.25">
      <c r="A36" s="27"/>
      <c r="B36" s="104"/>
      <c r="C36" s="105"/>
      <c r="D36" s="105"/>
      <c r="E36" s="106"/>
      <c r="F36" s="107"/>
      <c r="G36" s="107"/>
      <c r="H36" s="108"/>
      <c r="I36" s="27"/>
      <c r="J36" s="27"/>
      <c r="K36" s="29" t="str">
        <f t="shared" si="0"/>
        <v/>
      </c>
      <c r="L36" s="21" t="str">
        <f>IF($K36="", "", IF($K36=$Q$5, 0, ($G36*'Intro &amp; Setup'!$Y$20)-($F36*'Intro &amp; Setup'!$Y$20)))</f>
        <v/>
      </c>
      <c r="M36" s="27"/>
      <c r="S36" s="39" t="str">
        <f t="shared" si="1"/>
        <v/>
      </c>
      <c r="U36" s="39" t="str">
        <f t="shared" si="2"/>
        <v/>
      </c>
      <c r="W36" s="39" t="str">
        <f t="shared" si="3"/>
        <v/>
      </c>
      <c r="Y36" s="39" t="str">
        <f>IF($B36="", "", IF(OR($B36&lt;'Intro &amp; Setup'!$BI$7, $B36&gt;'Intro &amp; Setup'!$BJ$18), "X", ""))</f>
        <v/>
      </c>
      <c r="AA36" s="70" t="str">
        <f t="shared" si="4"/>
        <v/>
      </c>
      <c r="AB36" s="67" t="str">
        <f t="shared" si="5"/>
        <v/>
      </c>
      <c r="AD36" s="64" t="str">
        <f t="shared" si="6"/>
        <v/>
      </c>
      <c r="AF36" s="67" t="str">
        <f>IF($AD36="", "", COUNTIF($AD$11:$AD$1010, "&lt;"&amp;$AD36)+1+COUNTIF($AD$11:$AD36, $AD36)-1)</f>
        <v/>
      </c>
      <c r="AH36" s="77" t="str">
        <f t="shared" si="7"/>
        <v/>
      </c>
      <c r="AI36" s="21" t="str">
        <f t="shared" si="8"/>
        <v/>
      </c>
      <c r="AK36" s="39" t="str">
        <f t="shared" si="9"/>
        <v/>
      </c>
      <c r="AM36" s="77" t="str">
        <f t="shared" si="10"/>
        <v/>
      </c>
      <c r="AO36" s="77" t="str">
        <f t="shared" si="11"/>
        <v/>
      </c>
      <c r="AP36" s="21" t="str">
        <f t="shared" si="12"/>
        <v/>
      </c>
    </row>
    <row r="37" spans="1:42" x14ac:dyDescent="0.25">
      <c r="A37" s="27"/>
      <c r="B37" s="104"/>
      <c r="C37" s="105"/>
      <c r="D37" s="105"/>
      <c r="E37" s="106"/>
      <c r="F37" s="107"/>
      <c r="G37" s="107"/>
      <c r="H37" s="108"/>
      <c r="I37" s="27"/>
      <c r="J37" s="27"/>
      <c r="K37" s="29" t="str">
        <f t="shared" si="0"/>
        <v/>
      </c>
      <c r="L37" s="21" t="str">
        <f>IF($K37="", "", IF($K37=$Q$5, 0, ($G37*'Intro &amp; Setup'!$Y$20)-($F37*'Intro &amp; Setup'!$Y$20)))</f>
        <v/>
      </c>
      <c r="M37" s="27"/>
      <c r="S37" s="39" t="str">
        <f t="shared" si="1"/>
        <v/>
      </c>
      <c r="U37" s="39" t="str">
        <f t="shared" si="2"/>
        <v/>
      </c>
      <c r="W37" s="39" t="str">
        <f t="shared" si="3"/>
        <v/>
      </c>
      <c r="Y37" s="39" t="str">
        <f>IF($B37="", "", IF(OR($B37&lt;'Intro &amp; Setup'!$BI$7, $B37&gt;'Intro &amp; Setup'!$BJ$18), "X", ""))</f>
        <v/>
      </c>
      <c r="AA37" s="70" t="str">
        <f t="shared" si="4"/>
        <v/>
      </c>
      <c r="AB37" s="67" t="str">
        <f t="shared" si="5"/>
        <v/>
      </c>
      <c r="AD37" s="64" t="str">
        <f t="shared" si="6"/>
        <v/>
      </c>
      <c r="AF37" s="67" t="str">
        <f>IF($AD37="", "", COUNTIF($AD$11:$AD$1010, "&lt;"&amp;$AD37)+1+COUNTIF($AD$11:$AD37, $AD37)-1)</f>
        <v/>
      </c>
      <c r="AH37" s="77" t="str">
        <f t="shared" si="7"/>
        <v/>
      </c>
      <c r="AI37" s="21" t="str">
        <f t="shared" si="8"/>
        <v/>
      </c>
      <c r="AK37" s="39" t="str">
        <f t="shared" si="9"/>
        <v/>
      </c>
      <c r="AM37" s="77" t="str">
        <f t="shared" si="10"/>
        <v/>
      </c>
      <c r="AO37" s="77" t="str">
        <f t="shared" si="11"/>
        <v/>
      </c>
      <c r="AP37" s="21" t="str">
        <f t="shared" si="12"/>
        <v/>
      </c>
    </row>
    <row r="38" spans="1:42" x14ac:dyDescent="0.25">
      <c r="A38" s="27"/>
      <c r="B38" s="104"/>
      <c r="C38" s="105"/>
      <c r="D38" s="105"/>
      <c r="E38" s="106"/>
      <c r="F38" s="107"/>
      <c r="G38" s="107"/>
      <c r="H38" s="108"/>
      <c r="I38" s="27"/>
      <c r="J38" s="27"/>
      <c r="K38" s="29" t="str">
        <f t="shared" si="0"/>
        <v/>
      </c>
      <c r="L38" s="21" t="str">
        <f>IF($K38="", "", IF($K38=$Q$5, 0, ($G38*'Intro &amp; Setup'!$Y$20)-($F38*'Intro &amp; Setup'!$Y$20)))</f>
        <v/>
      </c>
      <c r="M38" s="27"/>
      <c r="S38" s="39" t="str">
        <f t="shared" si="1"/>
        <v/>
      </c>
      <c r="U38" s="39" t="str">
        <f t="shared" si="2"/>
        <v/>
      </c>
      <c r="W38" s="39" t="str">
        <f t="shared" si="3"/>
        <v/>
      </c>
      <c r="Y38" s="39" t="str">
        <f>IF($B38="", "", IF(OR($B38&lt;'Intro &amp; Setup'!$BI$7, $B38&gt;'Intro &amp; Setup'!$BJ$18), "X", ""))</f>
        <v/>
      </c>
      <c r="AA38" s="70" t="str">
        <f t="shared" si="4"/>
        <v/>
      </c>
      <c r="AB38" s="67" t="str">
        <f t="shared" si="5"/>
        <v/>
      </c>
      <c r="AD38" s="64" t="str">
        <f t="shared" si="6"/>
        <v/>
      </c>
      <c r="AF38" s="67" t="str">
        <f>IF($AD38="", "", COUNTIF($AD$11:$AD$1010, "&lt;"&amp;$AD38)+1+COUNTIF($AD$11:$AD38, $AD38)-1)</f>
        <v/>
      </c>
      <c r="AH38" s="77" t="str">
        <f t="shared" si="7"/>
        <v/>
      </c>
      <c r="AI38" s="21" t="str">
        <f t="shared" si="8"/>
        <v/>
      </c>
      <c r="AK38" s="39" t="str">
        <f t="shared" si="9"/>
        <v/>
      </c>
      <c r="AM38" s="77" t="str">
        <f t="shared" si="10"/>
        <v/>
      </c>
      <c r="AO38" s="77" t="str">
        <f t="shared" si="11"/>
        <v/>
      </c>
      <c r="AP38" s="21" t="str">
        <f t="shared" si="12"/>
        <v/>
      </c>
    </row>
    <row r="39" spans="1:42" x14ac:dyDescent="0.25">
      <c r="A39" s="27"/>
      <c r="B39" s="104"/>
      <c r="C39" s="105"/>
      <c r="D39" s="105"/>
      <c r="E39" s="106"/>
      <c r="F39" s="107"/>
      <c r="G39" s="107"/>
      <c r="H39" s="108"/>
      <c r="I39" s="27"/>
      <c r="J39" s="27"/>
      <c r="K39" s="29" t="str">
        <f t="shared" si="0"/>
        <v/>
      </c>
      <c r="L39" s="21" t="str">
        <f>IF($K39="", "", IF($K39=$Q$5, 0, ($G39*'Intro &amp; Setup'!$Y$20)-($F39*'Intro &amp; Setup'!$Y$20)))</f>
        <v/>
      </c>
      <c r="M39" s="27"/>
      <c r="S39" s="39" t="str">
        <f t="shared" si="1"/>
        <v/>
      </c>
      <c r="U39" s="39" t="str">
        <f t="shared" si="2"/>
        <v/>
      </c>
      <c r="W39" s="39" t="str">
        <f t="shared" si="3"/>
        <v/>
      </c>
      <c r="Y39" s="39" t="str">
        <f>IF($B39="", "", IF(OR($B39&lt;'Intro &amp; Setup'!$BI$7, $B39&gt;'Intro &amp; Setup'!$BJ$18), "X", ""))</f>
        <v/>
      </c>
      <c r="AA39" s="70" t="str">
        <f t="shared" si="4"/>
        <v/>
      </c>
      <c r="AB39" s="67" t="str">
        <f t="shared" si="5"/>
        <v/>
      </c>
      <c r="AD39" s="64" t="str">
        <f t="shared" si="6"/>
        <v/>
      </c>
      <c r="AF39" s="67" t="str">
        <f>IF($AD39="", "", COUNTIF($AD$11:$AD$1010, "&lt;"&amp;$AD39)+1+COUNTIF($AD$11:$AD39, $AD39)-1)</f>
        <v/>
      </c>
      <c r="AH39" s="77" t="str">
        <f t="shared" si="7"/>
        <v/>
      </c>
      <c r="AI39" s="21" t="str">
        <f t="shared" si="8"/>
        <v/>
      </c>
      <c r="AK39" s="39" t="str">
        <f t="shared" si="9"/>
        <v/>
      </c>
      <c r="AM39" s="77" t="str">
        <f t="shared" si="10"/>
        <v/>
      </c>
      <c r="AO39" s="77" t="str">
        <f t="shared" si="11"/>
        <v/>
      </c>
      <c r="AP39" s="21" t="str">
        <f t="shared" si="12"/>
        <v/>
      </c>
    </row>
    <row r="40" spans="1:42" x14ac:dyDescent="0.25">
      <c r="A40" s="27"/>
      <c r="B40" s="104"/>
      <c r="C40" s="105"/>
      <c r="D40" s="105"/>
      <c r="E40" s="106"/>
      <c r="F40" s="107"/>
      <c r="G40" s="107"/>
      <c r="H40" s="108"/>
      <c r="I40" s="27"/>
      <c r="J40" s="27"/>
      <c r="K40" s="29" t="str">
        <f t="shared" si="0"/>
        <v/>
      </c>
      <c r="L40" s="21" t="str">
        <f>IF($K40="", "", IF($K40=$Q$5, 0, ($G40*'Intro &amp; Setup'!$Y$20)-($F40*'Intro &amp; Setup'!$Y$20)))</f>
        <v/>
      </c>
      <c r="M40" s="27"/>
      <c r="S40" s="39" t="str">
        <f t="shared" si="1"/>
        <v/>
      </c>
      <c r="U40" s="39" t="str">
        <f t="shared" si="2"/>
        <v/>
      </c>
      <c r="W40" s="39" t="str">
        <f t="shared" si="3"/>
        <v/>
      </c>
      <c r="Y40" s="39" t="str">
        <f>IF($B40="", "", IF(OR($B40&lt;'Intro &amp; Setup'!$BI$7, $B40&gt;'Intro &amp; Setup'!$BJ$18), "X", ""))</f>
        <v/>
      </c>
      <c r="AA40" s="70" t="str">
        <f t="shared" si="4"/>
        <v/>
      </c>
      <c r="AB40" s="67" t="str">
        <f t="shared" si="5"/>
        <v/>
      </c>
      <c r="AD40" s="64" t="str">
        <f t="shared" si="6"/>
        <v/>
      </c>
      <c r="AF40" s="67" t="str">
        <f>IF($AD40="", "", COUNTIF($AD$11:$AD$1010, "&lt;"&amp;$AD40)+1+COUNTIF($AD$11:$AD40, $AD40)-1)</f>
        <v/>
      </c>
      <c r="AH40" s="77" t="str">
        <f t="shared" si="7"/>
        <v/>
      </c>
      <c r="AI40" s="21" t="str">
        <f t="shared" si="8"/>
        <v/>
      </c>
      <c r="AK40" s="39" t="str">
        <f t="shared" si="9"/>
        <v/>
      </c>
      <c r="AM40" s="77" t="str">
        <f t="shared" si="10"/>
        <v/>
      </c>
      <c r="AO40" s="77" t="str">
        <f t="shared" si="11"/>
        <v/>
      </c>
      <c r="AP40" s="21" t="str">
        <f t="shared" si="12"/>
        <v/>
      </c>
    </row>
    <row r="41" spans="1:42" x14ac:dyDescent="0.25">
      <c r="A41" s="27"/>
      <c r="B41" s="104"/>
      <c r="C41" s="105"/>
      <c r="D41" s="105"/>
      <c r="E41" s="106"/>
      <c r="F41" s="107"/>
      <c r="G41" s="107"/>
      <c r="H41" s="108"/>
      <c r="I41" s="27"/>
      <c r="J41" s="27"/>
      <c r="K41" s="29" t="str">
        <f t="shared" si="0"/>
        <v/>
      </c>
      <c r="L41" s="21" t="str">
        <f>IF($K41="", "", IF($K41=$Q$5, 0, ($G41*'Intro &amp; Setup'!$Y$20)-($F41*'Intro &amp; Setup'!$Y$20)))</f>
        <v/>
      </c>
      <c r="M41" s="27"/>
      <c r="S41" s="39" t="str">
        <f t="shared" si="1"/>
        <v/>
      </c>
      <c r="U41" s="39" t="str">
        <f t="shared" si="2"/>
        <v/>
      </c>
      <c r="W41" s="39" t="str">
        <f t="shared" si="3"/>
        <v/>
      </c>
      <c r="Y41" s="39" t="str">
        <f>IF($B41="", "", IF(OR($B41&lt;'Intro &amp; Setup'!$BI$7, $B41&gt;'Intro &amp; Setup'!$BJ$18), "X", ""))</f>
        <v/>
      </c>
      <c r="AA41" s="70" t="str">
        <f t="shared" si="4"/>
        <v/>
      </c>
      <c r="AB41" s="67" t="str">
        <f t="shared" si="5"/>
        <v/>
      </c>
      <c r="AD41" s="64" t="str">
        <f t="shared" si="6"/>
        <v/>
      </c>
      <c r="AF41" s="67" t="str">
        <f>IF($AD41="", "", COUNTIF($AD$11:$AD$1010, "&lt;"&amp;$AD41)+1+COUNTIF($AD$11:$AD41, $AD41)-1)</f>
        <v/>
      </c>
      <c r="AH41" s="77" t="str">
        <f t="shared" si="7"/>
        <v/>
      </c>
      <c r="AI41" s="21" t="str">
        <f t="shared" si="8"/>
        <v/>
      </c>
      <c r="AK41" s="39" t="str">
        <f t="shared" si="9"/>
        <v/>
      </c>
      <c r="AM41" s="77" t="str">
        <f t="shared" si="10"/>
        <v/>
      </c>
      <c r="AO41" s="77" t="str">
        <f t="shared" si="11"/>
        <v/>
      </c>
      <c r="AP41" s="21" t="str">
        <f t="shared" si="12"/>
        <v/>
      </c>
    </row>
    <row r="42" spans="1:42" x14ac:dyDescent="0.25">
      <c r="A42" s="27"/>
      <c r="B42" s="104"/>
      <c r="C42" s="105"/>
      <c r="D42" s="105"/>
      <c r="E42" s="106"/>
      <c r="F42" s="107"/>
      <c r="G42" s="107"/>
      <c r="H42" s="108"/>
      <c r="I42" s="27"/>
      <c r="J42" s="27"/>
      <c r="K42" s="29" t="str">
        <f t="shared" si="0"/>
        <v/>
      </c>
      <c r="L42" s="21" t="str">
        <f>IF($K42="", "", IF($K42=$Q$5, 0, ($G42*'Intro &amp; Setup'!$Y$20)-($F42*'Intro &amp; Setup'!$Y$20)))</f>
        <v/>
      </c>
      <c r="M42" s="27"/>
      <c r="S42" s="39" t="str">
        <f t="shared" si="1"/>
        <v/>
      </c>
      <c r="U42" s="39" t="str">
        <f t="shared" si="2"/>
        <v/>
      </c>
      <c r="W42" s="39" t="str">
        <f t="shared" si="3"/>
        <v/>
      </c>
      <c r="Y42" s="39" t="str">
        <f>IF($B42="", "", IF(OR($B42&lt;'Intro &amp; Setup'!$BI$7, $B42&gt;'Intro &amp; Setup'!$BJ$18), "X", ""))</f>
        <v/>
      </c>
      <c r="AA42" s="70" t="str">
        <f t="shared" si="4"/>
        <v/>
      </c>
      <c r="AB42" s="67" t="str">
        <f t="shared" si="5"/>
        <v/>
      </c>
      <c r="AD42" s="64" t="str">
        <f t="shared" si="6"/>
        <v/>
      </c>
      <c r="AF42" s="67" t="str">
        <f>IF($AD42="", "", COUNTIF($AD$11:$AD$1010, "&lt;"&amp;$AD42)+1+COUNTIF($AD$11:$AD42, $AD42)-1)</f>
        <v/>
      </c>
      <c r="AH42" s="77" t="str">
        <f t="shared" si="7"/>
        <v/>
      </c>
      <c r="AI42" s="21" t="str">
        <f t="shared" si="8"/>
        <v/>
      </c>
      <c r="AK42" s="39" t="str">
        <f t="shared" si="9"/>
        <v/>
      </c>
      <c r="AM42" s="77" t="str">
        <f t="shared" si="10"/>
        <v/>
      </c>
      <c r="AO42" s="77" t="str">
        <f t="shared" si="11"/>
        <v/>
      </c>
      <c r="AP42" s="21" t="str">
        <f t="shared" si="12"/>
        <v/>
      </c>
    </row>
    <row r="43" spans="1:42" x14ac:dyDescent="0.25">
      <c r="A43" s="27"/>
      <c r="B43" s="104"/>
      <c r="C43" s="105"/>
      <c r="D43" s="105"/>
      <c r="E43" s="106"/>
      <c r="F43" s="107"/>
      <c r="G43" s="107"/>
      <c r="H43" s="108"/>
      <c r="I43" s="27"/>
      <c r="J43" s="27"/>
      <c r="K43" s="29" t="str">
        <f t="shared" si="0"/>
        <v/>
      </c>
      <c r="L43" s="21" t="str">
        <f>IF($K43="", "", IF($K43=$Q$5, 0, ($G43*'Intro &amp; Setup'!$Y$20)-($F43*'Intro &amp; Setup'!$Y$20)))</f>
        <v/>
      </c>
      <c r="M43" s="27"/>
      <c r="S43" s="39" t="str">
        <f t="shared" si="1"/>
        <v/>
      </c>
      <c r="U43" s="39" t="str">
        <f t="shared" si="2"/>
        <v/>
      </c>
      <c r="W43" s="39" t="str">
        <f t="shared" si="3"/>
        <v/>
      </c>
      <c r="Y43" s="39" t="str">
        <f>IF($B43="", "", IF(OR($B43&lt;'Intro &amp; Setup'!$BI$7, $B43&gt;'Intro &amp; Setup'!$BJ$18), "X", ""))</f>
        <v/>
      </c>
      <c r="AA43" s="70" t="str">
        <f t="shared" si="4"/>
        <v/>
      </c>
      <c r="AB43" s="67" t="str">
        <f t="shared" si="5"/>
        <v/>
      </c>
      <c r="AD43" s="64" t="str">
        <f t="shared" si="6"/>
        <v/>
      </c>
      <c r="AF43" s="67" t="str">
        <f>IF($AD43="", "", COUNTIF($AD$11:$AD$1010, "&lt;"&amp;$AD43)+1+COUNTIF($AD$11:$AD43, $AD43)-1)</f>
        <v/>
      </c>
      <c r="AH43" s="77" t="str">
        <f t="shared" si="7"/>
        <v/>
      </c>
      <c r="AI43" s="21" t="str">
        <f t="shared" si="8"/>
        <v/>
      </c>
      <c r="AK43" s="39" t="str">
        <f t="shared" si="9"/>
        <v/>
      </c>
      <c r="AM43" s="77" t="str">
        <f t="shared" si="10"/>
        <v/>
      </c>
      <c r="AO43" s="77" t="str">
        <f t="shared" si="11"/>
        <v/>
      </c>
      <c r="AP43" s="21" t="str">
        <f t="shared" si="12"/>
        <v/>
      </c>
    </row>
    <row r="44" spans="1:42" x14ac:dyDescent="0.25">
      <c r="A44" s="27"/>
      <c r="B44" s="104"/>
      <c r="C44" s="105"/>
      <c r="D44" s="105"/>
      <c r="E44" s="106"/>
      <c r="F44" s="107"/>
      <c r="G44" s="107"/>
      <c r="H44" s="108"/>
      <c r="I44" s="27"/>
      <c r="J44" s="27"/>
      <c r="K44" s="29" t="str">
        <f t="shared" si="0"/>
        <v/>
      </c>
      <c r="L44" s="21" t="str">
        <f>IF($K44="", "", IF($K44=$Q$5, 0, ($G44*'Intro &amp; Setup'!$Y$20)-($F44*'Intro &amp; Setup'!$Y$20)))</f>
        <v/>
      </c>
      <c r="M44" s="27"/>
      <c r="S44" s="39" t="str">
        <f t="shared" si="1"/>
        <v/>
      </c>
      <c r="U44" s="39" t="str">
        <f t="shared" si="2"/>
        <v/>
      </c>
      <c r="W44" s="39" t="str">
        <f t="shared" si="3"/>
        <v/>
      </c>
      <c r="Y44" s="39" t="str">
        <f>IF($B44="", "", IF(OR($B44&lt;'Intro &amp; Setup'!$BI$7, $B44&gt;'Intro &amp; Setup'!$BJ$18), "X", ""))</f>
        <v/>
      </c>
      <c r="AA44" s="70" t="str">
        <f t="shared" si="4"/>
        <v/>
      </c>
      <c r="AB44" s="67" t="str">
        <f t="shared" si="5"/>
        <v/>
      </c>
      <c r="AD44" s="64" t="str">
        <f t="shared" si="6"/>
        <v/>
      </c>
      <c r="AF44" s="67" t="str">
        <f>IF($AD44="", "", COUNTIF($AD$11:$AD$1010, "&lt;"&amp;$AD44)+1+COUNTIF($AD$11:$AD44, $AD44)-1)</f>
        <v/>
      </c>
      <c r="AH44" s="77" t="str">
        <f t="shared" si="7"/>
        <v/>
      </c>
      <c r="AI44" s="21" t="str">
        <f t="shared" si="8"/>
        <v/>
      </c>
      <c r="AK44" s="39" t="str">
        <f t="shared" si="9"/>
        <v/>
      </c>
      <c r="AM44" s="77" t="str">
        <f t="shared" si="10"/>
        <v/>
      </c>
      <c r="AO44" s="77" t="str">
        <f t="shared" si="11"/>
        <v/>
      </c>
      <c r="AP44" s="21" t="str">
        <f t="shared" si="12"/>
        <v/>
      </c>
    </row>
    <row r="45" spans="1:42" x14ac:dyDescent="0.25">
      <c r="A45" s="27"/>
      <c r="B45" s="104"/>
      <c r="C45" s="105"/>
      <c r="D45" s="105"/>
      <c r="E45" s="106"/>
      <c r="F45" s="107"/>
      <c r="G45" s="107"/>
      <c r="H45" s="108"/>
      <c r="I45" s="27"/>
      <c r="J45" s="27"/>
      <c r="K45" s="29" t="str">
        <f t="shared" si="0"/>
        <v/>
      </c>
      <c r="L45" s="21" t="str">
        <f>IF($K45="", "", IF($K45=$Q$5, 0, ($G45*'Intro &amp; Setup'!$Y$20)-($F45*'Intro &amp; Setup'!$Y$20)))</f>
        <v/>
      </c>
      <c r="M45" s="27"/>
      <c r="S45" s="39" t="str">
        <f t="shared" si="1"/>
        <v/>
      </c>
      <c r="U45" s="39" t="str">
        <f t="shared" si="2"/>
        <v/>
      </c>
      <c r="W45" s="39" t="str">
        <f t="shared" si="3"/>
        <v/>
      </c>
      <c r="Y45" s="39" t="str">
        <f>IF($B45="", "", IF(OR($B45&lt;'Intro &amp; Setup'!$BI$7, $B45&gt;'Intro &amp; Setup'!$BJ$18), "X", ""))</f>
        <v/>
      </c>
      <c r="AA45" s="70" t="str">
        <f t="shared" si="4"/>
        <v/>
      </c>
      <c r="AB45" s="67" t="str">
        <f t="shared" si="5"/>
        <v/>
      </c>
      <c r="AD45" s="64" t="str">
        <f t="shared" si="6"/>
        <v/>
      </c>
      <c r="AF45" s="67" t="str">
        <f>IF($AD45="", "", COUNTIF($AD$11:$AD$1010, "&lt;"&amp;$AD45)+1+COUNTIF($AD$11:$AD45, $AD45)-1)</f>
        <v/>
      </c>
      <c r="AH45" s="77" t="str">
        <f t="shared" si="7"/>
        <v/>
      </c>
      <c r="AI45" s="21" t="str">
        <f t="shared" si="8"/>
        <v/>
      </c>
      <c r="AK45" s="39" t="str">
        <f t="shared" si="9"/>
        <v/>
      </c>
      <c r="AM45" s="77" t="str">
        <f t="shared" si="10"/>
        <v/>
      </c>
      <c r="AO45" s="77" t="str">
        <f t="shared" si="11"/>
        <v/>
      </c>
      <c r="AP45" s="21" t="str">
        <f t="shared" si="12"/>
        <v/>
      </c>
    </row>
    <row r="46" spans="1:42" x14ac:dyDescent="0.25">
      <c r="A46" s="27"/>
      <c r="B46" s="104"/>
      <c r="C46" s="105"/>
      <c r="D46" s="105"/>
      <c r="E46" s="106"/>
      <c r="F46" s="107"/>
      <c r="G46" s="107"/>
      <c r="H46" s="108"/>
      <c r="I46" s="27"/>
      <c r="J46" s="27"/>
      <c r="K46" s="29" t="str">
        <f t="shared" si="0"/>
        <v/>
      </c>
      <c r="L46" s="21" t="str">
        <f>IF($K46="", "", IF($K46=$Q$5, 0, ($G46*'Intro &amp; Setup'!$Y$20)-($F46*'Intro &amp; Setup'!$Y$20)))</f>
        <v/>
      </c>
      <c r="M46" s="27"/>
      <c r="S46" s="39" t="str">
        <f t="shared" si="1"/>
        <v/>
      </c>
      <c r="U46" s="39" t="str">
        <f t="shared" si="2"/>
        <v/>
      </c>
      <c r="W46" s="39" t="str">
        <f t="shared" si="3"/>
        <v/>
      </c>
      <c r="Y46" s="39" t="str">
        <f>IF($B46="", "", IF(OR($B46&lt;'Intro &amp; Setup'!$BI$7, $B46&gt;'Intro &amp; Setup'!$BJ$18), "X", ""))</f>
        <v/>
      </c>
      <c r="AA46" s="70" t="str">
        <f t="shared" si="4"/>
        <v/>
      </c>
      <c r="AB46" s="67" t="str">
        <f t="shared" si="5"/>
        <v/>
      </c>
      <c r="AD46" s="64" t="str">
        <f t="shared" si="6"/>
        <v/>
      </c>
      <c r="AF46" s="67" t="str">
        <f>IF($AD46="", "", COUNTIF($AD$11:$AD$1010, "&lt;"&amp;$AD46)+1+COUNTIF($AD$11:$AD46, $AD46)-1)</f>
        <v/>
      </c>
      <c r="AH46" s="77" t="str">
        <f t="shared" si="7"/>
        <v/>
      </c>
      <c r="AI46" s="21" t="str">
        <f t="shared" si="8"/>
        <v/>
      </c>
      <c r="AK46" s="39" t="str">
        <f t="shared" si="9"/>
        <v/>
      </c>
      <c r="AM46" s="77" t="str">
        <f t="shared" si="10"/>
        <v/>
      </c>
      <c r="AO46" s="77" t="str">
        <f t="shared" si="11"/>
        <v/>
      </c>
      <c r="AP46" s="21" t="str">
        <f t="shared" si="12"/>
        <v/>
      </c>
    </row>
    <row r="47" spans="1:42" x14ac:dyDescent="0.25">
      <c r="A47" s="27"/>
      <c r="B47" s="104"/>
      <c r="C47" s="105"/>
      <c r="D47" s="105"/>
      <c r="E47" s="106"/>
      <c r="F47" s="107"/>
      <c r="G47" s="107"/>
      <c r="H47" s="108"/>
      <c r="I47" s="27"/>
      <c r="J47" s="27"/>
      <c r="K47" s="29" t="str">
        <f t="shared" si="0"/>
        <v/>
      </c>
      <c r="L47" s="21" t="str">
        <f>IF($K47="", "", IF($K47=$Q$5, 0, ($G47*'Intro &amp; Setup'!$Y$20)-($F47*'Intro &amp; Setup'!$Y$20)))</f>
        <v/>
      </c>
      <c r="M47" s="27"/>
      <c r="S47" s="39" t="str">
        <f t="shared" si="1"/>
        <v/>
      </c>
      <c r="U47" s="39" t="str">
        <f t="shared" si="2"/>
        <v/>
      </c>
      <c r="W47" s="39" t="str">
        <f t="shared" si="3"/>
        <v/>
      </c>
      <c r="Y47" s="39" t="str">
        <f>IF($B47="", "", IF(OR($B47&lt;'Intro &amp; Setup'!$BI$7, $B47&gt;'Intro &amp; Setup'!$BJ$18), "X", ""))</f>
        <v/>
      </c>
      <c r="AA47" s="70" t="str">
        <f t="shared" si="4"/>
        <v/>
      </c>
      <c r="AB47" s="67" t="str">
        <f t="shared" si="5"/>
        <v/>
      </c>
      <c r="AD47" s="64" t="str">
        <f t="shared" si="6"/>
        <v/>
      </c>
      <c r="AF47" s="67" t="str">
        <f>IF($AD47="", "", COUNTIF($AD$11:$AD$1010, "&lt;"&amp;$AD47)+1+COUNTIF($AD$11:$AD47, $AD47)-1)</f>
        <v/>
      </c>
      <c r="AH47" s="77" t="str">
        <f t="shared" si="7"/>
        <v/>
      </c>
      <c r="AI47" s="21" t="str">
        <f t="shared" si="8"/>
        <v/>
      </c>
      <c r="AK47" s="39" t="str">
        <f t="shared" si="9"/>
        <v/>
      </c>
      <c r="AM47" s="77" t="str">
        <f t="shared" si="10"/>
        <v/>
      </c>
      <c r="AO47" s="77" t="str">
        <f t="shared" si="11"/>
        <v/>
      </c>
      <c r="AP47" s="21" t="str">
        <f t="shared" si="12"/>
        <v/>
      </c>
    </row>
    <row r="48" spans="1:42" x14ac:dyDescent="0.25">
      <c r="A48" s="27"/>
      <c r="B48" s="104"/>
      <c r="C48" s="105"/>
      <c r="D48" s="105"/>
      <c r="E48" s="106"/>
      <c r="F48" s="107"/>
      <c r="G48" s="107"/>
      <c r="H48" s="108"/>
      <c r="I48" s="27"/>
      <c r="J48" s="27"/>
      <c r="K48" s="29" t="str">
        <f t="shared" si="0"/>
        <v/>
      </c>
      <c r="L48" s="21" t="str">
        <f>IF($K48="", "", IF($K48=$Q$5, 0, ($G48*'Intro &amp; Setup'!$Y$20)-($F48*'Intro &amp; Setup'!$Y$20)))</f>
        <v/>
      </c>
      <c r="M48" s="27"/>
      <c r="S48" s="39" t="str">
        <f t="shared" si="1"/>
        <v/>
      </c>
      <c r="U48" s="39" t="str">
        <f t="shared" si="2"/>
        <v/>
      </c>
      <c r="W48" s="39" t="str">
        <f t="shared" si="3"/>
        <v/>
      </c>
      <c r="Y48" s="39" t="str">
        <f>IF($B48="", "", IF(OR($B48&lt;'Intro &amp; Setup'!$BI$7, $B48&gt;'Intro &amp; Setup'!$BJ$18), "X", ""))</f>
        <v/>
      </c>
      <c r="AA48" s="70" t="str">
        <f t="shared" si="4"/>
        <v/>
      </c>
      <c r="AB48" s="67" t="str">
        <f t="shared" si="5"/>
        <v/>
      </c>
      <c r="AD48" s="64" t="str">
        <f t="shared" si="6"/>
        <v/>
      </c>
      <c r="AF48" s="67" t="str">
        <f>IF($AD48="", "", COUNTIF($AD$11:$AD$1010, "&lt;"&amp;$AD48)+1+COUNTIF($AD$11:$AD48, $AD48)-1)</f>
        <v/>
      </c>
      <c r="AH48" s="77" t="str">
        <f t="shared" si="7"/>
        <v/>
      </c>
      <c r="AI48" s="21" t="str">
        <f t="shared" si="8"/>
        <v/>
      </c>
      <c r="AK48" s="39" t="str">
        <f t="shared" si="9"/>
        <v/>
      </c>
      <c r="AM48" s="77" t="str">
        <f t="shared" si="10"/>
        <v/>
      </c>
      <c r="AO48" s="77" t="str">
        <f t="shared" si="11"/>
        <v/>
      </c>
      <c r="AP48" s="21" t="str">
        <f t="shared" si="12"/>
        <v/>
      </c>
    </row>
    <row r="49" spans="1:42" x14ac:dyDescent="0.25">
      <c r="A49" s="27"/>
      <c r="B49" s="104"/>
      <c r="C49" s="105"/>
      <c r="D49" s="105"/>
      <c r="E49" s="106"/>
      <c r="F49" s="107"/>
      <c r="G49" s="107"/>
      <c r="H49" s="108"/>
      <c r="I49" s="27"/>
      <c r="J49" s="27"/>
      <c r="K49" s="29" t="str">
        <f t="shared" si="0"/>
        <v/>
      </c>
      <c r="L49" s="21" t="str">
        <f>IF($K49="", "", IF($K49=$Q$5, 0, ($G49*'Intro &amp; Setup'!$Y$20)-($F49*'Intro &amp; Setup'!$Y$20)))</f>
        <v/>
      </c>
      <c r="M49" s="27"/>
      <c r="S49" s="39" t="str">
        <f t="shared" si="1"/>
        <v/>
      </c>
      <c r="U49" s="39" t="str">
        <f t="shared" si="2"/>
        <v/>
      </c>
      <c r="W49" s="39" t="str">
        <f t="shared" si="3"/>
        <v/>
      </c>
      <c r="Y49" s="39" t="str">
        <f>IF($B49="", "", IF(OR($B49&lt;'Intro &amp; Setup'!$BI$7, $B49&gt;'Intro &amp; Setup'!$BJ$18), "X", ""))</f>
        <v/>
      </c>
      <c r="AA49" s="70" t="str">
        <f t="shared" si="4"/>
        <v/>
      </c>
      <c r="AB49" s="67" t="str">
        <f t="shared" si="5"/>
        <v/>
      </c>
      <c r="AD49" s="64" t="str">
        <f t="shared" si="6"/>
        <v/>
      </c>
      <c r="AF49" s="67" t="str">
        <f>IF($AD49="", "", COUNTIF($AD$11:$AD$1010, "&lt;"&amp;$AD49)+1+COUNTIF($AD$11:$AD49, $AD49)-1)</f>
        <v/>
      </c>
      <c r="AH49" s="77" t="str">
        <f t="shared" si="7"/>
        <v/>
      </c>
      <c r="AI49" s="21" t="str">
        <f t="shared" si="8"/>
        <v/>
      </c>
      <c r="AK49" s="39" t="str">
        <f t="shared" si="9"/>
        <v/>
      </c>
      <c r="AM49" s="77" t="str">
        <f t="shared" si="10"/>
        <v/>
      </c>
      <c r="AO49" s="77" t="str">
        <f t="shared" si="11"/>
        <v/>
      </c>
      <c r="AP49" s="21" t="str">
        <f t="shared" si="12"/>
        <v/>
      </c>
    </row>
    <row r="50" spans="1:42" x14ac:dyDescent="0.25">
      <c r="A50" s="27"/>
      <c r="B50" s="104"/>
      <c r="C50" s="105"/>
      <c r="D50" s="105"/>
      <c r="E50" s="106"/>
      <c r="F50" s="107"/>
      <c r="G50" s="107"/>
      <c r="H50" s="108"/>
      <c r="I50" s="27"/>
      <c r="J50" s="27"/>
      <c r="K50" s="29" t="str">
        <f t="shared" si="0"/>
        <v/>
      </c>
      <c r="L50" s="21" t="str">
        <f>IF($K50="", "", IF($K50=$Q$5, 0, ($G50*'Intro &amp; Setup'!$Y$20)-($F50*'Intro &amp; Setup'!$Y$20)))</f>
        <v/>
      </c>
      <c r="M50" s="27"/>
      <c r="S50" s="39" t="str">
        <f t="shared" si="1"/>
        <v/>
      </c>
      <c r="U50" s="39" t="str">
        <f t="shared" si="2"/>
        <v/>
      </c>
      <c r="W50" s="39" t="str">
        <f t="shared" si="3"/>
        <v/>
      </c>
      <c r="Y50" s="39" t="str">
        <f>IF($B50="", "", IF(OR($B50&lt;'Intro &amp; Setup'!$BI$7, $B50&gt;'Intro &amp; Setup'!$BJ$18), "X", ""))</f>
        <v/>
      </c>
      <c r="AA50" s="70" t="str">
        <f t="shared" si="4"/>
        <v/>
      </c>
      <c r="AB50" s="67" t="str">
        <f t="shared" si="5"/>
        <v/>
      </c>
      <c r="AD50" s="64" t="str">
        <f t="shared" si="6"/>
        <v/>
      </c>
      <c r="AF50" s="67" t="str">
        <f>IF($AD50="", "", COUNTIF($AD$11:$AD$1010, "&lt;"&amp;$AD50)+1+COUNTIF($AD$11:$AD50, $AD50)-1)</f>
        <v/>
      </c>
      <c r="AH50" s="77" t="str">
        <f t="shared" si="7"/>
        <v/>
      </c>
      <c r="AI50" s="21" t="str">
        <f t="shared" si="8"/>
        <v/>
      </c>
      <c r="AK50" s="39" t="str">
        <f t="shared" si="9"/>
        <v/>
      </c>
      <c r="AM50" s="77" t="str">
        <f t="shared" si="10"/>
        <v/>
      </c>
      <c r="AO50" s="77" t="str">
        <f t="shared" si="11"/>
        <v/>
      </c>
      <c r="AP50" s="21" t="str">
        <f t="shared" si="12"/>
        <v/>
      </c>
    </row>
    <row r="51" spans="1:42" x14ac:dyDescent="0.25">
      <c r="A51" s="27"/>
      <c r="B51" s="104"/>
      <c r="C51" s="105"/>
      <c r="D51" s="105"/>
      <c r="E51" s="106"/>
      <c r="F51" s="107"/>
      <c r="G51" s="107"/>
      <c r="H51" s="108"/>
      <c r="I51" s="27"/>
      <c r="J51" s="27"/>
      <c r="K51" s="29" t="str">
        <f t="shared" si="0"/>
        <v/>
      </c>
      <c r="L51" s="21" t="str">
        <f>IF($K51="", "", IF($K51=$Q$5, 0, ($G51*'Intro &amp; Setup'!$Y$20)-($F51*'Intro &amp; Setup'!$Y$20)))</f>
        <v/>
      </c>
      <c r="M51" s="27"/>
      <c r="S51" s="39" t="str">
        <f t="shared" si="1"/>
        <v/>
      </c>
      <c r="U51" s="39" t="str">
        <f t="shared" si="2"/>
        <v/>
      </c>
      <c r="W51" s="39" t="str">
        <f t="shared" si="3"/>
        <v/>
      </c>
      <c r="Y51" s="39" t="str">
        <f>IF($B51="", "", IF(OR($B51&lt;'Intro &amp; Setup'!$BI$7, $B51&gt;'Intro &amp; Setup'!$BJ$18), "X", ""))</f>
        <v/>
      </c>
      <c r="AA51" s="70" t="str">
        <f t="shared" si="4"/>
        <v/>
      </c>
      <c r="AB51" s="67" t="str">
        <f t="shared" si="5"/>
        <v/>
      </c>
      <c r="AD51" s="64" t="str">
        <f t="shared" si="6"/>
        <v/>
      </c>
      <c r="AF51" s="67" t="str">
        <f>IF($AD51="", "", COUNTIF($AD$11:$AD$1010, "&lt;"&amp;$AD51)+1+COUNTIF($AD$11:$AD51, $AD51)-1)</f>
        <v/>
      </c>
      <c r="AH51" s="77" t="str">
        <f t="shared" si="7"/>
        <v/>
      </c>
      <c r="AI51" s="21" t="str">
        <f t="shared" si="8"/>
        <v/>
      </c>
      <c r="AK51" s="39" t="str">
        <f t="shared" si="9"/>
        <v/>
      </c>
      <c r="AM51" s="77" t="str">
        <f t="shared" si="10"/>
        <v/>
      </c>
      <c r="AO51" s="77" t="str">
        <f t="shared" si="11"/>
        <v/>
      </c>
      <c r="AP51" s="21" t="str">
        <f t="shared" si="12"/>
        <v/>
      </c>
    </row>
    <row r="52" spans="1:42" x14ac:dyDescent="0.25">
      <c r="A52" s="27"/>
      <c r="B52" s="104"/>
      <c r="C52" s="105"/>
      <c r="D52" s="105"/>
      <c r="E52" s="106"/>
      <c r="F52" s="107"/>
      <c r="G52" s="107"/>
      <c r="H52" s="108"/>
      <c r="I52" s="27"/>
      <c r="J52" s="27"/>
      <c r="K52" s="29" t="str">
        <f t="shared" si="0"/>
        <v/>
      </c>
      <c r="L52" s="21" t="str">
        <f>IF($K52="", "", IF($K52=$Q$5, 0, ($G52*'Intro &amp; Setup'!$Y$20)-($F52*'Intro &amp; Setup'!$Y$20)))</f>
        <v/>
      </c>
      <c r="M52" s="27"/>
      <c r="S52" s="39" t="str">
        <f t="shared" si="1"/>
        <v/>
      </c>
      <c r="U52" s="39" t="str">
        <f t="shared" si="2"/>
        <v/>
      </c>
      <c r="W52" s="39" t="str">
        <f t="shared" si="3"/>
        <v/>
      </c>
      <c r="Y52" s="39" t="str">
        <f>IF($B52="", "", IF(OR($B52&lt;'Intro &amp; Setup'!$BI$7, $B52&gt;'Intro &amp; Setup'!$BJ$18), "X", ""))</f>
        <v/>
      </c>
      <c r="AA52" s="70" t="str">
        <f t="shared" si="4"/>
        <v/>
      </c>
      <c r="AB52" s="67" t="str">
        <f t="shared" si="5"/>
        <v/>
      </c>
      <c r="AD52" s="64" t="str">
        <f t="shared" si="6"/>
        <v/>
      </c>
      <c r="AF52" s="67" t="str">
        <f>IF($AD52="", "", COUNTIF($AD$11:$AD$1010, "&lt;"&amp;$AD52)+1+COUNTIF($AD$11:$AD52, $AD52)-1)</f>
        <v/>
      </c>
      <c r="AH52" s="77" t="str">
        <f t="shared" si="7"/>
        <v/>
      </c>
      <c r="AI52" s="21" t="str">
        <f t="shared" si="8"/>
        <v/>
      </c>
      <c r="AK52" s="39" t="str">
        <f t="shared" si="9"/>
        <v/>
      </c>
      <c r="AM52" s="77" t="str">
        <f t="shared" si="10"/>
        <v/>
      </c>
      <c r="AO52" s="77" t="str">
        <f t="shared" si="11"/>
        <v/>
      </c>
      <c r="AP52" s="21" t="str">
        <f t="shared" si="12"/>
        <v/>
      </c>
    </row>
    <row r="53" spans="1:42" x14ac:dyDescent="0.25">
      <c r="A53" s="27"/>
      <c r="B53" s="104"/>
      <c r="C53" s="105"/>
      <c r="D53" s="105"/>
      <c r="E53" s="106"/>
      <c r="F53" s="107"/>
      <c r="G53" s="107"/>
      <c r="H53" s="108"/>
      <c r="I53" s="27"/>
      <c r="J53" s="27"/>
      <c r="K53" s="29" t="str">
        <f t="shared" si="0"/>
        <v/>
      </c>
      <c r="L53" s="21" t="str">
        <f>IF($K53="", "", IF($K53=$Q$5, 0, ($G53*'Intro &amp; Setup'!$Y$20)-($F53*'Intro &amp; Setup'!$Y$20)))</f>
        <v/>
      </c>
      <c r="M53" s="27"/>
      <c r="S53" s="39" t="str">
        <f t="shared" si="1"/>
        <v/>
      </c>
      <c r="U53" s="39" t="str">
        <f t="shared" si="2"/>
        <v/>
      </c>
      <c r="W53" s="39" t="str">
        <f t="shared" si="3"/>
        <v/>
      </c>
      <c r="Y53" s="39" t="str">
        <f>IF($B53="", "", IF(OR($B53&lt;'Intro &amp; Setup'!$BI$7, $B53&gt;'Intro &amp; Setup'!$BJ$18), "X", ""))</f>
        <v/>
      </c>
      <c r="AA53" s="70" t="str">
        <f t="shared" si="4"/>
        <v/>
      </c>
      <c r="AB53" s="67" t="str">
        <f t="shared" si="5"/>
        <v/>
      </c>
      <c r="AD53" s="64" t="str">
        <f t="shared" si="6"/>
        <v/>
      </c>
      <c r="AF53" s="67" t="str">
        <f>IF($AD53="", "", COUNTIF($AD$11:$AD$1010, "&lt;"&amp;$AD53)+1+COUNTIF($AD$11:$AD53, $AD53)-1)</f>
        <v/>
      </c>
      <c r="AH53" s="77" t="str">
        <f t="shared" si="7"/>
        <v/>
      </c>
      <c r="AI53" s="21" t="str">
        <f t="shared" si="8"/>
        <v/>
      </c>
      <c r="AK53" s="39" t="str">
        <f t="shared" si="9"/>
        <v/>
      </c>
      <c r="AM53" s="77" t="str">
        <f t="shared" si="10"/>
        <v/>
      </c>
      <c r="AO53" s="77" t="str">
        <f t="shared" si="11"/>
        <v/>
      </c>
      <c r="AP53" s="21" t="str">
        <f t="shared" si="12"/>
        <v/>
      </c>
    </row>
    <row r="54" spans="1:42" x14ac:dyDescent="0.25">
      <c r="A54" s="27"/>
      <c r="B54" s="104"/>
      <c r="C54" s="105"/>
      <c r="D54" s="105"/>
      <c r="E54" s="106"/>
      <c r="F54" s="107"/>
      <c r="G54" s="107"/>
      <c r="H54" s="108"/>
      <c r="I54" s="27"/>
      <c r="J54" s="27"/>
      <c r="K54" s="29" t="str">
        <f t="shared" si="0"/>
        <v/>
      </c>
      <c r="L54" s="21" t="str">
        <f>IF($K54="", "", IF($K54=$Q$5, 0, ($G54*'Intro &amp; Setup'!$Y$20)-($F54*'Intro &amp; Setup'!$Y$20)))</f>
        <v/>
      </c>
      <c r="M54" s="27"/>
      <c r="S54" s="39" t="str">
        <f t="shared" si="1"/>
        <v/>
      </c>
      <c r="U54" s="39" t="str">
        <f t="shared" si="2"/>
        <v/>
      </c>
      <c r="W54" s="39" t="str">
        <f t="shared" si="3"/>
        <v/>
      </c>
      <c r="Y54" s="39" t="str">
        <f>IF($B54="", "", IF(OR($B54&lt;'Intro &amp; Setup'!$BI$7, $B54&gt;'Intro &amp; Setup'!$BJ$18), "X", ""))</f>
        <v/>
      </c>
      <c r="AA54" s="70" t="str">
        <f t="shared" si="4"/>
        <v/>
      </c>
      <c r="AB54" s="67" t="str">
        <f t="shared" si="5"/>
        <v/>
      </c>
      <c r="AD54" s="64" t="str">
        <f t="shared" si="6"/>
        <v/>
      </c>
      <c r="AF54" s="67" t="str">
        <f>IF($AD54="", "", COUNTIF($AD$11:$AD$1010, "&lt;"&amp;$AD54)+1+COUNTIF($AD$11:$AD54, $AD54)-1)</f>
        <v/>
      </c>
      <c r="AH54" s="77" t="str">
        <f t="shared" si="7"/>
        <v/>
      </c>
      <c r="AI54" s="21" t="str">
        <f t="shared" si="8"/>
        <v/>
      </c>
      <c r="AK54" s="39" t="str">
        <f t="shared" si="9"/>
        <v/>
      </c>
      <c r="AM54" s="77" t="str">
        <f t="shared" si="10"/>
        <v/>
      </c>
      <c r="AO54" s="77" t="str">
        <f t="shared" si="11"/>
        <v/>
      </c>
      <c r="AP54" s="21" t="str">
        <f t="shared" si="12"/>
        <v/>
      </c>
    </row>
    <row r="55" spans="1:42" x14ac:dyDescent="0.25">
      <c r="A55" s="27"/>
      <c r="B55" s="104"/>
      <c r="C55" s="105"/>
      <c r="D55" s="105"/>
      <c r="E55" s="106"/>
      <c r="F55" s="107"/>
      <c r="G55" s="107"/>
      <c r="H55" s="108"/>
      <c r="I55" s="27"/>
      <c r="J55" s="27"/>
      <c r="K55" s="29" t="str">
        <f t="shared" si="0"/>
        <v/>
      </c>
      <c r="L55" s="21" t="str">
        <f>IF($K55="", "", IF($K55=$Q$5, 0, ($G55*'Intro &amp; Setup'!$Y$20)-($F55*'Intro &amp; Setup'!$Y$20)))</f>
        <v/>
      </c>
      <c r="M55" s="27"/>
      <c r="S55" s="39" t="str">
        <f t="shared" si="1"/>
        <v/>
      </c>
      <c r="U55" s="39" t="str">
        <f t="shared" si="2"/>
        <v/>
      </c>
      <c r="W55" s="39" t="str">
        <f t="shared" si="3"/>
        <v/>
      </c>
      <c r="Y55" s="39" t="str">
        <f>IF($B55="", "", IF(OR($B55&lt;'Intro &amp; Setup'!$BI$7, $B55&gt;'Intro &amp; Setup'!$BJ$18), "X", ""))</f>
        <v/>
      </c>
      <c r="AA55" s="70" t="str">
        <f t="shared" si="4"/>
        <v/>
      </c>
      <c r="AB55" s="67" t="str">
        <f t="shared" si="5"/>
        <v/>
      </c>
      <c r="AD55" s="64" t="str">
        <f t="shared" si="6"/>
        <v/>
      </c>
      <c r="AF55" s="67" t="str">
        <f>IF($AD55="", "", COUNTIF($AD$11:$AD$1010, "&lt;"&amp;$AD55)+1+COUNTIF($AD$11:$AD55, $AD55)-1)</f>
        <v/>
      </c>
      <c r="AH55" s="77" t="str">
        <f t="shared" si="7"/>
        <v/>
      </c>
      <c r="AI55" s="21" t="str">
        <f t="shared" si="8"/>
        <v/>
      </c>
      <c r="AK55" s="39" t="str">
        <f t="shared" si="9"/>
        <v/>
      </c>
      <c r="AM55" s="77" t="str">
        <f t="shared" si="10"/>
        <v/>
      </c>
      <c r="AO55" s="77" t="str">
        <f t="shared" si="11"/>
        <v/>
      </c>
      <c r="AP55" s="21" t="str">
        <f t="shared" si="12"/>
        <v/>
      </c>
    </row>
    <row r="56" spans="1:42" x14ac:dyDescent="0.25">
      <c r="A56" s="27"/>
      <c r="B56" s="104"/>
      <c r="C56" s="105"/>
      <c r="D56" s="105"/>
      <c r="E56" s="106"/>
      <c r="F56" s="107"/>
      <c r="G56" s="107"/>
      <c r="H56" s="108"/>
      <c r="I56" s="27"/>
      <c r="J56" s="27"/>
      <c r="K56" s="29" t="str">
        <f t="shared" si="0"/>
        <v/>
      </c>
      <c r="L56" s="21" t="str">
        <f>IF($K56="", "", IF($K56=$Q$5, 0, ($G56*'Intro &amp; Setup'!$Y$20)-($F56*'Intro &amp; Setup'!$Y$20)))</f>
        <v/>
      </c>
      <c r="M56" s="27"/>
      <c r="S56" s="39" t="str">
        <f t="shared" si="1"/>
        <v/>
      </c>
      <c r="U56" s="39" t="str">
        <f t="shared" si="2"/>
        <v/>
      </c>
      <c r="W56" s="39" t="str">
        <f t="shared" si="3"/>
        <v/>
      </c>
      <c r="Y56" s="39" t="str">
        <f>IF($B56="", "", IF(OR($B56&lt;'Intro &amp; Setup'!$BI$7, $B56&gt;'Intro &amp; Setup'!$BJ$18), "X", ""))</f>
        <v/>
      </c>
      <c r="AA56" s="70" t="str">
        <f t="shared" si="4"/>
        <v/>
      </c>
      <c r="AB56" s="67" t="str">
        <f t="shared" si="5"/>
        <v/>
      </c>
      <c r="AD56" s="64" t="str">
        <f t="shared" si="6"/>
        <v/>
      </c>
      <c r="AF56" s="67" t="str">
        <f>IF($AD56="", "", COUNTIF($AD$11:$AD$1010, "&lt;"&amp;$AD56)+1+COUNTIF($AD$11:$AD56, $AD56)-1)</f>
        <v/>
      </c>
      <c r="AH56" s="77" t="str">
        <f t="shared" si="7"/>
        <v/>
      </c>
      <c r="AI56" s="21" t="str">
        <f t="shared" si="8"/>
        <v/>
      </c>
      <c r="AK56" s="39" t="str">
        <f t="shared" si="9"/>
        <v/>
      </c>
      <c r="AM56" s="77" t="str">
        <f t="shared" si="10"/>
        <v/>
      </c>
      <c r="AO56" s="77" t="str">
        <f t="shared" si="11"/>
        <v/>
      </c>
      <c r="AP56" s="21" t="str">
        <f t="shared" si="12"/>
        <v/>
      </c>
    </row>
    <row r="57" spans="1:42" x14ac:dyDescent="0.25">
      <c r="A57" s="27"/>
      <c r="B57" s="104"/>
      <c r="C57" s="105"/>
      <c r="D57" s="105"/>
      <c r="E57" s="106"/>
      <c r="F57" s="107"/>
      <c r="G57" s="107"/>
      <c r="H57" s="108"/>
      <c r="I57" s="27"/>
      <c r="J57" s="27"/>
      <c r="K57" s="29" t="str">
        <f t="shared" si="0"/>
        <v/>
      </c>
      <c r="L57" s="21" t="str">
        <f>IF($K57="", "", IF($K57=$Q$5, 0, ($G57*'Intro &amp; Setup'!$Y$20)-($F57*'Intro &amp; Setup'!$Y$20)))</f>
        <v/>
      </c>
      <c r="M57" s="27"/>
      <c r="S57" s="39" t="str">
        <f t="shared" si="1"/>
        <v/>
      </c>
      <c r="U57" s="39" t="str">
        <f t="shared" si="2"/>
        <v/>
      </c>
      <c r="W57" s="39" t="str">
        <f t="shared" si="3"/>
        <v/>
      </c>
      <c r="Y57" s="39" t="str">
        <f>IF($B57="", "", IF(OR($B57&lt;'Intro &amp; Setup'!$BI$7, $B57&gt;'Intro &amp; Setup'!$BJ$18), "X", ""))</f>
        <v/>
      </c>
      <c r="AA57" s="70" t="str">
        <f t="shared" si="4"/>
        <v/>
      </c>
      <c r="AB57" s="67" t="str">
        <f t="shared" si="5"/>
        <v/>
      </c>
      <c r="AD57" s="64" t="str">
        <f t="shared" si="6"/>
        <v/>
      </c>
      <c r="AF57" s="67" t="str">
        <f>IF($AD57="", "", COUNTIF($AD$11:$AD$1010, "&lt;"&amp;$AD57)+1+COUNTIF($AD$11:$AD57, $AD57)-1)</f>
        <v/>
      </c>
      <c r="AH57" s="77" t="str">
        <f t="shared" si="7"/>
        <v/>
      </c>
      <c r="AI57" s="21" t="str">
        <f t="shared" si="8"/>
        <v/>
      </c>
      <c r="AK57" s="39" t="str">
        <f t="shared" si="9"/>
        <v/>
      </c>
      <c r="AM57" s="77" t="str">
        <f t="shared" si="10"/>
        <v/>
      </c>
      <c r="AO57" s="77" t="str">
        <f t="shared" si="11"/>
        <v/>
      </c>
      <c r="AP57" s="21" t="str">
        <f t="shared" si="12"/>
        <v/>
      </c>
    </row>
    <row r="58" spans="1:42" x14ac:dyDescent="0.25">
      <c r="A58" s="27"/>
      <c r="B58" s="104"/>
      <c r="C58" s="105"/>
      <c r="D58" s="105"/>
      <c r="E58" s="106"/>
      <c r="F58" s="107"/>
      <c r="G58" s="107"/>
      <c r="H58" s="108"/>
      <c r="I58" s="27"/>
      <c r="J58" s="27"/>
      <c r="K58" s="29" t="str">
        <f t="shared" si="0"/>
        <v/>
      </c>
      <c r="L58" s="21" t="str">
        <f>IF($K58="", "", IF($K58=$Q$5, 0, ($G58*'Intro &amp; Setup'!$Y$20)-($F58*'Intro &amp; Setup'!$Y$20)))</f>
        <v/>
      </c>
      <c r="M58" s="27"/>
      <c r="S58" s="39" t="str">
        <f t="shared" si="1"/>
        <v/>
      </c>
      <c r="U58" s="39" t="str">
        <f t="shared" si="2"/>
        <v/>
      </c>
      <c r="W58" s="39" t="str">
        <f t="shared" si="3"/>
        <v/>
      </c>
      <c r="Y58" s="39" t="str">
        <f>IF($B58="", "", IF(OR($B58&lt;'Intro &amp; Setup'!$BI$7, $B58&gt;'Intro &amp; Setup'!$BJ$18), "X", ""))</f>
        <v/>
      </c>
      <c r="AA58" s="70" t="str">
        <f t="shared" si="4"/>
        <v/>
      </c>
      <c r="AB58" s="67" t="str">
        <f t="shared" si="5"/>
        <v/>
      </c>
      <c r="AD58" s="64" t="str">
        <f t="shared" si="6"/>
        <v/>
      </c>
      <c r="AF58" s="67" t="str">
        <f>IF($AD58="", "", COUNTIF($AD$11:$AD$1010, "&lt;"&amp;$AD58)+1+COUNTIF($AD$11:$AD58, $AD58)-1)</f>
        <v/>
      </c>
      <c r="AH58" s="77" t="str">
        <f t="shared" si="7"/>
        <v/>
      </c>
      <c r="AI58" s="21" t="str">
        <f t="shared" si="8"/>
        <v/>
      </c>
      <c r="AK58" s="39" t="str">
        <f t="shared" si="9"/>
        <v/>
      </c>
      <c r="AM58" s="77" t="str">
        <f t="shared" si="10"/>
        <v/>
      </c>
      <c r="AO58" s="77" t="str">
        <f t="shared" si="11"/>
        <v/>
      </c>
      <c r="AP58" s="21" t="str">
        <f t="shared" si="12"/>
        <v/>
      </c>
    </row>
    <row r="59" spans="1:42" x14ac:dyDescent="0.25">
      <c r="A59" s="27"/>
      <c r="B59" s="104"/>
      <c r="C59" s="105"/>
      <c r="D59" s="105"/>
      <c r="E59" s="106"/>
      <c r="F59" s="107"/>
      <c r="G59" s="107"/>
      <c r="H59" s="108"/>
      <c r="I59" s="27"/>
      <c r="J59" s="27"/>
      <c r="K59" s="29" t="str">
        <f t="shared" si="0"/>
        <v/>
      </c>
      <c r="L59" s="21" t="str">
        <f>IF($K59="", "", IF($K59=$Q$5, 0, ($G59*'Intro &amp; Setup'!$Y$20)-($F59*'Intro &amp; Setup'!$Y$20)))</f>
        <v/>
      </c>
      <c r="M59" s="27"/>
      <c r="S59" s="39" t="str">
        <f t="shared" si="1"/>
        <v/>
      </c>
      <c r="U59" s="39" t="str">
        <f t="shared" si="2"/>
        <v/>
      </c>
      <c r="W59" s="39" t="str">
        <f t="shared" si="3"/>
        <v/>
      </c>
      <c r="Y59" s="39" t="str">
        <f>IF($B59="", "", IF(OR($B59&lt;'Intro &amp; Setup'!$BI$7, $B59&gt;'Intro &amp; Setup'!$BJ$18), "X", ""))</f>
        <v/>
      </c>
      <c r="AA59" s="70" t="str">
        <f t="shared" si="4"/>
        <v/>
      </c>
      <c r="AB59" s="67" t="str">
        <f t="shared" si="5"/>
        <v/>
      </c>
      <c r="AD59" s="64" t="str">
        <f t="shared" si="6"/>
        <v/>
      </c>
      <c r="AF59" s="67" t="str">
        <f>IF($AD59="", "", COUNTIF($AD$11:$AD$1010, "&lt;"&amp;$AD59)+1+COUNTIF($AD$11:$AD59, $AD59)-1)</f>
        <v/>
      </c>
      <c r="AH59" s="77" t="str">
        <f t="shared" si="7"/>
        <v/>
      </c>
      <c r="AI59" s="21" t="str">
        <f t="shared" si="8"/>
        <v/>
      </c>
      <c r="AK59" s="39" t="str">
        <f t="shared" si="9"/>
        <v/>
      </c>
      <c r="AM59" s="77" t="str">
        <f t="shared" si="10"/>
        <v/>
      </c>
      <c r="AO59" s="77" t="str">
        <f t="shared" si="11"/>
        <v/>
      </c>
      <c r="AP59" s="21" t="str">
        <f t="shared" si="12"/>
        <v/>
      </c>
    </row>
    <row r="60" spans="1:42" x14ac:dyDescent="0.25">
      <c r="A60" s="27"/>
      <c r="B60" s="104"/>
      <c r="C60" s="105"/>
      <c r="D60" s="105"/>
      <c r="E60" s="106"/>
      <c r="F60" s="107"/>
      <c r="G60" s="107"/>
      <c r="H60" s="108"/>
      <c r="I60" s="27"/>
      <c r="J60" s="27"/>
      <c r="K60" s="29" t="str">
        <f t="shared" si="0"/>
        <v/>
      </c>
      <c r="L60" s="21" t="str">
        <f>IF($K60="", "", IF($K60=$Q$5, 0, ($G60*'Intro &amp; Setup'!$Y$20)-($F60*'Intro &amp; Setup'!$Y$20)))</f>
        <v/>
      </c>
      <c r="M60" s="27"/>
      <c r="S60" s="39" t="str">
        <f t="shared" si="1"/>
        <v/>
      </c>
      <c r="U60" s="39" t="str">
        <f t="shared" si="2"/>
        <v/>
      </c>
      <c r="W60" s="39" t="str">
        <f t="shared" si="3"/>
        <v/>
      </c>
      <c r="Y60" s="39" t="str">
        <f>IF($B60="", "", IF(OR($B60&lt;'Intro &amp; Setup'!$BI$7, $B60&gt;'Intro &amp; Setup'!$BJ$18), "X", ""))</f>
        <v/>
      </c>
      <c r="AA60" s="70" t="str">
        <f t="shared" si="4"/>
        <v/>
      </c>
      <c r="AB60" s="67" t="str">
        <f t="shared" si="5"/>
        <v/>
      </c>
      <c r="AD60" s="64" t="str">
        <f t="shared" si="6"/>
        <v/>
      </c>
      <c r="AF60" s="67" t="str">
        <f>IF($AD60="", "", COUNTIF($AD$11:$AD$1010, "&lt;"&amp;$AD60)+1+COUNTIF($AD$11:$AD60, $AD60)-1)</f>
        <v/>
      </c>
      <c r="AH60" s="77" t="str">
        <f t="shared" si="7"/>
        <v/>
      </c>
      <c r="AI60" s="21" t="str">
        <f t="shared" si="8"/>
        <v/>
      </c>
      <c r="AK60" s="39" t="str">
        <f t="shared" si="9"/>
        <v/>
      </c>
      <c r="AM60" s="77" t="str">
        <f t="shared" si="10"/>
        <v/>
      </c>
      <c r="AO60" s="77" t="str">
        <f t="shared" si="11"/>
        <v/>
      </c>
      <c r="AP60" s="21" t="str">
        <f t="shared" si="12"/>
        <v/>
      </c>
    </row>
    <row r="61" spans="1:42" x14ac:dyDescent="0.25">
      <c r="A61" s="27"/>
      <c r="B61" s="104"/>
      <c r="C61" s="105"/>
      <c r="D61" s="105"/>
      <c r="E61" s="106"/>
      <c r="F61" s="107"/>
      <c r="G61" s="107"/>
      <c r="H61" s="108"/>
      <c r="I61" s="27"/>
      <c r="J61" s="27"/>
      <c r="K61" s="29" t="str">
        <f t="shared" si="0"/>
        <v/>
      </c>
      <c r="L61" s="21" t="str">
        <f>IF($K61="", "", IF($K61=$Q$5, 0, ($G61*'Intro &amp; Setup'!$Y$20)-($F61*'Intro &amp; Setup'!$Y$20)))</f>
        <v/>
      </c>
      <c r="M61" s="27"/>
      <c r="S61" s="39" t="str">
        <f t="shared" si="1"/>
        <v/>
      </c>
      <c r="U61" s="39" t="str">
        <f t="shared" si="2"/>
        <v/>
      </c>
      <c r="W61" s="39" t="str">
        <f t="shared" si="3"/>
        <v/>
      </c>
      <c r="Y61" s="39" t="str">
        <f>IF($B61="", "", IF(OR($B61&lt;'Intro &amp; Setup'!$BI$7, $B61&gt;'Intro &amp; Setup'!$BJ$18), "X", ""))</f>
        <v/>
      </c>
      <c r="AA61" s="70" t="str">
        <f t="shared" si="4"/>
        <v/>
      </c>
      <c r="AB61" s="67" t="str">
        <f t="shared" si="5"/>
        <v/>
      </c>
      <c r="AD61" s="64" t="str">
        <f t="shared" si="6"/>
        <v/>
      </c>
      <c r="AF61" s="67" t="str">
        <f>IF($AD61="", "", COUNTIF($AD$11:$AD$1010, "&lt;"&amp;$AD61)+1+COUNTIF($AD$11:$AD61, $AD61)-1)</f>
        <v/>
      </c>
      <c r="AH61" s="77" t="str">
        <f t="shared" si="7"/>
        <v/>
      </c>
      <c r="AI61" s="21" t="str">
        <f t="shared" si="8"/>
        <v/>
      </c>
      <c r="AK61" s="39" t="str">
        <f t="shared" si="9"/>
        <v/>
      </c>
      <c r="AM61" s="77" t="str">
        <f t="shared" si="10"/>
        <v/>
      </c>
      <c r="AO61" s="77" t="str">
        <f t="shared" si="11"/>
        <v/>
      </c>
      <c r="AP61" s="21" t="str">
        <f t="shared" si="12"/>
        <v/>
      </c>
    </row>
    <row r="62" spans="1:42" x14ac:dyDescent="0.25">
      <c r="A62" s="27"/>
      <c r="B62" s="104"/>
      <c r="C62" s="105"/>
      <c r="D62" s="105"/>
      <c r="E62" s="106"/>
      <c r="F62" s="107"/>
      <c r="G62" s="107"/>
      <c r="H62" s="108"/>
      <c r="I62" s="27"/>
      <c r="J62" s="27"/>
      <c r="K62" s="29" t="str">
        <f t="shared" si="0"/>
        <v/>
      </c>
      <c r="L62" s="21" t="str">
        <f>IF($K62="", "", IF($K62=$Q$5, 0, ($G62*'Intro &amp; Setup'!$Y$20)-($F62*'Intro &amp; Setup'!$Y$20)))</f>
        <v/>
      </c>
      <c r="M62" s="27"/>
      <c r="S62" s="39" t="str">
        <f t="shared" si="1"/>
        <v/>
      </c>
      <c r="U62" s="39" t="str">
        <f t="shared" si="2"/>
        <v/>
      </c>
      <c r="W62" s="39" t="str">
        <f t="shared" si="3"/>
        <v/>
      </c>
      <c r="Y62" s="39" t="str">
        <f>IF($B62="", "", IF(OR($B62&lt;'Intro &amp; Setup'!$BI$7, $B62&gt;'Intro &amp; Setup'!$BJ$18), "X", ""))</f>
        <v/>
      </c>
      <c r="AA62" s="70" t="str">
        <f t="shared" si="4"/>
        <v/>
      </c>
      <c r="AB62" s="67" t="str">
        <f t="shared" si="5"/>
        <v/>
      </c>
      <c r="AD62" s="64" t="str">
        <f t="shared" si="6"/>
        <v/>
      </c>
      <c r="AF62" s="67" t="str">
        <f>IF($AD62="", "", COUNTIF($AD$11:$AD$1010, "&lt;"&amp;$AD62)+1+COUNTIF($AD$11:$AD62, $AD62)-1)</f>
        <v/>
      </c>
      <c r="AH62" s="77" t="str">
        <f t="shared" si="7"/>
        <v/>
      </c>
      <c r="AI62" s="21" t="str">
        <f t="shared" si="8"/>
        <v/>
      </c>
      <c r="AK62" s="39" t="str">
        <f t="shared" si="9"/>
        <v/>
      </c>
      <c r="AM62" s="77" t="str">
        <f t="shared" si="10"/>
        <v/>
      </c>
      <c r="AO62" s="77" t="str">
        <f t="shared" si="11"/>
        <v/>
      </c>
      <c r="AP62" s="21" t="str">
        <f t="shared" si="12"/>
        <v/>
      </c>
    </row>
    <row r="63" spans="1:42" x14ac:dyDescent="0.25">
      <c r="A63" s="27"/>
      <c r="B63" s="104"/>
      <c r="C63" s="105"/>
      <c r="D63" s="105"/>
      <c r="E63" s="106"/>
      <c r="F63" s="107"/>
      <c r="G63" s="107"/>
      <c r="H63" s="108"/>
      <c r="I63" s="27"/>
      <c r="J63" s="27"/>
      <c r="K63" s="29" t="str">
        <f t="shared" si="0"/>
        <v/>
      </c>
      <c r="L63" s="21" t="str">
        <f>IF($K63="", "", IF($K63=$Q$5, 0, ($G63*'Intro &amp; Setup'!$Y$20)-($F63*'Intro &amp; Setup'!$Y$20)))</f>
        <v/>
      </c>
      <c r="M63" s="27"/>
      <c r="S63" s="39" t="str">
        <f t="shared" si="1"/>
        <v/>
      </c>
      <c r="U63" s="39" t="str">
        <f t="shared" si="2"/>
        <v/>
      </c>
      <c r="W63" s="39" t="str">
        <f t="shared" si="3"/>
        <v/>
      </c>
      <c r="Y63" s="39" t="str">
        <f>IF($B63="", "", IF(OR($B63&lt;'Intro &amp; Setup'!$BI$7, $B63&gt;'Intro &amp; Setup'!$BJ$18), "X", ""))</f>
        <v/>
      </c>
      <c r="AA63" s="70" t="str">
        <f t="shared" si="4"/>
        <v/>
      </c>
      <c r="AB63" s="67" t="str">
        <f t="shared" si="5"/>
        <v/>
      </c>
      <c r="AD63" s="64" t="str">
        <f t="shared" si="6"/>
        <v/>
      </c>
      <c r="AF63" s="67" t="str">
        <f>IF($AD63="", "", COUNTIF($AD$11:$AD$1010, "&lt;"&amp;$AD63)+1+COUNTIF($AD$11:$AD63, $AD63)-1)</f>
        <v/>
      </c>
      <c r="AH63" s="77" t="str">
        <f t="shared" si="7"/>
        <v/>
      </c>
      <c r="AI63" s="21" t="str">
        <f t="shared" si="8"/>
        <v/>
      </c>
      <c r="AK63" s="39" t="str">
        <f t="shared" si="9"/>
        <v/>
      </c>
      <c r="AM63" s="77" t="str">
        <f t="shared" si="10"/>
        <v/>
      </c>
      <c r="AO63" s="77" t="str">
        <f t="shared" si="11"/>
        <v/>
      </c>
      <c r="AP63" s="21" t="str">
        <f t="shared" si="12"/>
        <v/>
      </c>
    </row>
    <row r="64" spans="1:42" x14ac:dyDescent="0.25">
      <c r="A64" s="27"/>
      <c r="B64" s="104"/>
      <c r="C64" s="105"/>
      <c r="D64" s="105"/>
      <c r="E64" s="106"/>
      <c r="F64" s="107"/>
      <c r="G64" s="107"/>
      <c r="H64" s="108"/>
      <c r="I64" s="27"/>
      <c r="J64" s="27"/>
      <c r="K64" s="29" t="str">
        <f t="shared" si="0"/>
        <v/>
      </c>
      <c r="L64" s="21" t="str">
        <f>IF($K64="", "", IF($K64=$Q$5, 0, ($G64*'Intro &amp; Setup'!$Y$20)-($F64*'Intro &amp; Setup'!$Y$20)))</f>
        <v/>
      </c>
      <c r="M64" s="27"/>
      <c r="S64" s="39" t="str">
        <f t="shared" si="1"/>
        <v/>
      </c>
      <c r="U64" s="39" t="str">
        <f t="shared" si="2"/>
        <v/>
      </c>
      <c r="W64" s="39" t="str">
        <f t="shared" si="3"/>
        <v/>
      </c>
      <c r="Y64" s="39" t="str">
        <f>IF($B64="", "", IF(OR($B64&lt;'Intro &amp; Setup'!$BI$7, $B64&gt;'Intro &amp; Setup'!$BJ$18), "X", ""))</f>
        <v/>
      </c>
      <c r="AA64" s="70" t="str">
        <f t="shared" si="4"/>
        <v/>
      </c>
      <c r="AB64" s="67" t="str">
        <f t="shared" si="5"/>
        <v/>
      </c>
      <c r="AD64" s="64" t="str">
        <f t="shared" si="6"/>
        <v/>
      </c>
      <c r="AF64" s="67" t="str">
        <f>IF($AD64="", "", COUNTIF($AD$11:$AD$1010, "&lt;"&amp;$AD64)+1+COUNTIF($AD$11:$AD64, $AD64)-1)</f>
        <v/>
      </c>
      <c r="AH64" s="77" t="str">
        <f t="shared" si="7"/>
        <v/>
      </c>
      <c r="AI64" s="21" t="str">
        <f t="shared" si="8"/>
        <v/>
      </c>
      <c r="AK64" s="39" t="str">
        <f t="shared" si="9"/>
        <v/>
      </c>
      <c r="AM64" s="77" t="str">
        <f t="shared" si="10"/>
        <v/>
      </c>
      <c r="AO64" s="77" t="str">
        <f t="shared" si="11"/>
        <v/>
      </c>
      <c r="AP64" s="21" t="str">
        <f t="shared" si="12"/>
        <v/>
      </c>
    </row>
    <row r="65" spans="1:42" x14ac:dyDescent="0.25">
      <c r="A65" s="27"/>
      <c r="B65" s="104"/>
      <c r="C65" s="105"/>
      <c r="D65" s="105"/>
      <c r="E65" s="106"/>
      <c r="F65" s="107"/>
      <c r="G65" s="107"/>
      <c r="H65" s="108"/>
      <c r="I65" s="27"/>
      <c r="J65" s="27"/>
      <c r="K65" s="29" t="str">
        <f t="shared" si="0"/>
        <v/>
      </c>
      <c r="L65" s="21" t="str">
        <f>IF($K65="", "", IF($K65=$Q$5, 0, ($G65*'Intro &amp; Setup'!$Y$20)-($F65*'Intro &amp; Setup'!$Y$20)))</f>
        <v/>
      </c>
      <c r="M65" s="27"/>
      <c r="S65" s="39" t="str">
        <f t="shared" si="1"/>
        <v/>
      </c>
      <c r="U65" s="39" t="str">
        <f t="shared" si="2"/>
        <v/>
      </c>
      <c r="W65" s="39" t="str">
        <f t="shared" si="3"/>
        <v/>
      </c>
      <c r="Y65" s="39" t="str">
        <f>IF($B65="", "", IF(OR($B65&lt;'Intro &amp; Setup'!$BI$7, $B65&gt;'Intro &amp; Setup'!$BJ$18), "X", ""))</f>
        <v/>
      </c>
      <c r="AA65" s="70" t="str">
        <f t="shared" si="4"/>
        <v/>
      </c>
      <c r="AB65" s="67" t="str">
        <f t="shared" si="5"/>
        <v/>
      </c>
      <c r="AD65" s="64" t="str">
        <f t="shared" si="6"/>
        <v/>
      </c>
      <c r="AF65" s="67" t="str">
        <f>IF($AD65="", "", COUNTIF($AD$11:$AD$1010, "&lt;"&amp;$AD65)+1+COUNTIF($AD$11:$AD65, $AD65)-1)</f>
        <v/>
      </c>
      <c r="AH65" s="77" t="str">
        <f t="shared" si="7"/>
        <v/>
      </c>
      <c r="AI65" s="21" t="str">
        <f t="shared" si="8"/>
        <v/>
      </c>
      <c r="AK65" s="39" t="str">
        <f t="shared" si="9"/>
        <v/>
      </c>
      <c r="AM65" s="77" t="str">
        <f t="shared" si="10"/>
        <v/>
      </c>
      <c r="AO65" s="77" t="str">
        <f t="shared" si="11"/>
        <v/>
      </c>
      <c r="AP65" s="21" t="str">
        <f t="shared" si="12"/>
        <v/>
      </c>
    </row>
    <row r="66" spans="1:42" x14ac:dyDescent="0.25">
      <c r="A66" s="27"/>
      <c r="B66" s="104"/>
      <c r="C66" s="105"/>
      <c r="D66" s="105"/>
      <c r="E66" s="106"/>
      <c r="F66" s="107"/>
      <c r="G66" s="107"/>
      <c r="H66" s="108"/>
      <c r="I66" s="27"/>
      <c r="J66" s="27"/>
      <c r="K66" s="29" t="str">
        <f t="shared" si="0"/>
        <v/>
      </c>
      <c r="L66" s="21" t="str">
        <f>IF($K66="", "", IF($K66=$Q$5, 0, ($G66*'Intro &amp; Setup'!$Y$20)-($F66*'Intro &amp; Setup'!$Y$20)))</f>
        <v/>
      </c>
      <c r="M66" s="27"/>
      <c r="S66" s="39" t="str">
        <f t="shared" si="1"/>
        <v/>
      </c>
      <c r="U66" s="39" t="str">
        <f t="shared" si="2"/>
        <v/>
      </c>
      <c r="W66" s="39" t="str">
        <f t="shared" si="3"/>
        <v/>
      </c>
      <c r="Y66" s="39" t="str">
        <f>IF($B66="", "", IF(OR($B66&lt;'Intro &amp; Setup'!$BI$7, $B66&gt;'Intro &amp; Setup'!$BJ$18), "X", ""))</f>
        <v/>
      </c>
      <c r="AA66" s="70" t="str">
        <f t="shared" si="4"/>
        <v/>
      </c>
      <c r="AB66" s="67" t="str">
        <f t="shared" si="5"/>
        <v/>
      </c>
      <c r="AD66" s="64" t="str">
        <f t="shared" si="6"/>
        <v/>
      </c>
      <c r="AF66" s="67" t="str">
        <f>IF($AD66="", "", COUNTIF($AD$11:$AD$1010, "&lt;"&amp;$AD66)+1+COUNTIF($AD$11:$AD66, $AD66)-1)</f>
        <v/>
      </c>
      <c r="AH66" s="77" t="str">
        <f t="shared" si="7"/>
        <v/>
      </c>
      <c r="AI66" s="21" t="str">
        <f t="shared" si="8"/>
        <v/>
      </c>
      <c r="AK66" s="39" t="str">
        <f t="shared" si="9"/>
        <v/>
      </c>
      <c r="AM66" s="77" t="str">
        <f t="shared" si="10"/>
        <v/>
      </c>
      <c r="AO66" s="77" t="str">
        <f t="shared" si="11"/>
        <v/>
      </c>
      <c r="AP66" s="21" t="str">
        <f t="shared" si="12"/>
        <v/>
      </c>
    </row>
    <row r="67" spans="1:42" x14ac:dyDescent="0.25">
      <c r="A67" s="27"/>
      <c r="B67" s="104"/>
      <c r="C67" s="105"/>
      <c r="D67" s="105"/>
      <c r="E67" s="106"/>
      <c r="F67" s="107"/>
      <c r="G67" s="107"/>
      <c r="H67" s="108"/>
      <c r="I67" s="27"/>
      <c r="J67" s="27"/>
      <c r="K67" s="29" t="str">
        <f t="shared" si="0"/>
        <v/>
      </c>
      <c r="L67" s="21" t="str">
        <f>IF($K67="", "", IF($K67=$Q$5, 0, ($G67*'Intro &amp; Setup'!$Y$20)-($F67*'Intro &amp; Setup'!$Y$20)))</f>
        <v/>
      </c>
      <c r="M67" s="27"/>
      <c r="S67" s="39" t="str">
        <f t="shared" si="1"/>
        <v/>
      </c>
      <c r="U67" s="39" t="str">
        <f t="shared" si="2"/>
        <v/>
      </c>
      <c r="W67" s="39" t="str">
        <f t="shared" si="3"/>
        <v/>
      </c>
      <c r="Y67" s="39" t="str">
        <f>IF($B67="", "", IF(OR($B67&lt;'Intro &amp; Setup'!$BI$7, $B67&gt;'Intro &amp; Setup'!$BJ$18), "X", ""))</f>
        <v/>
      </c>
      <c r="AA67" s="70" t="str">
        <f t="shared" si="4"/>
        <v/>
      </c>
      <c r="AB67" s="67" t="str">
        <f t="shared" si="5"/>
        <v/>
      </c>
      <c r="AD67" s="64" t="str">
        <f t="shared" si="6"/>
        <v/>
      </c>
      <c r="AF67" s="67" t="str">
        <f>IF($AD67="", "", COUNTIF($AD$11:$AD$1010, "&lt;"&amp;$AD67)+1+COUNTIF($AD$11:$AD67, $AD67)-1)</f>
        <v/>
      </c>
      <c r="AH67" s="77" t="str">
        <f t="shared" si="7"/>
        <v/>
      </c>
      <c r="AI67" s="21" t="str">
        <f t="shared" si="8"/>
        <v/>
      </c>
      <c r="AK67" s="39" t="str">
        <f t="shared" si="9"/>
        <v/>
      </c>
      <c r="AM67" s="77" t="str">
        <f t="shared" si="10"/>
        <v/>
      </c>
      <c r="AO67" s="77" t="str">
        <f t="shared" si="11"/>
        <v/>
      </c>
      <c r="AP67" s="21" t="str">
        <f t="shared" si="12"/>
        <v/>
      </c>
    </row>
    <row r="68" spans="1:42" x14ac:dyDescent="0.25">
      <c r="A68" s="27"/>
      <c r="B68" s="104"/>
      <c r="C68" s="105"/>
      <c r="D68" s="105"/>
      <c r="E68" s="106"/>
      <c r="F68" s="107"/>
      <c r="G68" s="107"/>
      <c r="H68" s="108"/>
      <c r="I68" s="27"/>
      <c r="J68" s="27"/>
      <c r="K68" s="29" t="str">
        <f t="shared" si="0"/>
        <v/>
      </c>
      <c r="L68" s="21" t="str">
        <f>IF($K68="", "", IF($K68=$Q$5, 0, ($G68*'Intro &amp; Setup'!$Y$20)-($F68*'Intro &amp; Setup'!$Y$20)))</f>
        <v/>
      </c>
      <c r="M68" s="27"/>
      <c r="S68" s="39" t="str">
        <f t="shared" si="1"/>
        <v/>
      </c>
      <c r="U68" s="39" t="str">
        <f t="shared" si="2"/>
        <v/>
      </c>
      <c r="W68" s="39" t="str">
        <f t="shared" si="3"/>
        <v/>
      </c>
      <c r="Y68" s="39" t="str">
        <f>IF($B68="", "", IF(OR($B68&lt;'Intro &amp; Setup'!$BI$7, $B68&gt;'Intro &amp; Setup'!$BJ$18), "X", ""))</f>
        <v/>
      </c>
      <c r="AA68" s="70" t="str">
        <f t="shared" si="4"/>
        <v/>
      </c>
      <c r="AB68" s="67" t="str">
        <f t="shared" si="5"/>
        <v/>
      </c>
      <c r="AD68" s="64" t="str">
        <f t="shared" si="6"/>
        <v/>
      </c>
      <c r="AF68" s="67" t="str">
        <f>IF($AD68="", "", COUNTIF($AD$11:$AD$1010, "&lt;"&amp;$AD68)+1+COUNTIF($AD$11:$AD68, $AD68)-1)</f>
        <v/>
      </c>
      <c r="AH68" s="77" t="str">
        <f t="shared" si="7"/>
        <v/>
      </c>
      <c r="AI68" s="21" t="str">
        <f t="shared" si="8"/>
        <v/>
      </c>
      <c r="AK68" s="39" t="str">
        <f t="shared" si="9"/>
        <v/>
      </c>
      <c r="AM68" s="77" t="str">
        <f t="shared" si="10"/>
        <v/>
      </c>
      <c r="AO68" s="77" t="str">
        <f t="shared" si="11"/>
        <v/>
      </c>
      <c r="AP68" s="21" t="str">
        <f t="shared" si="12"/>
        <v/>
      </c>
    </row>
    <row r="69" spans="1:42" x14ac:dyDescent="0.25">
      <c r="A69" s="27"/>
      <c r="B69" s="104"/>
      <c r="C69" s="105"/>
      <c r="D69" s="105"/>
      <c r="E69" s="106"/>
      <c r="F69" s="107"/>
      <c r="G69" s="107"/>
      <c r="H69" s="108"/>
      <c r="I69" s="27"/>
      <c r="J69" s="27"/>
      <c r="K69" s="29" t="str">
        <f t="shared" si="0"/>
        <v/>
      </c>
      <c r="L69" s="21" t="str">
        <f>IF($K69="", "", IF($K69=$Q$5, 0, ($G69*'Intro &amp; Setup'!$Y$20)-($F69*'Intro &amp; Setup'!$Y$20)))</f>
        <v/>
      </c>
      <c r="M69" s="27"/>
      <c r="S69" s="39" t="str">
        <f t="shared" si="1"/>
        <v/>
      </c>
      <c r="U69" s="39" t="str">
        <f t="shared" si="2"/>
        <v/>
      </c>
      <c r="W69" s="39" t="str">
        <f t="shared" si="3"/>
        <v/>
      </c>
      <c r="Y69" s="39" t="str">
        <f>IF($B69="", "", IF(OR($B69&lt;'Intro &amp; Setup'!$BI$7, $B69&gt;'Intro &amp; Setup'!$BJ$18), "X", ""))</f>
        <v/>
      </c>
      <c r="AA69" s="70" t="str">
        <f t="shared" si="4"/>
        <v/>
      </c>
      <c r="AB69" s="67" t="str">
        <f t="shared" si="5"/>
        <v/>
      </c>
      <c r="AD69" s="64" t="str">
        <f t="shared" si="6"/>
        <v/>
      </c>
      <c r="AF69" s="67" t="str">
        <f>IF($AD69="", "", COUNTIF($AD$11:$AD$1010, "&lt;"&amp;$AD69)+1+COUNTIF($AD$11:$AD69, $AD69)-1)</f>
        <v/>
      </c>
      <c r="AH69" s="77" t="str">
        <f t="shared" si="7"/>
        <v/>
      </c>
      <c r="AI69" s="21" t="str">
        <f t="shared" si="8"/>
        <v/>
      </c>
      <c r="AK69" s="39" t="str">
        <f t="shared" si="9"/>
        <v/>
      </c>
      <c r="AM69" s="77" t="str">
        <f t="shared" si="10"/>
        <v/>
      </c>
      <c r="AO69" s="77" t="str">
        <f t="shared" si="11"/>
        <v/>
      </c>
      <c r="AP69" s="21" t="str">
        <f t="shared" si="12"/>
        <v/>
      </c>
    </row>
    <row r="70" spans="1:42" x14ac:dyDescent="0.25">
      <c r="A70" s="27"/>
      <c r="B70" s="104"/>
      <c r="C70" s="105"/>
      <c r="D70" s="105"/>
      <c r="E70" s="106"/>
      <c r="F70" s="107"/>
      <c r="G70" s="107"/>
      <c r="H70" s="108"/>
      <c r="I70" s="27"/>
      <c r="J70" s="27"/>
      <c r="K70" s="29" t="str">
        <f t="shared" si="0"/>
        <v/>
      </c>
      <c r="L70" s="21" t="str">
        <f>IF($K70="", "", IF($K70=$Q$5, 0, ($G70*'Intro &amp; Setup'!$Y$20)-($F70*'Intro &amp; Setup'!$Y$20)))</f>
        <v/>
      </c>
      <c r="M70" s="27"/>
      <c r="S70" s="39" t="str">
        <f t="shared" si="1"/>
        <v/>
      </c>
      <c r="U70" s="39" t="str">
        <f t="shared" si="2"/>
        <v/>
      </c>
      <c r="W70" s="39" t="str">
        <f t="shared" si="3"/>
        <v/>
      </c>
      <c r="Y70" s="39" t="str">
        <f>IF($B70="", "", IF(OR($B70&lt;'Intro &amp; Setup'!$BI$7, $B70&gt;'Intro &amp; Setup'!$BJ$18), "X", ""))</f>
        <v/>
      </c>
      <c r="AA70" s="70" t="str">
        <f t="shared" si="4"/>
        <v/>
      </c>
      <c r="AB70" s="67" t="str">
        <f t="shared" si="5"/>
        <v/>
      </c>
      <c r="AD70" s="64" t="str">
        <f t="shared" si="6"/>
        <v/>
      </c>
      <c r="AF70" s="67" t="str">
        <f>IF($AD70="", "", COUNTIF($AD$11:$AD$1010, "&lt;"&amp;$AD70)+1+COUNTIF($AD$11:$AD70, $AD70)-1)</f>
        <v/>
      </c>
      <c r="AH70" s="77" t="str">
        <f t="shared" si="7"/>
        <v/>
      </c>
      <c r="AI70" s="21" t="str">
        <f t="shared" si="8"/>
        <v/>
      </c>
      <c r="AK70" s="39" t="str">
        <f t="shared" si="9"/>
        <v/>
      </c>
      <c r="AM70" s="77" t="str">
        <f t="shared" si="10"/>
        <v/>
      </c>
      <c r="AO70" s="77" t="str">
        <f t="shared" si="11"/>
        <v/>
      </c>
      <c r="AP70" s="21" t="str">
        <f t="shared" si="12"/>
        <v/>
      </c>
    </row>
    <row r="71" spans="1:42" x14ac:dyDescent="0.25">
      <c r="A71" s="27"/>
      <c r="B71" s="104"/>
      <c r="C71" s="105"/>
      <c r="D71" s="105"/>
      <c r="E71" s="106"/>
      <c r="F71" s="107"/>
      <c r="G71" s="107"/>
      <c r="H71" s="108"/>
      <c r="I71" s="27"/>
      <c r="J71" s="27"/>
      <c r="K71" s="29" t="str">
        <f t="shared" si="0"/>
        <v/>
      </c>
      <c r="L71" s="21" t="str">
        <f>IF($K71="", "", IF($K71=$Q$5, 0, ($G71*'Intro &amp; Setup'!$Y$20)-($F71*'Intro &amp; Setup'!$Y$20)))</f>
        <v/>
      </c>
      <c r="M71" s="27"/>
      <c r="S71" s="39" t="str">
        <f t="shared" si="1"/>
        <v/>
      </c>
      <c r="U71" s="39" t="str">
        <f t="shared" si="2"/>
        <v/>
      </c>
      <c r="W71" s="39" t="str">
        <f t="shared" si="3"/>
        <v/>
      </c>
      <c r="Y71" s="39" t="str">
        <f>IF($B71="", "", IF(OR($B71&lt;'Intro &amp; Setup'!$BI$7, $B71&gt;'Intro &amp; Setup'!$BJ$18), "X", ""))</f>
        <v/>
      </c>
      <c r="AA71" s="70" t="str">
        <f t="shared" si="4"/>
        <v/>
      </c>
      <c r="AB71" s="67" t="str">
        <f t="shared" si="5"/>
        <v/>
      </c>
      <c r="AD71" s="64" t="str">
        <f t="shared" si="6"/>
        <v/>
      </c>
      <c r="AF71" s="67" t="str">
        <f>IF($AD71="", "", COUNTIF($AD$11:$AD$1010, "&lt;"&amp;$AD71)+1+COUNTIF($AD$11:$AD71, $AD71)-1)</f>
        <v/>
      </c>
      <c r="AH71" s="77" t="str">
        <f t="shared" si="7"/>
        <v/>
      </c>
      <c r="AI71" s="21" t="str">
        <f t="shared" si="8"/>
        <v/>
      </c>
      <c r="AK71" s="39" t="str">
        <f t="shared" si="9"/>
        <v/>
      </c>
      <c r="AM71" s="77" t="str">
        <f t="shared" si="10"/>
        <v/>
      </c>
      <c r="AO71" s="77" t="str">
        <f t="shared" si="11"/>
        <v/>
      </c>
      <c r="AP71" s="21" t="str">
        <f t="shared" si="12"/>
        <v/>
      </c>
    </row>
    <row r="72" spans="1:42" x14ac:dyDescent="0.25">
      <c r="A72" s="27"/>
      <c r="B72" s="104"/>
      <c r="C72" s="105"/>
      <c r="D72" s="105"/>
      <c r="E72" s="106"/>
      <c r="F72" s="107"/>
      <c r="G72" s="107"/>
      <c r="H72" s="108"/>
      <c r="I72" s="27"/>
      <c r="J72" s="27"/>
      <c r="K72" s="29" t="str">
        <f t="shared" si="0"/>
        <v/>
      </c>
      <c r="L72" s="21" t="str">
        <f>IF($K72="", "", IF($K72=$Q$5, 0, ($G72*'Intro &amp; Setup'!$Y$20)-($F72*'Intro &amp; Setup'!$Y$20)))</f>
        <v/>
      </c>
      <c r="M72" s="27"/>
      <c r="S72" s="39" t="str">
        <f t="shared" si="1"/>
        <v/>
      </c>
      <c r="U72" s="39" t="str">
        <f t="shared" si="2"/>
        <v/>
      </c>
      <c r="W72" s="39" t="str">
        <f t="shared" si="3"/>
        <v/>
      </c>
      <c r="Y72" s="39" t="str">
        <f>IF($B72="", "", IF(OR($B72&lt;'Intro &amp; Setup'!$BI$7, $B72&gt;'Intro &amp; Setup'!$BJ$18), "X", ""))</f>
        <v/>
      </c>
      <c r="AA72" s="70" t="str">
        <f t="shared" si="4"/>
        <v/>
      </c>
      <c r="AB72" s="67" t="str">
        <f t="shared" si="5"/>
        <v/>
      </c>
      <c r="AD72" s="64" t="str">
        <f t="shared" si="6"/>
        <v/>
      </c>
      <c r="AF72" s="67" t="str">
        <f>IF($AD72="", "", COUNTIF($AD$11:$AD$1010, "&lt;"&amp;$AD72)+1+COUNTIF($AD$11:$AD72, $AD72)-1)</f>
        <v/>
      </c>
      <c r="AH72" s="77" t="str">
        <f t="shared" si="7"/>
        <v/>
      </c>
      <c r="AI72" s="21" t="str">
        <f t="shared" si="8"/>
        <v/>
      </c>
      <c r="AK72" s="39" t="str">
        <f t="shared" si="9"/>
        <v/>
      </c>
      <c r="AM72" s="77" t="str">
        <f t="shared" si="10"/>
        <v/>
      </c>
      <c r="AO72" s="77" t="str">
        <f t="shared" si="11"/>
        <v/>
      </c>
      <c r="AP72" s="21" t="str">
        <f t="shared" si="12"/>
        <v/>
      </c>
    </row>
    <row r="73" spans="1:42" x14ac:dyDescent="0.25">
      <c r="A73" s="27"/>
      <c r="B73" s="104"/>
      <c r="C73" s="105"/>
      <c r="D73" s="105"/>
      <c r="E73" s="106"/>
      <c r="F73" s="107"/>
      <c r="G73" s="107"/>
      <c r="H73" s="108"/>
      <c r="I73" s="27"/>
      <c r="J73" s="27"/>
      <c r="K73" s="29" t="str">
        <f t="shared" si="0"/>
        <v/>
      </c>
      <c r="L73" s="21" t="str">
        <f>IF($K73="", "", IF($K73=$Q$5, 0, ($G73*'Intro &amp; Setup'!$Y$20)-($F73*'Intro &amp; Setup'!$Y$20)))</f>
        <v/>
      </c>
      <c r="M73" s="27"/>
      <c r="S73" s="39" t="str">
        <f t="shared" si="1"/>
        <v/>
      </c>
      <c r="U73" s="39" t="str">
        <f t="shared" si="2"/>
        <v/>
      </c>
      <c r="W73" s="39" t="str">
        <f t="shared" si="3"/>
        <v/>
      </c>
      <c r="Y73" s="39" t="str">
        <f>IF($B73="", "", IF(OR($B73&lt;'Intro &amp; Setup'!$BI$7, $B73&gt;'Intro &amp; Setup'!$BJ$18), "X", ""))</f>
        <v/>
      </c>
      <c r="AA73" s="70" t="str">
        <f t="shared" si="4"/>
        <v/>
      </c>
      <c r="AB73" s="67" t="str">
        <f t="shared" si="5"/>
        <v/>
      </c>
      <c r="AD73" s="64" t="str">
        <f t="shared" si="6"/>
        <v/>
      </c>
      <c r="AF73" s="67" t="str">
        <f>IF($AD73="", "", COUNTIF($AD$11:$AD$1010, "&lt;"&amp;$AD73)+1+COUNTIF($AD$11:$AD73, $AD73)-1)</f>
        <v/>
      </c>
      <c r="AH73" s="77" t="str">
        <f t="shared" si="7"/>
        <v/>
      </c>
      <c r="AI73" s="21" t="str">
        <f t="shared" si="8"/>
        <v/>
      </c>
      <c r="AK73" s="39" t="str">
        <f t="shared" si="9"/>
        <v/>
      </c>
      <c r="AM73" s="77" t="str">
        <f t="shared" si="10"/>
        <v/>
      </c>
      <c r="AO73" s="77" t="str">
        <f t="shared" si="11"/>
        <v/>
      </c>
      <c r="AP73" s="21" t="str">
        <f t="shared" si="12"/>
        <v/>
      </c>
    </row>
    <row r="74" spans="1:42" x14ac:dyDescent="0.25">
      <c r="A74" s="27"/>
      <c r="B74" s="104"/>
      <c r="C74" s="105"/>
      <c r="D74" s="105"/>
      <c r="E74" s="106"/>
      <c r="F74" s="107"/>
      <c r="G74" s="107"/>
      <c r="H74" s="108"/>
      <c r="I74" s="27"/>
      <c r="J74" s="27"/>
      <c r="K74" s="29" t="str">
        <f t="shared" si="0"/>
        <v/>
      </c>
      <c r="L74" s="21" t="str">
        <f>IF($K74="", "", IF($K74=$Q$5, 0, ($G74*'Intro &amp; Setup'!$Y$20)-($F74*'Intro &amp; Setup'!$Y$20)))</f>
        <v/>
      </c>
      <c r="M74" s="27"/>
      <c r="S74" s="39" t="str">
        <f t="shared" si="1"/>
        <v/>
      </c>
      <c r="U74" s="39" t="str">
        <f t="shared" si="2"/>
        <v/>
      </c>
      <c r="W74" s="39" t="str">
        <f t="shared" si="3"/>
        <v/>
      </c>
      <c r="Y74" s="39" t="str">
        <f>IF($B74="", "", IF(OR($B74&lt;'Intro &amp; Setup'!$BI$7, $B74&gt;'Intro &amp; Setup'!$BJ$18), "X", ""))</f>
        <v/>
      </c>
      <c r="AA74" s="70" t="str">
        <f t="shared" si="4"/>
        <v/>
      </c>
      <c r="AB74" s="67" t="str">
        <f t="shared" si="5"/>
        <v/>
      </c>
      <c r="AD74" s="64" t="str">
        <f t="shared" si="6"/>
        <v/>
      </c>
      <c r="AF74" s="67" t="str">
        <f>IF($AD74="", "", COUNTIF($AD$11:$AD$1010, "&lt;"&amp;$AD74)+1+COUNTIF($AD$11:$AD74, $AD74)-1)</f>
        <v/>
      </c>
      <c r="AH74" s="77" t="str">
        <f t="shared" si="7"/>
        <v/>
      </c>
      <c r="AI74" s="21" t="str">
        <f t="shared" si="8"/>
        <v/>
      </c>
      <c r="AK74" s="39" t="str">
        <f t="shared" si="9"/>
        <v/>
      </c>
      <c r="AM74" s="77" t="str">
        <f t="shared" si="10"/>
        <v/>
      </c>
      <c r="AO74" s="77" t="str">
        <f t="shared" si="11"/>
        <v/>
      </c>
      <c r="AP74" s="21" t="str">
        <f t="shared" si="12"/>
        <v/>
      </c>
    </row>
    <row r="75" spans="1:42" x14ac:dyDescent="0.25">
      <c r="A75" s="27"/>
      <c r="B75" s="104"/>
      <c r="C75" s="105"/>
      <c r="D75" s="105"/>
      <c r="E75" s="106"/>
      <c r="F75" s="107"/>
      <c r="G75" s="107"/>
      <c r="H75" s="108"/>
      <c r="I75" s="27"/>
      <c r="J75" s="27"/>
      <c r="K75" s="29" t="str">
        <f t="shared" si="0"/>
        <v/>
      </c>
      <c r="L75" s="21" t="str">
        <f>IF($K75="", "", IF($K75=$Q$5, 0, ($G75*'Intro &amp; Setup'!$Y$20)-($F75*'Intro &amp; Setup'!$Y$20)))</f>
        <v/>
      </c>
      <c r="M75" s="27"/>
      <c r="S75" s="39" t="str">
        <f t="shared" si="1"/>
        <v/>
      </c>
      <c r="U75" s="39" t="str">
        <f t="shared" si="2"/>
        <v/>
      </c>
      <c r="W75" s="39" t="str">
        <f t="shared" si="3"/>
        <v/>
      </c>
      <c r="Y75" s="39" t="str">
        <f>IF($B75="", "", IF(OR($B75&lt;'Intro &amp; Setup'!$BI$7, $B75&gt;'Intro &amp; Setup'!$BJ$18), "X", ""))</f>
        <v/>
      </c>
      <c r="AA75" s="70" t="str">
        <f t="shared" si="4"/>
        <v/>
      </c>
      <c r="AB75" s="67" t="str">
        <f t="shared" si="5"/>
        <v/>
      </c>
      <c r="AD75" s="64" t="str">
        <f t="shared" si="6"/>
        <v/>
      </c>
      <c r="AF75" s="67" t="str">
        <f>IF($AD75="", "", COUNTIF($AD$11:$AD$1010, "&lt;"&amp;$AD75)+1+COUNTIF($AD$11:$AD75, $AD75)-1)</f>
        <v/>
      </c>
      <c r="AH75" s="77" t="str">
        <f t="shared" si="7"/>
        <v/>
      </c>
      <c r="AI75" s="21" t="str">
        <f t="shared" si="8"/>
        <v/>
      </c>
      <c r="AK75" s="39" t="str">
        <f t="shared" si="9"/>
        <v/>
      </c>
      <c r="AM75" s="77" t="str">
        <f t="shared" si="10"/>
        <v/>
      </c>
      <c r="AO75" s="77" t="str">
        <f t="shared" si="11"/>
        <v/>
      </c>
      <c r="AP75" s="21" t="str">
        <f t="shared" si="12"/>
        <v/>
      </c>
    </row>
    <row r="76" spans="1:42" x14ac:dyDescent="0.25">
      <c r="A76" s="27"/>
      <c r="B76" s="104"/>
      <c r="C76" s="105"/>
      <c r="D76" s="105"/>
      <c r="E76" s="106"/>
      <c r="F76" s="107"/>
      <c r="G76" s="107"/>
      <c r="H76" s="108"/>
      <c r="I76" s="27"/>
      <c r="J76" s="27"/>
      <c r="K76" s="29" t="str">
        <f t="shared" ref="K76:K139" si="13">IF($C76="", "", IF($H76="", IF(IFERROR(INDEX($Q$9:$Q$30, MATCH($C76, $P$9:$P$30, 0)), "")="", $Q$5, IFERROR(INDEX($Q$9:$Q$30, MATCH($C76, $P$9:$P$30, 0)), "")), $H76))</f>
        <v/>
      </c>
      <c r="L76" s="21" t="str">
        <f>IF($K76="", "", IF($K76=$Q$5, 0, ($G76*'Intro &amp; Setup'!$Y$20)-($F76*'Intro &amp; Setup'!$Y$20)))</f>
        <v/>
      </c>
      <c r="M76" s="27"/>
      <c r="S76" s="39" t="str">
        <f t="shared" ref="S76:S139" si="14">IF($C76="", "", IF(COUNTIF($P$9:$P$30, $C76)=0, "X", ""))</f>
        <v/>
      </c>
      <c r="U76" s="39" t="str">
        <f t="shared" ref="U76:U139" si="15">IF($B76="", "", TEXT($B76, "mmm yyyy"))</f>
        <v/>
      </c>
      <c r="W76" s="39" t="str">
        <f t="shared" ref="W76:W139" si="16">IF(COUNTIF($B76:$H76, "")&lt;7, "X", "")</f>
        <v/>
      </c>
      <c r="Y76" s="39" t="str">
        <f>IF($B76="", "", IF(OR($B76&lt;'Intro &amp; Setup'!$BI$7, $B76&gt;'Intro &amp; Setup'!$BJ$18), "X", ""))</f>
        <v/>
      </c>
      <c r="AA76" s="70" t="str">
        <f t="shared" ref="AA76:AA139" si="17">IF($B76="", "", IF(AND($B76&gt;=$AA$7, $B76&lt;=$AA$8), "X", ""))</f>
        <v/>
      </c>
      <c r="AB76" s="67" t="str">
        <f t="shared" ref="AB76:AB139" si="18">IF($C76="", "", IF($AB$8="", "X", IF($C76=$AB$8, "X", "")))</f>
        <v/>
      </c>
      <c r="AD76" s="64" t="str">
        <f t="shared" ref="AD76:AD139" si="19">IF(AND($AA76="X", $AB76="X"), $B76, "")</f>
        <v/>
      </c>
      <c r="AF76" s="67" t="str">
        <f>IF($AD76="", "", COUNTIF($AD$11:$AD$1010, "&lt;"&amp;$AD76)+1+COUNTIF($AD$11:$AD76, $AD76)-1)</f>
        <v/>
      </c>
      <c r="AH76" s="77" t="str">
        <f t="shared" ref="AH76:AH139" si="20">IF($AF76="", "", $F76)</f>
        <v/>
      </c>
      <c r="AI76" s="21" t="str">
        <f t="shared" ref="AI76:AI139" si="21">IF($AF76="", "", $G76)</f>
        <v/>
      </c>
      <c r="AK76" s="39" t="str">
        <f t="shared" ref="AK76:AK139" si="22">IF($K76=$Q$4, $U76, "")</f>
        <v/>
      </c>
      <c r="AM76" s="77" t="str">
        <f t="shared" ref="AM76:AM139" si="23">IF($C76=$P$9, $G76-$F76, "")</f>
        <v/>
      </c>
      <c r="AO76" s="77" t="str">
        <f t="shared" ref="AO76:AO139" si="24">IF($K76=$Q$4, F76, "")</f>
        <v/>
      </c>
      <c r="AP76" s="21" t="str">
        <f t="shared" ref="AP76:AP139" si="25">IF($K76=$Q$4, G76, "")</f>
        <v/>
      </c>
    </row>
    <row r="77" spans="1:42" x14ac:dyDescent="0.25">
      <c r="A77" s="27"/>
      <c r="B77" s="104"/>
      <c r="C77" s="105"/>
      <c r="D77" s="105"/>
      <c r="E77" s="106"/>
      <c r="F77" s="107"/>
      <c r="G77" s="107"/>
      <c r="H77" s="108"/>
      <c r="I77" s="27"/>
      <c r="J77" s="27"/>
      <c r="K77" s="29" t="str">
        <f t="shared" si="13"/>
        <v/>
      </c>
      <c r="L77" s="21" t="str">
        <f>IF($K77="", "", IF($K77=$Q$5, 0, ($G77*'Intro &amp; Setup'!$Y$20)-($F77*'Intro &amp; Setup'!$Y$20)))</f>
        <v/>
      </c>
      <c r="M77" s="27"/>
      <c r="S77" s="39" t="str">
        <f t="shared" si="14"/>
        <v/>
      </c>
      <c r="U77" s="39" t="str">
        <f t="shared" si="15"/>
        <v/>
      </c>
      <c r="W77" s="39" t="str">
        <f t="shared" si="16"/>
        <v/>
      </c>
      <c r="Y77" s="39" t="str">
        <f>IF($B77="", "", IF(OR($B77&lt;'Intro &amp; Setup'!$BI$7, $B77&gt;'Intro &amp; Setup'!$BJ$18), "X", ""))</f>
        <v/>
      </c>
      <c r="AA77" s="70" t="str">
        <f t="shared" si="17"/>
        <v/>
      </c>
      <c r="AB77" s="67" t="str">
        <f t="shared" si="18"/>
        <v/>
      </c>
      <c r="AD77" s="64" t="str">
        <f t="shared" si="19"/>
        <v/>
      </c>
      <c r="AF77" s="67" t="str">
        <f>IF($AD77="", "", COUNTIF($AD$11:$AD$1010, "&lt;"&amp;$AD77)+1+COUNTIF($AD$11:$AD77, $AD77)-1)</f>
        <v/>
      </c>
      <c r="AH77" s="77" t="str">
        <f t="shared" si="20"/>
        <v/>
      </c>
      <c r="AI77" s="21" t="str">
        <f t="shared" si="21"/>
        <v/>
      </c>
      <c r="AK77" s="39" t="str">
        <f t="shared" si="22"/>
        <v/>
      </c>
      <c r="AM77" s="77" t="str">
        <f t="shared" si="23"/>
        <v/>
      </c>
      <c r="AO77" s="77" t="str">
        <f t="shared" si="24"/>
        <v/>
      </c>
      <c r="AP77" s="21" t="str">
        <f t="shared" si="25"/>
        <v/>
      </c>
    </row>
    <row r="78" spans="1:42" x14ac:dyDescent="0.25">
      <c r="A78" s="27"/>
      <c r="B78" s="104"/>
      <c r="C78" s="105"/>
      <c r="D78" s="105"/>
      <c r="E78" s="106"/>
      <c r="F78" s="107"/>
      <c r="G78" s="107"/>
      <c r="H78" s="108"/>
      <c r="I78" s="27"/>
      <c r="J78" s="27"/>
      <c r="K78" s="29" t="str">
        <f t="shared" si="13"/>
        <v/>
      </c>
      <c r="L78" s="21" t="str">
        <f>IF($K78="", "", IF($K78=$Q$5, 0, ($G78*'Intro &amp; Setup'!$Y$20)-($F78*'Intro &amp; Setup'!$Y$20)))</f>
        <v/>
      </c>
      <c r="M78" s="27"/>
      <c r="S78" s="39" t="str">
        <f t="shared" si="14"/>
        <v/>
      </c>
      <c r="U78" s="39" t="str">
        <f t="shared" si="15"/>
        <v/>
      </c>
      <c r="W78" s="39" t="str">
        <f t="shared" si="16"/>
        <v/>
      </c>
      <c r="Y78" s="39" t="str">
        <f>IF($B78="", "", IF(OR($B78&lt;'Intro &amp; Setup'!$BI$7, $B78&gt;'Intro &amp; Setup'!$BJ$18), "X", ""))</f>
        <v/>
      </c>
      <c r="AA78" s="70" t="str">
        <f t="shared" si="17"/>
        <v/>
      </c>
      <c r="AB78" s="67" t="str">
        <f t="shared" si="18"/>
        <v/>
      </c>
      <c r="AD78" s="64" t="str">
        <f t="shared" si="19"/>
        <v/>
      </c>
      <c r="AF78" s="67" t="str">
        <f>IF($AD78="", "", COUNTIF($AD$11:$AD$1010, "&lt;"&amp;$AD78)+1+COUNTIF($AD$11:$AD78, $AD78)-1)</f>
        <v/>
      </c>
      <c r="AH78" s="77" t="str">
        <f t="shared" si="20"/>
        <v/>
      </c>
      <c r="AI78" s="21" t="str">
        <f t="shared" si="21"/>
        <v/>
      </c>
      <c r="AK78" s="39" t="str">
        <f t="shared" si="22"/>
        <v/>
      </c>
      <c r="AM78" s="77" t="str">
        <f t="shared" si="23"/>
        <v/>
      </c>
      <c r="AO78" s="77" t="str">
        <f t="shared" si="24"/>
        <v/>
      </c>
      <c r="AP78" s="21" t="str">
        <f t="shared" si="25"/>
        <v/>
      </c>
    </row>
    <row r="79" spans="1:42" x14ac:dyDescent="0.25">
      <c r="A79" s="27"/>
      <c r="B79" s="104"/>
      <c r="C79" s="105"/>
      <c r="D79" s="105"/>
      <c r="E79" s="106"/>
      <c r="F79" s="107"/>
      <c r="G79" s="107"/>
      <c r="H79" s="108"/>
      <c r="I79" s="27"/>
      <c r="J79" s="27"/>
      <c r="K79" s="29" t="str">
        <f t="shared" si="13"/>
        <v/>
      </c>
      <c r="L79" s="21" t="str">
        <f>IF($K79="", "", IF($K79=$Q$5, 0, ($G79*'Intro &amp; Setup'!$Y$20)-($F79*'Intro &amp; Setup'!$Y$20)))</f>
        <v/>
      </c>
      <c r="M79" s="27"/>
      <c r="S79" s="39" t="str">
        <f t="shared" si="14"/>
        <v/>
      </c>
      <c r="U79" s="39" t="str">
        <f t="shared" si="15"/>
        <v/>
      </c>
      <c r="W79" s="39" t="str">
        <f t="shared" si="16"/>
        <v/>
      </c>
      <c r="Y79" s="39" t="str">
        <f>IF($B79="", "", IF(OR($B79&lt;'Intro &amp; Setup'!$BI$7, $B79&gt;'Intro &amp; Setup'!$BJ$18), "X", ""))</f>
        <v/>
      </c>
      <c r="AA79" s="70" t="str">
        <f t="shared" si="17"/>
        <v/>
      </c>
      <c r="AB79" s="67" t="str">
        <f t="shared" si="18"/>
        <v/>
      </c>
      <c r="AD79" s="64" t="str">
        <f t="shared" si="19"/>
        <v/>
      </c>
      <c r="AF79" s="67" t="str">
        <f>IF($AD79="", "", COUNTIF($AD$11:$AD$1010, "&lt;"&amp;$AD79)+1+COUNTIF($AD$11:$AD79, $AD79)-1)</f>
        <v/>
      </c>
      <c r="AH79" s="77" t="str">
        <f t="shared" si="20"/>
        <v/>
      </c>
      <c r="AI79" s="21" t="str">
        <f t="shared" si="21"/>
        <v/>
      </c>
      <c r="AK79" s="39" t="str">
        <f t="shared" si="22"/>
        <v/>
      </c>
      <c r="AM79" s="77" t="str">
        <f t="shared" si="23"/>
        <v/>
      </c>
      <c r="AO79" s="77" t="str">
        <f t="shared" si="24"/>
        <v/>
      </c>
      <c r="AP79" s="21" t="str">
        <f t="shared" si="25"/>
        <v/>
      </c>
    </row>
    <row r="80" spans="1:42" x14ac:dyDescent="0.25">
      <c r="A80" s="27"/>
      <c r="B80" s="104"/>
      <c r="C80" s="105"/>
      <c r="D80" s="105"/>
      <c r="E80" s="106"/>
      <c r="F80" s="107"/>
      <c r="G80" s="107"/>
      <c r="H80" s="108"/>
      <c r="I80" s="27"/>
      <c r="J80" s="27"/>
      <c r="K80" s="29" t="str">
        <f t="shared" si="13"/>
        <v/>
      </c>
      <c r="L80" s="21" t="str">
        <f>IF($K80="", "", IF($K80=$Q$5, 0, ($G80*'Intro &amp; Setup'!$Y$20)-($F80*'Intro &amp; Setup'!$Y$20)))</f>
        <v/>
      </c>
      <c r="M80" s="27"/>
      <c r="S80" s="39" t="str">
        <f t="shared" si="14"/>
        <v/>
      </c>
      <c r="U80" s="39" t="str">
        <f t="shared" si="15"/>
        <v/>
      </c>
      <c r="W80" s="39" t="str">
        <f t="shared" si="16"/>
        <v/>
      </c>
      <c r="Y80" s="39" t="str">
        <f>IF($B80="", "", IF(OR($B80&lt;'Intro &amp; Setup'!$BI$7, $B80&gt;'Intro &amp; Setup'!$BJ$18), "X", ""))</f>
        <v/>
      </c>
      <c r="AA80" s="70" t="str">
        <f t="shared" si="17"/>
        <v/>
      </c>
      <c r="AB80" s="67" t="str">
        <f t="shared" si="18"/>
        <v/>
      </c>
      <c r="AD80" s="64" t="str">
        <f t="shared" si="19"/>
        <v/>
      </c>
      <c r="AF80" s="67" t="str">
        <f>IF($AD80="", "", COUNTIF($AD$11:$AD$1010, "&lt;"&amp;$AD80)+1+COUNTIF($AD$11:$AD80, $AD80)-1)</f>
        <v/>
      </c>
      <c r="AH80" s="77" t="str">
        <f t="shared" si="20"/>
        <v/>
      </c>
      <c r="AI80" s="21" t="str">
        <f t="shared" si="21"/>
        <v/>
      </c>
      <c r="AK80" s="39" t="str">
        <f t="shared" si="22"/>
        <v/>
      </c>
      <c r="AM80" s="77" t="str">
        <f t="shared" si="23"/>
        <v/>
      </c>
      <c r="AO80" s="77" t="str">
        <f t="shared" si="24"/>
        <v/>
      </c>
      <c r="AP80" s="21" t="str">
        <f t="shared" si="25"/>
        <v/>
      </c>
    </row>
    <row r="81" spans="1:42" x14ac:dyDescent="0.25">
      <c r="A81" s="27"/>
      <c r="B81" s="104"/>
      <c r="C81" s="105"/>
      <c r="D81" s="105"/>
      <c r="E81" s="106"/>
      <c r="F81" s="107"/>
      <c r="G81" s="107"/>
      <c r="H81" s="108"/>
      <c r="I81" s="27"/>
      <c r="J81" s="27"/>
      <c r="K81" s="29" t="str">
        <f t="shared" si="13"/>
        <v/>
      </c>
      <c r="L81" s="21" t="str">
        <f>IF($K81="", "", IF($K81=$Q$5, 0, ($G81*'Intro &amp; Setup'!$Y$20)-($F81*'Intro &amp; Setup'!$Y$20)))</f>
        <v/>
      </c>
      <c r="M81" s="27"/>
      <c r="S81" s="39" t="str">
        <f t="shared" si="14"/>
        <v/>
      </c>
      <c r="U81" s="39" t="str">
        <f t="shared" si="15"/>
        <v/>
      </c>
      <c r="W81" s="39" t="str">
        <f t="shared" si="16"/>
        <v/>
      </c>
      <c r="Y81" s="39" t="str">
        <f>IF($B81="", "", IF(OR($B81&lt;'Intro &amp; Setup'!$BI$7, $B81&gt;'Intro &amp; Setup'!$BJ$18), "X", ""))</f>
        <v/>
      </c>
      <c r="AA81" s="70" t="str">
        <f t="shared" si="17"/>
        <v/>
      </c>
      <c r="AB81" s="67" t="str">
        <f t="shared" si="18"/>
        <v/>
      </c>
      <c r="AD81" s="64" t="str">
        <f t="shared" si="19"/>
        <v/>
      </c>
      <c r="AF81" s="67" t="str">
        <f>IF($AD81="", "", COUNTIF($AD$11:$AD$1010, "&lt;"&amp;$AD81)+1+COUNTIF($AD$11:$AD81, $AD81)-1)</f>
        <v/>
      </c>
      <c r="AH81" s="77" t="str">
        <f t="shared" si="20"/>
        <v/>
      </c>
      <c r="AI81" s="21" t="str">
        <f t="shared" si="21"/>
        <v/>
      </c>
      <c r="AK81" s="39" t="str">
        <f t="shared" si="22"/>
        <v/>
      </c>
      <c r="AM81" s="77" t="str">
        <f t="shared" si="23"/>
        <v/>
      </c>
      <c r="AO81" s="77" t="str">
        <f t="shared" si="24"/>
        <v/>
      </c>
      <c r="AP81" s="21" t="str">
        <f t="shared" si="25"/>
        <v/>
      </c>
    </row>
    <row r="82" spans="1:42" x14ac:dyDescent="0.25">
      <c r="A82" s="27"/>
      <c r="B82" s="104"/>
      <c r="C82" s="105"/>
      <c r="D82" s="105"/>
      <c r="E82" s="106"/>
      <c r="F82" s="107"/>
      <c r="G82" s="107"/>
      <c r="H82" s="108"/>
      <c r="I82" s="27"/>
      <c r="J82" s="27"/>
      <c r="K82" s="29" t="str">
        <f t="shared" si="13"/>
        <v/>
      </c>
      <c r="L82" s="21" t="str">
        <f>IF($K82="", "", IF($K82=$Q$5, 0, ($G82*'Intro &amp; Setup'!$Y$20)-($F82*'Intro &amp; Setup'!$Y$20)))</f>
        <v/>
      </c>
      <c r="M82" s="27"/>
      <c r="S82" s="39" t="str">
        <f t="shared" si="14"/>
        <v/>
      </c>
      <c r="U82" s="39" t="str">
        <f t="shared" si="15"/>
        <v/>
      </c>
      <c r="W82" s="39" t="str">
        <f t="shared" si="16"/>
        <v/>
      </c>
      <c r="Y82" s="39" t="str">
        <f>IF($B82="", "", IF(OR($B82&lt;'Intro &amp; Setup'!$BI$7, $B82&gt;'Intro &amp; Setup'!$BJ$18), "X", ""))</f>
        <v/>
      </c>
      <c r="AA82" s="70" t="str">
        <f t="shared" si="17"/>
        <v/>
      </c>
      <c r="AB82" s="67" t="str">
        <f t="shared" si="18"/>
        <v/>
      </c>
      <c r="AD82" s="64" t="str">
        <f t="shared" si="19"/>
        <v/>
      </c>
      <c r="AF82" s="67" t="str">
        <f>IF($AD82="", "", COUNTIF($AD$11:$AD$1010, "&lt;"&amp;$AD82)+1+COUNTIF($AD$11:$AD82, $AD82)-1)</f>
        <v/>
      </c>
      <c r="AH82" s="77" t="str">
        <f t="shared" si="20"/>
        <v/>
      </c>
      <c r="AI82" s="21" t="str">
        <f t="shared" si="21"/>
        <v/>
      </c>
      <c r="AK82" s="39" t="str">
        <f t="shared" si="22"/>
        <v/>
      </c>
      <c r="AM82" s="77" t="str">
        <f t="shared" si="23"/>
        <v/>
      </c>
      <c r="AO82" s="77" t="str">
        <f t="shared" si="24"/>
        <v/>
      </c>
      <c r="AP82" s="21" t="str">
        <f t="shared" si="25"/>
        <v/>
      </c>
    </row>
    <row r="83" spans="1:42" x14ac:dyDescent="0.25">
      <c r="A83" s="27"/>
      <c r="B83" s="104"/>
      <c r="C83" s="105"/>
      <c r="D83" s="105"/>
      <c r="E83" s="106"/>
      <c r="F83" s="107"/>
      <c r="G83" s="107"/>
      <c r="H83" s="108"/>
      <c r="I83" s="27"/>
      <c r="J83" s="27"/>
      <c r="K83" s="29" t="str">
        <f t="shared" si="13"/>
        <v/>
      </c>
      <c r="L83" s="21" t="str">
        <f>IF($K83="", "", IF($K83=$Q$5, 0, ($G83*'Intro &amp; Setup'!$Y$20)-($F83*'Intro &amp; Setup'!$Y$20)))</f>
        <v/>
      </c>
      <c r="M83" s="27"/>
      <c r="S83" s="39" t="str">
        <f t="shared" si="14"/>
        <v/>
      </c>
      <c r="U83" s="39" t="str">
        <f t="shared" si="15"/>
        <v/>
      </c>
      <c r="W83" s="39" t="str">
        <f t="shared" si="16"/>
        <v/>
      </c>
      <c r="Y83" s="39" t="str">
        <f>IF($B83="", "", IF(OR($B83&lt;'Intro &amp; Setup'!$BI$7, $B83&gt;'Intro &amp; Setup'!$BJ$18), "X", ""))</f>
        <v/>
      </c>
      <c r="AA83" s="70" t="str">
        <f t="shared" si="17"/>
        <v/>
      </c>
      <c r="AB83" s="67" t="str">
        <f t="shared" si="18"/>
        <v/>
      </c>
      <c r="AD83" s="64" t="str">
        <f t="shared" si="19"/>
        <v/>
      </c>
      <c r="AF83" s="67" t="str">
        <f>IF($AD83="", "", COUNTIF($AD$11:$AD$1010, "&lt;"&amp;$AD83)+1+COUNTIF($AD$11:$AD83, $AD83)-1)</f>
        <v/>
      </c>
      <c r="AH83" s="77" t="str">
        <f t="shared" si="20"/>
        <v/>
      </c>
      <c r="AI83" s="21" t="str">
        <f t="shared" si="21"/>
        <v/>
      </c>
      <c r="AK83" s="39" t="str">
        <f t="shared" si="22"/>
        <v/>
      </c>
      <c r="AM83" s="77" t="str">
        <f t="shared" si="23"/>
        <v/>
      </c>
      <c r="AO83" s="77" t="str">
        <f t="shared" si="24"/>
        <v/>
      </c>
      <c r="AP83" s="21" t="str">
        <f t="shared" si="25"/>
        <v/>
      </c>
    </row>
    <row r="84" spans="1:42" x14ac:dyDescent="0.25">
      <c r="A84" s="27"/>
      <c r="B84" s="104"/>
      <c r="C84" s="105"/>
      <c r="D84" s="105"/>
      <c r="E84" s="106"/>
      <c r="F84" s="107"/>
      <c r="G84" s="107"/>
      <c r="H84" s="108"/>
      <c r="I84" s="27"/>
      <c r="J84" s="27"/>
      <c r="K84" s="29" t="str">
        <f t="shared" si="13"/>
        <v/>
      </c>
      <c r="L84" s="21" t="str">
        <f>IF($K84="", "", IF($K84=$Q$5, 0, ($G84*'Intro &amp; Setup'!$Y$20)-($F84*'Intro &amp; Setup'!$Y$20)))</f>
        <v/>
      </c>
      <c r="M84" s="27"/>
      <c r="S84" s="39" t="str">
        <f t="shared" si="14"/>
        <v/>
      </c>
      <c r="U84" s="39" t="str">
        <f t="shared" si="15"/>
        <v/>
      </c>
      <c r="W84" s="39" t="str">
        <f t="shared" si="16"/>
        <v/>
      </c>
      <c r="Y84" s="39" t="str">
        <f>IF($B84="", "", IF(OR($B84&lt;'Intro &amp; Setup'!$BI$7, $B84&gt;'Intro &amp; Setup'!$BJ$18), "X", ""))</f>
        <v/>
      </c>
      <c r="AA84" s="70" t="str">
        <f t="shared" si="17"/>
        <v/>
      </c>
      <c r="AB84" s="67" t="str">
        <f t="shared" si="18"/>
        <v/>
      </c>
      <c r="AD84" s="64" t="str">
        <f t="shared" si="19"/>
        <v/>
      </c>
      <c r="AF84" s="67" t="str">
        <f>IF($AD84="", "", COUNTIF($AD$11:$AD$1010, "&lt;"&amp;$AD84)+1+COUNTIF($AD$11:$AD84, $AD84)-1)</f>
        <v/>
      </c>
      <c r="AH84" s="77" t="str">
        <f t="shared" si="20"/>
        <v/>
      </c>
      <c r="AI84" s="21" t="str">
        <f t="shared" si="21"/>
        <v/>
      </c>
      <c r="AK84" s="39" t="str">
        <f t="shared" si="22"/>
        <v/>
      </c>
      <c r="AM84" s="77" t="str">
        <f t="shared" si="23"/>
        <v/>
      </c>
      <c r="AO84" s="77" t="str">
        <f t="shared" si="24"/>
        <v/>
      </c>
      <c r="AP84" s="21" t="str">
        <f t="shared" si="25"/>
        <v/>
      </c>
    </row>
    <row r="85" spans="1:42" x14ac:dyDescent="0.25">
      <c r="A85" s="27"/>
      <c r="B85" s="104"/>
      <c r="C85" s="105"/>
      <c r="D85" s="105"/>
      <c r="E85" s="106"/>
      <c r="F85" s="107"/>
      <c r="G85" s="107"/>
      <c r="H85" s="108"/>
      <c r="I85" s="27"/>
      <c r="J85" s="27"/>
      <c r="K85" s="29" t="str">
        <f t="shared" si="13"/>
        <v/>
      </c>
      <c r="L85" s="21" t="str">
        <f>IF($K85="", "", IF($K85=$Q$5, 0, ($G85*'Intro &amp; Setup'!$Y$20)-($F85*'Intro &amp; Setup'!$Y$20)))</f>
        <v/>
      </c>
      <c r="M85" s="27"/>
      <c r="S85" s="39" t="str">
        <f t="shared" si="14"/>
        <v/>
      </c>
      <c r="U85" s="39" t="str">
        <f t="shared" si="15"/>
        <v/>
      </c>
      <c r="W85" s="39" t="str">
        <f t="shared" si="16"/>
        <v/>
      </c>
      <c r="Y85" s="39" t="str">
        <f>IF($B85="", "", IF(OR($B85&lt;'Intro &amp; Setup'!$BI$7, $B85&gt;'Intro &amp; Setup'!$BJ$18), "X", ""))</f>
        <v/>
      </c>
      <c r="AA85" s="70" t="str">
        <f t="shared" si="17"/>
        <v/>
      </c>
      <c r="AB85" s="67" t="str">
        <f t="shared" si="18"/>
        <v/>
      </c>
      <c r="AD85" s="64" t="str">
        <f t="shared" si="19"/>
        <v/>
      </c>
      <c r="AF85" s="67" t="str">
        <f>IF($AD85="", "", COUNTIF($AD$11:$AD$1010, "&lt;"&amp;$AD85)+1+COUNTIF($AD$11:$AD85, $AD85)-1)</f>
        <v/>
      </c>
      <c r="AH85" s="77" t="str">
        <f t="shared" si="20"/>
        <v/>
      </c>
      <c r="AI85" s="21" t="str">
        <f t="shared" si="21"/>
        <v/>
      </c>
      <c r="AK85" s="39" t="str">
        <f t="shared" si="22"/>
        <v/>
      </c>
      <c r="AM85" s="77" t="str">
        <f t="shared" si="23"/>
        <v/>
      </c>
      <c r="AO85" s="77" t="str">
        <f t="shared" si="24"/>
        <v/>
      </c>
      <c r="AP85" s="21" t="str">
        <f t="shared" si="25"/>
        <v/>
      </c>
    </row>
    <row r="86" spans="1:42" x14ac:dyDescent="0.25">
      <c r="A86" s="27"/>
      <c r="B86" s="104"/>
      <c r="C86" s="105"/>
      <c r="D86" s="105"/>
      <c r="E86" s="106"/>
      <c r="F86" s="107"/>
      <c r="G86" s="107"/>
      <c r="H86" s="108"/>
      <c r="I86" s="27"/>
      <c r="J86" s="27"/>
      <c r="K86" s="29" t="str">
        <f t="shared" si="13"/>
        <v/>
      </c>
      <c r="L86" s="21" t="str">
        <f>IF($K86="", "", IF($K86=$Q$5, 0, ($G86*'Intro &amp; Setup'!$Y$20)-($F86*'Intro &amp; Setup'!$Y$20)))</f>
        <v/>
      </c>
      <c r="M86" s="27"/>
      <c r="S86" s="39" t="str">
        <f t="shared" si="14"/>
        <v/>
      </c>
      <c r="U86" s="39" t="str">
        <f t="shared" si="15"/>
        <v/>
      </c>
      <c r="W86" s="39" t="str">
        <f t="shared" si="16"/>
        <v/>
      </c>
      <c r="Y86" s="39" t="str">
        <f>IF($B86="", "", IF(OR($B86&lt;'Intro &amp; Setup'!$BI$7, $B86&gt;'Intro &amp; Setup'!$BJ$18), "X", ""))</f>
        <v/>
      </c>
      <c r="AA86" s="70" t="str">
        <f t="shared" si="17"/>
        <v/>
      </c>
      <c r="AB86" s="67" t="str">
        <f t="shared" si="18"/>
        <v/>
      </c>
      <c r="AD86" s="64" t="str">
        <f t="shared" si="19"/>
        <v/>
      </c>
      <c r="AF86" s="67" t="str">
        <f>IF($AD86="", "", COUNTIF($AD$11:$AD$1010, "&lt;"&amp;$AD86)+1+COUNTIF($AD$11:$AD86, $AD86)-1)</f>
        <v/>
      </c>
      <c r="AH86" s="77" t="str">
        <f t="shared" si="20"/>
        <v/>
      </c>
      <c r="AI86" s="21" t="str">
        <f t="shared" si="21"/>
        <v/>
      </c>
      <c r="AK86" s="39" t="str">
        <f t="shared" si="22"/>
        <v/>
      </c>
      <c r="AM86" s="77" t="str">
        <f t="shared" si="23"/>
        <v/>
      </c>
      <c r="AO86" s="77" t="str">
        <f t="shared" si="24"/>
        <v/>
      </c>
      <c r="AP86" s="21" t="str">
        <f t="shared" si="25"/>
        <v/>
      </c>
    </row>
    <row r="87" spans="1:42" x14ac:dyDescent="0.25">
      <c r="A87" s="27"/>
      <c r="B87" s="104"/>
      <c r="C87" s="105"/>
      <c r="D87" s="105"/>
      <c r="E87" s="106"/>
      <c r="F87" s="107"/>
      <c r="G87" s="107"/>
      <c r="H87" s="108"/>
      <c r="I87" s="27"/>
      <c r="J87" s="27"/>
      <c r="K87" s="29" t="str">
        <f t="shared" si="13"/>
        <v/>
      </c>
      <c r="L87" s="21" t="str">
        <f>IF($K87="", "", IF($K87=$Q$5, 0, ($G87*'Intro &amp; Setup'!$Y$20)-($F87*'Intro &amp; Setup'!$Y$20)))</f>
        <v/>
      </c>
      <c r="M87" s="27"/>
      <c r="S87" s="39" t="str">
        <f t="shared" si="14"/>
        <v/>
      </c>
      <c r="U87" s="39" t="str">
        <f t="shared" si="15"/>
        <v/>
      </c>
      <c r="W87" s="39" t="str">
        <f t="shared" si="16"/>
        <v/>
      </c>
      <c r="Y87" s="39" t="str">
        <f>IF($B87="", "", IF(OR($B87&lt;'Intro &amp; Setup'!$BI$7, $B87&gt;'Intro &amp; Setup'!$BJ$18), "X", ""))</f>
        <v/>
      </c>
      <c r="AA87" s="70" t="str">
        <f t="shared" si="17"/>
        <v/>
      </c>
      <c r="AB87" s="67" t="str">
        <f t="shared" si="18"/>
        <v/>
      </c>
      <c r="AD87" s="64" t="str">
        <f t="shared" si="19"/>
        <v/>
      </c>
      <c r="AF87" s="67" t="str">
        <f>IF($AD87="", "", COUNTIF($AD$11:$AD$1010, "&lt;"&amp;$AD87)+1+COUNTIF($AD$11:$AD87, $AD87)-1)</f>
        <v/>
      </c>
      <c r="AH87" s="77" t="str">
        <f t="shared" si="20"/>
        <v/>
      </c>
      <c r="AI87" s="21" t="str">
        <f t="shared" si="21"/>
        <v/>
      </c>
      <c r="AK87" s="39" t="str">
        <f t="shared" si="22"/>
        <v/>
      </c>
      <c r="AM87" s="77" t="str">
        <f t="shared" si="23"/>
        <v/>
      </c>
      <c r="AO87" s="77" t="str">
        <f t="shared" si="24"/>
        <v/>
      </c>
      <c r="AP87" s="21" t="str">
        <f t="shared" si="25"/>
        <v/>
      </c>
    </row>
    <row r="88" spans="1:42" x14ac:dyDescent="0.25">
      <c r="A88" s="27"/>
      <c r="B88" s="104"/>
      <c r="C88" s="105"/>
      <c r="D88" s="105"/>
      <c r="E88" s="106"/>
      <c r="F88" s="107"/>
      <c r="G88" s="107"/>
      <c r="H88" s="108"/>
      <c r="I88" s="27"/>
      <c r="J88" s="27"/>
      <c r="K88" s="29" t="str">
        <f t="shared" si="13"/>
        <v/>
      </c>
      <c r="L88" s="21" t="str">
        <f>IF($K88="", "", IF($K88=$Q$5, 0, ($G88*'Intro &amp; Setup'!$Y$20)-($F88*'Intro &amp; Setup'!$Y$20)))</f>
        <v/>
      </c>
      <c r="M88" s="27"/>
      <c r="S88" s="39" t="str">
        <f t="shared" si="14"/>
        <v/>
      </c>
      <c r="U88" s="39" t="str">
        <f t="shared" si="15"/>
        <v/>
      </c>
      <c r="W88" s="39" t="str">
        <f t="shared" si="16"/>
        <v/>
      </c>
      <c r="Y88" s="39" t="str">
        <f>IF($B88="", "", IF(OR($B88&lt;'Intro &amp; Setup'!$BI$7, $B88&gt;'Intro &amp; Setup'!$BJ$18), "X", ""))</f>
        <v/>
      </c>
      <c r="AA88" s="70" t="str">
        <f t="shared" si="17"/>
        <v/>
      </c>
      <c r="AB88" s="67" t="str">
        <f t="shared" si="18"/>
        <v/>
      </c>
      <c r="AD88" s="64" t="str">
        <f t="shared" si="19"/>
        <v/>
      </c>
      <c r="AF88" s="67" t="str">
        <f>IF($AD88="", "", COUNTIF($AD$11:$AD$1010, "&lt;"&amp;$AD88)+1+COUNTIF($AD$11:$AD88, $AD88)-1)</f>
        <v/>
      </c>
      <c r="AH88" s="77" t="str">
        <f t="shared" si="20"/>
        <v/>
      </c>
      <c r="AI88" s="21" t="str">
        <f t="shared" si="21"/>
        <v/>
      </c>
      <c r="AK88" s="39" t="str">
        <f t="shared" si="22"/>
        <v/>
      </c>
      <c r="AM88" s="77" t="str">
        <f t="shared" si="23"/>
        <v/>
      </c>
      <c r="AO88" s="77" t="str">
        <f t="shared" si="24"/>
        <v/>
      </c>
      <c r="AP88" s="21" t="str">
        <f t="shared" si="25"/>
        <v/>
      </c>
    </row>
    <row r="89" spans="1:42" x14ac:dyDescent="0.25">
      <c r="A89" s="27"/>
      <c r="B89" s="104"/>
      <c r="C89" s="105"/>
      <c r="D89" s="105"/>
      <c r="E89" s="106"/>
      <c r="F89" s="107"/>
      <c r="G89" s="107"/>
      <c r="H89" s="108"/>
      <c r="I89" s="27"/>
      <c r="J89" s="27"/>
      <c r="K89" s="29" t="str">
        <f t="shared" si="13"/>
        <v/>
      </c>
      <c r="L89" s="21" t="str">
        <f>IF($K89="", "", IF($K89=$Q$5, 0, ($G89*'Intro &amp; Setup'!$Y$20)-($F89*'Intro &amp; Setup'!$Y$20)))</f>
        <v/>
      </c>
      <c r="M89" s="27"/>
      <c r="S89" s="39" t="str">
        <f t="shared" si="14"/>
        <v/>
      </c>
      <c r="U89" s="39" t="str">
        <f t="shared" si="15"/>
        <v/>
      </c>
      <c r="W89" s="39" t="str">
        <f t="shared" si="16"/>
        <v/>
      </c>
      <c r="Y89" s="39" t="str">
        <f>IF($B89="", "", IF(OR($B89&lt;'Intro &amp; Setup'!$BI$7, $B89&gt;'Intro &amp; Setup'!$BJ$18), "X", ""))</f>
        <v/>
      </c>
      <c r="AA89" s="70" t="str">
        <f t="shared" si="17"/>
        <v/>
      </c>
      <c r="AB89" s="67" t="str">
        <f t="shared" si="18"/>
        <v/>
      </c>
      <c r="AD89" s="64" t="str">
        <f t="shared" si="19"/>
        <v/>
      </c>
      <c r="AF89" s="67" t="str">
        <f>IF($AD89="", "", COUNTIF($AD$11:$AD$1010, "&lt;"&amp;$AD89)+1+COUNTIF($AD$11:$AD89, $AD89)-1)</f>
        <v/>
      </c>
      <c r="AH89" s="77" t="str">
        <f t="shared" si="20"/>
        <v/>
      </c>
      <c r="AI89" s="21" t="str">
        <f t="shared" si="21"/>
        <v/>
      </c>
      <c r="AK89" s="39" t="str">
        <f t="shared" si="22"/>
        <v/>
      </c>
      <c r="AM89" s="77" t="str">
        <f t="shared" si="23"/>
        <v/>
      </c>
      <c r="AO89" s="77" t="str">
        <f t="shared" si="24"/>
        <v/>
      </c>
      <c r="AP89" s="21" t="str">
        <f t="shared" si="25"/>
        <v/>
      </c>
    </row>
    <row r="90" spans="1:42" x14ac:dyDescent="0.25">
      <c r="A90" s="27"/>
      <c r="B90" s="104"/>
      <c r="C90" s="105"/>
      <c r="D90" s="105"/>
      <c r="E90" s="106"/>
      <c r="F90" s="107"/>
      <c r="G90" s="107"/>
      <c r="H90" s="108"/>
      <c r="I90" s="27"/>
      <c r="J90" s="27"/>
      <c r="K90" s="29" t="str">
        <f t="shared" si="13"/>
        <v/>
      </c>
      <c r="L90" s="21" t="str">
        <f>IF($K90="", "", IF($K90=$Q$5, 0, ($G90*'Intro &amp; Setup'!$Y$20)-($F90*'Intro &amp; Setup'!$Y$20)))</f>
        <v/>
      </c>
      <c r="M90" s="27"/>
      <c r="S90" s="39" t="str">
        <f t="shared" si="14"/>
        <v/>
      </c>
      <c r="U90" s="39" t="str">
        <f t="shared" si="15"/>
        <v/>
      </c>
      <c r="W90" s="39" t="str">
        <f t="shared" si="16"/>
        <v/>
      </c>
      <c r="Y90" s="39" t="str">
        <f>IF($B90="", "", IF(OR($B90&lt;'Intro &amp; Setup'!$BI$7, $B90&gt;'Intro &amp; Setup'!$BJ$18), "X", ""))</f>
        <v/>
      </c>
      <c r="AA90" s="70" t="str">
        <f t="shared" si="17"/>
        <v/>
      </c>
      <c r="AB90" s="67" t="str">
        <f t="shared" si="18"/>
        <v/>
      </c>
      <c r="AD90" s="64" t="str">
        <f t="shared" si="19"/>
        <v/>
      </c>
      <c r="AF90" s="67" t="str">
        <f>IF($AD90="", "", COUNTIF($AD$11:$AD$1010, "&lt;"&amp;$AD90)+1+COUNTIF($AD$11:$AD90, $AD90)-1)</f>
        <v/>
      </c>
      <c r="AH90" s="77" t="str">
        <f t="shared" si="20"/>
        <v/>
      </c>
      <c r="AI90" s="21" t="str">
        <f t="shared" si="21"/>
        <v/>
      </c>
      <c r="AK90" s="39" t="str">
        <f t="shared" si="22"/>
        <v/>
      </c>
      <c r="AM90" s="77" t="str">
        <f t="shared" si="23"/>
        <v/>
      </c>
      <c r="AO90" s="77" t="str">
        <f t="shared" si="24"/>
        <v/>
      </c>
      <c r="AP90" s="21" t="str">
        <f t="shared" si="25"/>
        <v/>
      </c>
    </row>
    <row r="91" spans="1:42" x14ac:dyDescent="0.25">
      <c r="A91" s="27"/>
      <c r="B91" s="104"/>
      <c r="C91" s="105"/>
      <c r="D91" s="105"/>
      <c r="E91" s="106"/>
      <c r="F91" s="107"/>
      <c r="G91" s="107"/>
      <c r="H91" s="108"/>
      <c r="I91" s="27"/>
      <c r="J91" s="27"/>
      <c r="K91" s="29" t="str">
        <f t="shared" si="13"/>
        <v/>
      </c>
      <c r="L91" s="21" t="str">
        <f>IF($K91="", "", IF($K91=$Q$5, 0, ($G91*'Intro &amp; Setup'!$Y$20)-($F91*'Intro &amp; Setup'!$Y$20)))</f>
        <v/>
      </c>
      <c r="M91" s="27"/>
      <c r="S91" s="39" t="str">
        <f t="shared" si="14"/>
        <v/>
      </c>
      <c r="U91" s="39" t="str">
        <f t="shared" si="15"/>
        <v/>
      </c>
      <c r="W91" s="39" t="str">
        <f t="shared" si="16"/>
        <v/>
      </c>
      <c r="Y91" s="39" t="str">
        <f>IF($B91="", "", IF(OR($B91&lt;'Intro &amp; Setup'!$BI$7, $B91&gt;'Intro &amp; Setup'!$BJ$18), "X", ""))</f>
        <v/>
      </c>
      <c r="AA91" s="70" t="str">
        <f t="shared" si="17"/>
        <v/>
      </c>
      <c r="AB91" s="67" t="str">
        <f t="shared" si="18"/>
        <v/>
      </c>
      <c r="AD91" s="64" t="str">
        <f t="shared" si="19"/>
        <v/>
      </c>
      <c r="AF91" s="67" t="str">
        <f>IF($AD91="", "", COUNTIF($AD$11:$AD$1010, "&lt;"&amp;$AD91)+1+COUNTIF($AD$11:$AD91, $AD91)-1)</f>
        <v/>
      </c>
      <c r="AH91" s="77" t="str">
        <f t="shared" si="20"/>
        <v/>
      </c>
      <c r="AI91" s="21" t="str">
        <f t="shared" si="21"/>
        <v/>
      </c>
      <c r="AK91" s="39" t="str">
        <f t="shared" si="22"/>
        <v/>
      </c>
      <c r="AM91" s="77" t="str">
        <f t="shared" si="23"/>
        <v/>
      </c>
      <c r="AO91" s="77" t="str">
        <f t="shared" si="24"/>
        <v/>
      </c>
      <c r="AP91" s="21" t="str">
        <f t="shared" si="25"/>
        <v/>
      </c>
    </row>
    <row r="92" spans="1:42" x14ac:dyDescent="0.25">
      <c r="A92" s="27"/>
      <c r="B92" s="104"/>
      <c r="C92" s="105"/>
      <c r="D92" s="105"/>
      <c r="E92" s="106"/>
      <c r="F92" s="107"/>
      <c r="G92" s="107"/>
      <c r="H92" s="108"/>
      <c r="I92" s="27"/>
      <c r="J92" s="27"/>
      <c r="K92" s="29" t="str">
        <f t="shared" si="13"/>
        <v/>
      </c>
      <c r="L92" s="21" t="str">
        <f>IF($K92="", "", IF($K92=$Q$5, 0, ($G92*'Intro &amp; Setup'!$Y$20)-($F92*'Intro &amp; Setup'!$Y$20)))</f>
        <v/>
      </c>
      <c r="M92" s="27"/>
      <c r="S92" s="39" t="str">
        <f t="shared" si="14"/>
        <v/>
      </c>
      <c r="U92" s="39" t="str">
        <f t="shared" si="15"/>
        <v/>
      </c>
      <c r="W92" s="39" t="str">
        <f t="shared" si="16"/>
        <v/>
      </c>
      <c r="Y92" s="39" t="str">
        <f>IF($B92="", "", IF(OR($B92&lt;'Intro &amp; Setup'!$BI$7, $B92&gt;'Intro &amp; Setup'!$BJ$18), "X", ""))</f>
        <v/>
      </c>
      <c r="AA92" s="70" t="str">
        <f t="shared" si="17"/>
        <v/>
      </c>
      <c r="AB92" s="67" t="str">
        <f t="shared" si="18"/>
        <v/>
      </c>
      <c r="AD92" s="64" t="str">
        <f t="shared" si="19"/>
        <v/>
      </c>
      <c r="AF92" s="67" t="str">
        <f>IF($AD92="", "", COUNTIF($AD$11:$AD$1010, "&lt;"&amp;$AD92)+1+COUNTIF($AD$11:$AD92, $AD92)-1)</f>
        <v/>
      </c>
      <c r="AH92" s="77" t="str">
        <f t="shared" si="20"/>
        <v/>
      </c>
      <c r="AI92" s="21" t="str">
        <f t="shared" si="21"/>
        <v/>
      </c>
      <c r="AK92" s="39" t="str">
        <f t="shared" si="22"/>
        <v/>
      </c>
      <c r="AM92" s="77" t="str">
        <f t="shared" si="23"/>
        <v/>
      </c>
      <c r="AO92" s="77" t="str">
        <f t="shared" si="24"/>
        <v/>
      </c>
      <c r="AP92" s="21" t="str">
        <f t="shared" si="25"/>
        <v/>
      </c>
    </row>
    <row r="93" spans="1:42" x14ac:dyDescent="0.25">
      <c r="A93" s="27"/>
      <c r="B93" s="104"/>
      <c r="C93" s="105"/>
      <c r="D93" s="105"/>
      <c r="E93" s="106"/>
      <c r="F93" s="107"/>
      <c r="G93" s="107"/>
      <c r="H93" s="108"/>
      <c r="I93" s="27"/>
      <c r="J93" s="27"/>
      <c r="K93" s="29" t="str">
        <f t="shared" si="13"/>
        <v/>
      </c>
      <c r="L93" s="21" t="str">
        <f>IF($K93="", "", IF($K93=$Q$5, 0, ($G93*'Intro &amp; Setup'!$Y$20)-($F93*'Intro &amp; Setup'!$Y$20)))</f>
        <v/>
      </c>
      <c r="M93" s="27"/>
      <c r="S93" s="39" t="str">
        <f t="shared" si="14"/>
        <v/>
      </c>
      <c r="U93" s="39" t="str">
        <f t="shared" si="15"/>
        <v/>
      </c>
      <c r="W93" s="39" t="str">
        <f t="shared" si="16"/>
        <v/>
      </c>
      <c r="Y93" s="39" t="str">
        <f>IF($B93="", "", IF(OR($B93&lt;'Intro &amp; Setup'!$BI$7, $B93&gt;'Intro &amp; Setup'!$BJ$18), "X", ""))</f>
        <v/>
      </c>
      <c r="AA93" s="70" t="str">
        <f t="shared" si="17"/>
        <v/>
      </c>
      <c r="AB93" s="67" t="str">
        <f t="shared" si="18"/>
        <v/>
      </c>
      <c r="AD93" s="64" t="str">
        <f t="shared" si="19"/>
        <v/>
      </c>
      <c r="AF93" s="67" t="str">
        <f>IF($AD93="", "", COUNTIF($AD$11:$AD$1010, "&lt;"&amp;$AD93)+1+COUNTIF($AD$11:$AD93, $AD93)-1)</f>
        <v/>
      </c>
      <c r="AH93" s="77" t="str">
        <f t="shared" si="20"/>
        <v/>
      </c>
      <c r="AI93" s="21" t="str">
        <f t="shared" si="21"/>
        <v/>
      </c>
      <c r="AK93" s="39" t="str">
        <f t="shared" si="22"/>
        <v/>
      </c>
      <c r="AM93" s="77" t="str">
        <f t="shared" si="23"/>
        <v/>
      </c>
      <c r="AO93" s="77" t="str">
        <f t="shared" si="24"/>
        <v/>
      </c>
      <c r="AP93" s="21" t="str">
        <f t="shared" si="25"/>
        <v/>
      </c>
    </row>
    <row r="94" spans="1:42" x14ac:dyDescent="0.25">
      <c r="A94" s="27"/>
      <c r="B94" s="104"/>
      <c r="C94" s="105"/>
      <c r="D94" s="105"/>
      <c r="E94" s="106"/>
      <c r="F94" s="107"/>
      <c r="G94" s="107"/>
      <c r="H94" s="108"/>
      <c r="I94" s="27"/>
      <c r="J94" s="27"/>
      <c r="K94" s="29" t="str">
        <f t="shared" si="13"/>
        <v/>
      </c>
      <c r="L94" s="21" t="str">
        <f>IF($K94="", "", IF($K94=$Q$5, 0, ($G94*'Intro &amp; Setup'!$Y$20)-($F94*'Intro &amp; Setup'!$Y$20)))</f>
        <v/>
      </c>
      <c r="M94" s="27"/>
      <c r="S94" s="39" t="str">
        <f t="shared" si="14"/>
        <v/>
      </c>
      <c r="U94" s="39" t="str">
        <f t="shared" si="15"/>
        <v/>
      </c>
      <c r="W94" s="39" t="str">
        <f t="shared" si="16"/>
        <v/>
      </c>
      <c r="Y94" s="39" t="str">
        <f>IF($B94="", "", IF(OR($B94&lt;'Intro &amp; Setup'!$BI$7, $B94&gt;'Intro &amp; Setup'!$BJ$18), "X", ""))</f>
        <v/>
      </c>
      <c r="AA94" s="70" t="str">
        <f t="shared" si="17"/>
        <v/>
      </c>
      <c r="AB94" s="67" t="str">
        <f t="shared" si="18"/>
        <v/>
      </c>
      <c r="AD94" s="64" t="str">
        <f t="shared" si="19"/>
        <v/>
      </c>
      <c r="AF94" s="67" t="str">
        <f>IF($AD94="", "", COUNTIF($AD$11:$AD$1010, "&lt;"&amp;$AD94)+1+COUNTIF($AD$11:$AD94, $AD94)-1)</f>
        <v/>
      </c>
      <c r="AH94" s="77" t="str">
        <f t="shared" si="20"/>
        <v/>
      </c>
      <c r="AI94" s="21" t="str">
        <f t="shared" si="21"/>
        <v/>
      </c>
      <c r="AK94" s="39" t="str">
        <f t="shared" si="22"/>
        <v/>
      </c>
      <c r="AM94" s="77" t="str">
        <f t="shared" si="23"/>
        <v/>
      </c>
      <c r="AO94" s="77" t="str">
        <f t="shared" si="24"/>
        <v/>
      </c>
      <c r="AP94" s="21" t="str">
        <f t="shared" si="25"/>
        <v/>
      </c>
    </row>
    <row r="95" spans="1:42" x14ac:dyDescent="0.25">
      <c r="A95" s="27"/>
      <c r="B95" s="104"/>
      <c r="C95" s="105"/>
      <c r="D95" s="105"/>
      <c r="E95" s="106"/>
      <c r="F95" s="107"/>
      <c r="G95" s="107"/>
      <c r="H95" s="108"/>
      <c r="I95" s="27"/>
      <c r="J95" s="27"/>
      <c r="K95" s="29" t="str">
        <f t="shared" si="13"/>
        <v/>
      </c>
      <c r="L95" s="21" t="str">
        <f>IF($K95="", "", IF($K95=$Q$5, 0, ($G95*'Intro &amp; Setup'!$Y$20)-($F95*'Intro &amp; Setup'!$Y$20)))</f>
        <v/>
      </c>
      <c r="M95" s="27"/>
      <c r="S95" s="39" t="str">
        <f t="shared" si="14"/>
        <v/>
      </c>
      <c r="U95" s="39" t="str">
        <f t="shared" si="15"/>
        <v/>
      </c>
      <c r="W95" s="39" t="str">
        <f t="shared" si="16"/>
        <v/>
      </c>
      <c r="Y95" s="39" t="str">
        <f>IF($B95="", "", IF(OR($B95&lt;'Intro &amp; Setup'!$BI$7, $B95&gt;'Intro &amp; Setup'!$BJ$18), "X", ""))</f>
        <v/>
      </c>
      <c r="AA95" s="70" t="str">
        <f t="shared" si="17"/>
        <v/>
      </c>
      <c r="AB95" s="67" t="str">
        <f t="shared" si="18"/>
        <v/>
      </c>
      <c r="AD95" s="64" t="str">
        <f t="shared" si="19"/>
        <v/>
      </c>
      <c r="AF95" s="67" t="str">
        <f>IF($AD95="", "", COUNTIF($AD$11:$AD$1010, "&lt;"&amp;$AD95)+1+COUNTIF($AD$11:$AD95, $AD95)-1)</f>
        <v/>
      </c>
      <c r="AH95" s="77" t="str">
        <f t="shared" si="20"/>
        <v/>
      </c>
      <c r="AI95" s="21" t="str">
        <f t="shared" si="21"/>
        <v/>
      </c>
      <c r="AK95" s="39" t="str">
        <f t="shared" si="22"/>
        <v/>
      </c>
      <c r="AM95" s="77" t="str">
        <f t="shared" si="23"/>
        <v/>
      </c>
      <c r="AO95" s="77" t="str">
        <f t="shared" si="24"/>
        <v/>
      </c>
      <c r="AP95" s="21" t="str">
        <f t="shared" si="25"/>
        <v/>
      </c>
    </row>
    <row r="96" spans="1:42" x14ac:dyDescent="0.25">
      <c r="A96" s="27"/>
      <c r="B96" s="104"/>
      <c r="C96" s="105"/>
      <c r="D96" s="105"/>
      <c r="E96" s="106"/>
      <c r="F96" s="107"/>
      <c r="G96" s="107"/>
      <c r="H96" s="108"/>
      <c r="I96" s="27"/>
      <c r="J96" s="27"/>
      <c r="K96" s="29" t="str">
        <f t="shared" si="13"/>
        <v/>
      </c>
      <c r="L96" s="21" t="str">
        <f>IF($K96="", "", IF($K96=$Q$5, 0, ($G96*'Intro &amp; Setup'!$Y$20)-($F96*'Intro &amp; Setup'!$Y$20)))</f>
        <v/>
      </c>
      <c r="M96" s="27"/>
      <c r="S96" s="39" t="str">
        <f t="shared" si="14"/>
        <v/>
      </c>
      <c r="U96" s="39" t="str">
        <f t="shared" si="15"/>
        <v/>
      </c>
      <c r="W96" s="39" t="str">
        <f t="shared" si="16"/>
        <v/>
      </c>
      <c r="Y96" s="39" t="str">
        <f>IF($B96="", "", IF(OR($B96&lt;'Intro &amp; Setup'!$BI$7, $B96&gt;'Intro &amp; Setup'!$BJ$18), "X", ""))</f>
        <v/>
      </c>
      <c r="AA96" s="70" t="str">
        <f t="shared" si="17"/>
        <v/>
      </c>
      <c r="AB96" s="67" t="str">
        <f t="shared" si="18"/>
        <v/>
      </c>
      <c r="AD96" s="64" t="str">
        <f t="shared" si="19"/>
        <v/>
      </c>
      <c r="AF96" s="67" t="str">
        <f>IF($AD96="", "", COUNTIF($AD$11:$AD$1010, "&lt;"&amp;$AD96)+1+COUNTIF($AD$11:$AD96, $AD96)-1)</f>
        <v/>
      </c>
      <c r="AH96" s="77" t="str">
        <f t="shared" si="20"/>
        <v/>
      </c>
      <c r="AI96" s="21" t="str">
        <f t="shared" si="21"/>
        <v/>
      </c>
      <c r="AK96" s="39" t="str">
        <f t="shared" si="22"/>
        <v/>
      </c>
      <c r="AM96" s="77" t="str">
        <f t="shared" si="23"/>
        <v/>
      </c>
      <c r="AO96" s="77" t="str">
        <f t="shared" si="24"/>
        <v/>
      </c>
      <c r="AP96" s="21" t="str">
        <f t="shared" si="25"/>
        <v/>
      </c>
    </row>
    <row r="97" spans="1:42" x14ac:dyDescent="0.25">
      <c r="A97" s="27"/>
      <c r="B97" s="104"/>
      <c r="C97" s="105"/>
      <c r="D97" s="105"/>
      <c r="E97" s="106"/>
      <c r="F97" s="107"/>
      <c r="G97" s="107"/>
      <c r="H97" s="108"/>
      <c r="I97" s="27"/>
      <c r="J97" s="27"/>
      <c r="K97" s="29" t="str">
        <f t="shared" si="13"/>
        <v/>
      </c>
      <c r="L97" s="21" t="str">
        <f>IF($K97="", "", IF($K97=$Q$5, 0, ($G97*'Intro &amp; Setup'!$Y$20)-($F97*'Intro &amp; Setup'!$Y$20)))</f>
        <v/>
      </c>
      <c r="M97" s="27"/>
      <c r="S97" s="39" t="str">
        <f t="shared" si="14"/>
        <v/>
      </c>
      <c r="U97" s="39" t="str">
        <f t="shared" si="15"/>
        <v/>
      </c>
      <c r="W97" s="39" t="str">
        <f t="shared" si="16"/>
        <v/>
      </c>
      <c r="Y97" s="39" t="str">
        <f>IF($B97="", "", IF(OR($B97&lt;'Intro &amp; Setup'!$BI$7, $B97&gt;'Intro &amp; Setup'!$BJ$18), "X", ""))</f>
        <v/>
      </c>
      <c r="AA97" s="70" t="str">
        <f t="shared" si="17"/>
        <v/>
      </c>
      <c r="AB97" s="67" t="str">
        <f t="shared" si="18"/>
        <v/>
      </c>
      <c r="AD97" s="64" t="str">
        <f t="shared" si="19"/>
        <v/>
      </c>
      <c r="AF97" s="67" t="str">
        <f>IF($AD97="", "", COUNTIF($AD$11:$AD$1010, "&lt;"&amp;$AD97)+1+COUNTIF($AD$11:$AD97, $AD97)-1)</f>
        <v/>
      </c>
      <c r="AH97" s="77" t="str">
        <f t="shared" si="20"/>
        <v/>
      </c>
      <c r="AI97" s="21" t="str">
        <f t="shared" si="21"/>
        <v/>
      </c>
      <c r="AK97" s="39" t="str">
        <f t="shared" si="22"/>
        <v/>
      </c>
      <c r="AM97" s="77" t="str">
        <f t="shared" si="23"/>
        <v/>
      </c>
      <c r="AO97" s="77" t="str">
        <f t="shared" si="24"/>
        <v/>
      </c>
      <c r="AP97" s="21" t="str">
        <f t="shared" si="25"/>
        <v/>
      </c>
    </row>
    <row r="98" spans="1:42" x14ac:dyDescent="0.25">
      <c r="A98" s="27"/>
      <c r="B98" s="104"/>
      <c r="C98" s="105"/>
      <c r="D98" s="105"/>
      <c r="E98" s="106"/>
      <c r="F98" s="107"/>
      <c r="G98" s="107"/>
      <c r="H98" s="108"/>
      <c r="I98" s="27"/>
      <c r="J98" s="27"/>
      <c r="K98" s="29" t="str">
        <f t="shared" si="13"/>
        <v/>
      </c>
      <c r="L98" s="21" t="str">
        <f>IF($K98="", "", IF($K98=$Q$5, 0, ($G98*'Intro &amp; Setup'!$Y$20)-($F98*'Intro &amp; Setup'!$Y$20)))</f>
        <v/>
      </c>
      <c r="M98" s="27"/>
      <c r="S98" s="39" t="str">
        <f t="shared" si="14"/>
        <v/>
      </c>
      <c r="U98" s="39" t="str">
        <f t="shared" si="15"/>
        <v/>
      </c>
      <c r="W98" s="39" t="str">
        <f t="shared" si="16"/>
        <v/>
      </c>
      <c r="Y98" s="39" t="str">
        <f>IF($B98="", "", IF(OR($B98&lt;'Intro &amp; Setup'!$BI$7, $B98&gt;'Intro &amp; Setup'!$BJ$18), "X", ""))</f>
        <v/>
      </c>
      <c r="AA98" s="70" t="str">
        <f t="shared" si="17"/>
        <v/>
      </c>
      <c r="AB98" s="67" t="str">
        <f t="shared" si="18"/>
        <v/>
      </c>
      <c r="AD98" s="64" t="str">
        <f t="shared" si="19"/>
        <v/>
      </c>
      <c r="AF98" s="67" t="str">
        <f>IF($AD98="", "", COUNTIF($AD$11:$AD$1010, "&lt;"&amp;$AD98)+1+COUNTIF($AD$11:$AD98, $AD98)-1)</f>
        <v/>
      </c>
      <c r="AH98" s="77" t="str">
        <f t="shared" si="20"/>
        <v/>
      </c>
      <c r="AI98" s="21" t="str">
        <f t="shared" si="21"/>
        <v/>
      </c>
      <c r="AK98" s="39" t="str">
        <f t="shared" si="22"/>
        <v/>
      </c>
      <c r="AM98" s="77" t="str">
        <f t="shared" si="23"/>
        <v/>
      </c>
      <c r="AO98" s="77" t="str">
        <f t="shared" si="24"/>
        <v/>
      </c>
      <c r="AP98" s="21" t="str">
        <f t="shared" si="25"/>
        <v/>
      </c>
    </row>
    <row r="99" spans="1:42" x14ac:dyDescent="0.25">
      <c r="A99" s="27"/>
      <c r="B99" s="104"/>
      <c r="C99" s="105"/>
      <c r="D99" s="105"/>
      <c r="E99" s="106"/>
      <c r="F99" s="107"/>
      <c r="G99" s="107"/>
      <c r="H99" s="108"/>
      <c r="I99" s="27"/>
      <c r="J99" s="27"/>
      <c r="K99" s="29" t="str">
        <f t="shared" si="13"/>
        <v/>
      </c>
      <c r="L99" s="21" t="str">
        <f>IF($K99="", "", IF($K99=$Q$5, 0, ($G99*'Intro &amp; Setup'!$Y$20)-($F99*'Intro &amp; Setup'!$Y$20)))</f>
        <v/>
      </c>
      <c r="M99" s="27"/>
      <c r="S99" s="39" t="str">
        <f t="shared" si="14"/>
        <v/>
      </c>
      <c r="U99" s="39" t="str">
        <f t="shared" si="15"/>
        <v/>
      </c>
      <c r="W99" s="39" t="str">
        <f t="shared" si="16"/>
        <v/>
      </c>
      <c r="Y99" s="39" t="str">
        <f>IF($B99="", "", IF(OR($B99&lt;'Intro &amp; Setup'!$BI$7, $B99&gt;'Intro &amp; Setup'!$BJ$18), "X", ""))</f>
        <v/>
      </c>
      <c r="AA99" s="70" t="str">
        <f t="shared" si="17"/>
        <v/>
      </c>
      <c r="AB99" s="67" t="str">
        <f t="shared" si="18"/>
        <v/>
      </c>
      <c r="AD99" s="64" t="str">
        <f t="shared" si="19"/>
        <v/>
      </c>
      <c r="AF99" s="67" t="str">
        <f>IF($AD99="", "", COUNTIF($AD$11:$AD$1010, "&lt;"&amp;$AD99)+1+COUNTIF($AD$11:$AD99, $AD99)-1)</f>
        <v/>
      </c>
      <c r="AH99" s="77" t="str">
        <f t="shared" si="20"/>
        <v/>
      </c>
      <c r="AI99" s="21" t="str">
        <f t="shared" si="21"/>
        <v/>
      </c>
      <c r="AK99" s="39" t="str">
        <f t="shared" si="22"/>
        <v/>
      </c>
      <c r="AM99" s="77" t="str">
        <f t="shared" si="23"/>
        <v/>
      </c>
      <c r="AO99" s="77" t="str">
        <f t="shared" si="24"/>
        <v/>
      </c>
      <c r="AP99" s="21" t="str">
        <f t="shared" si="25"/>
        <v/>
      </c>
    </row>
    <row r="100" spans="1:42" x14ac:dyDescent="0.25">
      <c r="A100" s="27"/>
      <c r="B100" s="104"/>
      <c r="C100" s="105"/>
      <c r="D100" s="105"/>
      <c r="E100" s="106"/>
      <c r="F100" s="107"/>
      <c r="G100" s="107"/>
      <c r="H100" s="108"/>
      <c r="I100" s="27"/>
      <c r="J100" s="27"/>
      <c r="K100" s="29" t="str">
        <f t="shared" si="13"/>
        <v/>
      </c>
      <c r="L100" s="21" t="str">
        <f>IF($K100="", "", IF($K100=$Q$5, 0, ($G100*'Intro &amp; Setup'!$Y$20)-($F100*'Intro &amp; Setup'!$Y$20)))</f>
        <v/>
      </c>
      <c r="M100" s="27"/>
      <c r="S100" s="39" t="str">
        <f t="shared" si="14"/>
        <v/>
      </c>
      <c r="U100" s="39" t="str">
        <f t="shared" si="15"/>
        <v/>
      </c>
      <c r="W100" s="39" t="str">
        <f t="shared" si="16"/>
        <v/>
      </c>
      <c r="Y100" s="39" t="str">
        <f>IF($B100="", "", IF(OR($B100&lt;'Intro &amp; Setup'!$BI$7, $B100&gt;'Intro &amp; Setup'!$BJ$18), "X", ""))</f>
        <v/>
      </c>
      <c r="AA100" s="70" t="str">
        <f t="shared" si="17"/>
        <v/>
      </c>
      <c r="AB100" s="67" t="str">
        <f t="shared" si="18"/>
        <v/>
      </c>
      <c r="AD100" s="64" t="str">
        <f t="shared" si="19"/>
        <v/>
      </c>
      <c r="AF100" s="67" t="str">
        <f>IF($AD100="", "", COUNTIF($AD$11:$AD$1010, "&lt;"&amp;$AD100)+1+COUNTIF($AD$11:$AD100, $AD100)-1)</f>
        <v/>
      </c>
      <c r="AH100" s="77" t="str">
        <f t="shared" si="20"/>
        <v/>
      </c>
      <c r="AI100" s="21" t="str">
        <f t="shared" si="21"/>
        <v/>
      </c>
      <c r="AK100" s="39" t="str">
        <f t="shared" si="22"/>
        <v/>
      </c>
      <c r="AM100" s="77" t="str">
        <f t="shared" si="23"/>
        <v/>
      </c>
      <c r="AO100" s="77" t="str">
        <f t="shared" si="24"/>
        <v/>
      </c>
      <c r="AP100" s="21" t="str">
        <f t="shared" si="25"/>
        <v/>
      </c>
    </row>
    <row r="101" spans="1:42" x14ac:dyDescent="0.25">
      <c r="A101" s="27"/>
      <c r="B101" s="104"/>
      <c r="C101" s="105"/>
      <c r="D101" s="105"/>
      <c r="E101" s="106"/>
      <c r="F101" s="107"/>
      <c r="G101" s="107"/>
      <c r="H101" s="108"/>
      <c r="I101" s="27"/>
      <c r="J101" s="27"/>
      <c r="K101" s="29" t="str">
        <f t="shared" si="13"/>
        <v/>
      </c>
      <c r="L101" s="21" t="str">
        <f>IF($K101="", "", IF($K101=$Q$5, 0, ($G101*'Intro &amp; Setup'!$Y$20)-($F101*'Intro &amp; Setup'!$Y$20)))</f>
        <v/>
      </c>
      <c r="M101" s="27"/>
      <c r="S101" s="39" t="str">
        <f t="shared" si="14"/>
        <v/>
      </c>
      <c r="U101" s="39" t="str">
        <f t="shared" si="15"/>
        <v/>
      </c>
      <c r="W101" s="39" t="str">
        <f t="shared" si="16"/>
        <v/>
      </c>
      <c r="Y101" s="39" t="str">
        <f>IF($B101="", "", IF(OR($B101&lt;'Intro &amp; Setup'!$BI$7, $B101&gt;'Intro &amp; Setup'!$BJ$18), "X", ""))</f>
        <v/>
      </c>
      <c r="AA101" s="70" t="str">
        <f t="shared" si="17"/>
        <v/>
      </c>
      <c r="AB101" s="67" t="str">
        <f t="shared" si="18"/>
        <v/>
      </c>
      <c r="AD101" s="64" t="str">
        <f t="shared" si="19"/>
        <v/>
      </c>
      <c r="AF101" s="67" t="str">
        <f>IF($AD101="", "", COUNTIF($AD$11:$AD$1010, "&lt;"&amp;$AD101)+1+COUNTIF($AD$11:$AD101, $AD101)-1)</f>
        <v/>
      </c>
      <c r="AH101" s="77" t="str">
        <f t="shared" si="20"/>
        <v/>
      </c>
      <c r="AI101" s="21" t="str">
        <f t="shared" si="21"/>
        <v/>
      </c>
      <c r="AK101" s="39" t="str">
        <f t="shared" si="22"/>
        <v/>
      </c>
      <c r="AM101" s="77" t="str">
        <f t="shared" si="23"/>
        <v/>
      </c>
      <c r="AO101" s="77" t="str">
        <f t="shared" si="24"/>
        <v/>
      </c>
      <c r="AP101" s="21" t="str">
        <f t="shared" si="25"/>
        <v/>
      </c>
    </row>
    <row r="102" spans="1:42" x14ac:dyDescent="0.25">
      <c r="A102" s="27"/>
      <c r="B102" s="104"/>
      <c r="C102" s="105"/>
      <c r="D102" s="105"/>
      <c r="E102" s="106"/>
      <c r="F102" s="107"/>
      <c r="G102" s="107"/>
      <c r="H102" s="108"/>
      <c r="I102" s="27"/>
      <c r="J102" s="27"/>
      <c r="K102" s="29" t="str">
        <f t="shared" si="13"/>
        <v/>
      </c>
      <c r="L102" s="21" t="str">
        <f>IF($K102="", "", IF($K102=$Q$5, 0, ($G102*'Intro &amp; Setup'!$Y$20)-($F102*'Intro &amp; Setup'!$Y$20)))</f>
        <v/>
      </c>
      <c r="M102" s="27"/>
      <c r="S102" s="39" t="str">
        <f t="shared" si="14"/>
        <v/>
      </c>
      <c r="U102" s="39" t="str">
        <f t="shared" si="15"/>
        <v/>
      </c>
      <c r="W102" s="39" t="str">
        <f t="shared" si="16"/>
        <v/>
      </c>
      <c r="Y102" s="39" t="str">
        <f>IF($B102="", "", IF(OR($B102&lt;'Intro &amp; Setup'!$BI$7, $B102&gt;'Intro &amp; Setup'!$BJ$18), "X", ""))</f>
        <v/>
      </c>
      <c r="AA102" s="70" t="str">
        <f t="shared" si="17"/>
        <v/>
      </c>
      <c r="AB102" s="67" t="str">
        <f t="shared" si="18"/>
        <v/>
      </c>
      <c r="AD102" s="64" t="str">
        <f t="shared" si="19"/>
        <v/>
      </c>
      <c r="AF102" s="67" t="str">
        <f>IF($AD102="", "", COUNTIF($AD$11:$AD$1010, "&lt;"&amp;$AD102)+1+COUNTIF($AD$11:$AD102, $AD102)-1)</f>
        <v/>
      </c>
      <c r="AH102" s="77" t="str">
        <f t="shared" si="20"/>
        <v/>
      </c>
      <c r="AI102" s="21" t="str">
        <f t="shared" si="21"/>
        <v/>
      </c>
      <c r="AK102" s="39" t="str">
        <f t="shared" si="22"/>
        <v/>
      </c>
      <c r="AM102" s="77" t="str">
        <f t="shared" si="23"/>
        <v/>
      </c>
      <c r="AO102" s="77" t="str">
        <f t="shared" si="24"/>
        <v/>
      </c>
      <c r="AP102" s="21" t="str">
        <f t="shared" si="25"/>
        <v/>
      </c>
    </row>
    <row r="103" spans="1:42" x14ac:dyDescent="0.25">
      <c r="A103" s="27"/>
      <c r="B103" s="104"/>
      <c r="C103" s="105"/>
      <c r="D103" s="105"/>
      <c r="E103" s="106"/>
      <c r="F103" s="107"/>
      <c r="G103" s="107"/>
      <c r="H103" s="108"/>
      <c r="I103" s="27"/>
      <c r="J103" s="27"/>
      <c r="K103" s="29" t="str">
        <f t="shared" si="13"/>
        <v/>
      </c>
      <c r="L103" s="21" t="str">
        <f>IF($K103="", "", IF($K103=$Q$5, 0, ($G103*'Intro &amp; Setup'!$Y$20)-($F103*'Intro &amp; Setup'!$Y$20)))</f>
        <v/>
      </c>
      <c r="M103" s="27"/>
      <c r="S103" s="39" t="str">
        <f t="shared" si="14"/>
        <v/>
      </c>
      <c r="U103" s="39" t="str">
        <f t="shared" si="15"/>
        <v/>
      </c>
      <c r="W103" s="39" t="str">
        <f t="shared" si="16"/>
        <v/>
      </c>
      <c r="Y103" s="39" t="str">
        <f>IF($B103="", "", IF(OR($B103&lt;'Intro &amp; Setup'!$BI$7, $B103&gt;'Intro &amp; Setup'!$BJ$18), "X", ""))</f>
        <v/>
      </c>
      <c r="AA103" s="70" t="str">
        <f t="shared" si="17"/>
        <v/>
      </c>
      <c r="AB103" s="67" t="str">
        <f t="shared" si="18"/>
        <v/>
      </c>
      <c r="AD103" s="64" t="str">
        <f t="shared" si="19"/>
        <v/>
      </c>
      <c r="AF103" s="67" t="str">
        <f>IF($AD103="", "", COUNTIF($AD$11:$AD$1010, "&lt;"&amp;$AD103)+1+COUNTIF($AD$11:$AD103, $AD103)-1)</f>
        <v/>
      </c>
      <c r="AH103" s="77" t="str">
        <f t="shared" si="20"/>
        <v/>
      </c>
      <c r="AI103" s="21" t="str">
        <f t="shared" si="21"/>
        <v/>
      </c>
      <c r="AK103" s="39" t="str">
        <f t="shared" si="22"/>
        <v/>
      </c>
      <c r="AM103" s="77" t="str">
        <f t="shared" si="23"/>
        <v/>
      </c>
      <c r="AO103" s="77" t="str">
        <f t="shared" si="24"/>
        <v/>
      </c>
      <c r="AP103" s="21" t="str">
        <f t="shared" si="25"/>
        <v/>
      </c>
    </row>
    <row r="104" spans="1:42" x14ac:dyDescent="0.25">
      <c r="A104" s="27"/>
      <c r="B104" s="104"/>
      <c r="C104" s="105"/>
      <c r="D104" s="105"/>
      <c r="E104" s="106"/>
      <c r="F104" s="107"/>
      <c r="G104" s="107"/>
      <c r="H104" s="108"/>
      <c r="I104" s="27"/>
      <c r="J104" s="27"/>
      <c r="K104" s="29" t="str">
        <f t="shared" si="13"/>
        <v/>
      </c>
      <c r="L104" s="21" t="str">
        <f>IF($K104="", "", IF($K104=$Q$5, 0, ($G104*'Intro &amp; Setup'!$Y$20)-($F104*'Intro &amp; Setup'!$Y$20)))</f>
        <v/>
      </c>
      <c r="M104" s="27"/>
      <c r="S104" s="39" t="str">
        <f t="shared" si="14"/>
        <v/>
      </c>
      <c r="U104" s="39" t="str">
        <f t="shared" si="15"/>
        <v/>
      </c>
      <c r="W104" s="39" t="str">
        <f t="shared" si="16"/>
        <v/>
      </c>
      <c r="Y104" s="39" t="str">
        <f>IF($B104="", "", IF(OR($B104&lt;'Intro &amp; Setup'!$BI$7, $B104&gt;'Intro &amp; Setup'!$BJ$18), "X", ""))</f>
        <v/>
      </c>
      <c r="AA104" s="70" t="str">
        <f t="shared" si="17"/>
        <v/>
      </c>
      <c r="AB104" s="67" t="str">
        <f t="shared" si="18"/>
        <v/>
      </c>
      <c r="AD104" s="64" t="str">
        <f t="shared" si="19"/>
        <v/>
      </c>
      <c r="AF104" s="67" t="str">
        <f>IF($AD104="", "", COUNTIF($AD$11:$AD$1010, "&lt;"&amp;$AD104)+1+COUNTIF($AD$11:$AD104, $AD104)-1)</f>
        <v/>
      </c>
      <c r="AH104" s="77" t="str">
        <f t="shared" si="20"/>
        <v/>
      </c>
      <c r="AI104" s="21" t="str">
        <f t="shared" si="21"/>
        <v/>
      </c>
      <c r="AK104" s="39" t="str">
        <f t="shared" si="22"/>
        <v/>
      </c>
      <c r="AM104" s="77" t="str">
        <f t="shared" si="23"/>
        <v/>
      </c>
      <c r="AO104" s="77" t="str">
        <f t="shared" si="24"/>
        <v/>
      </c>
      <c r="AP104" s="21" t="str">
        <f t="shared" si="25"/>
        <v/>
      </c>
    </row>
    <row r="105" spans="1:42" x14ac:dyDescent="0.25">
      <c r="A105" s="27"/>
      <c r="B105" s="104"/>
      <c r="C105" s="105"/>
      <c r="D105" s="105"/>
      <c r="E105" s="106"/>
      <c r="F105" s="107"/>
      <c r="G105" s="107"/>
      <c r="H105" s="108"/>
      <c r="I105" s="27"/>
      <c r="J105" s="27"/>
      <c r="K105" s="29" t="str">
        <f t="shared" si="13"/>
        <v/>
      </c>
      <c r="L105" s="21" t="str">
        <f>IF($K105="", "", IF($K105=$Q$5, 0, ($G105*'Intro &amp; Setup'!$Y$20)-($F105*'Intro &amp; Setup'!$Y$20)))</f>
        <v/>
      </c>
      <c r="M105" s="27"/>
      <c r="S105" s="39" t="str">
        <f t="shared" si="14"/>
        <v/>
      </c>
      <c r="U105" s="39" t="str">
        <f t="shared" si="15"/>
        <v/>
      </c>
      <c r="W105" s="39" t="str">
        <f t="shared" si="16"/>
        <v/>
      </c>
      <c r="Y105" s="39" t="str">
        <f>IF($B105="", "", IF(OR($B105&lt;'Intro &amp; Setup'!$BI$7, $B105&gt;'Intro &amp; Setup'!$BJ$18), "X", ""))</f>
        <v/>
      </c>
      <c r="AA105" s="70" t="str">
        <f t="shared" si="17"/>
        <v/>
      </c>
      <c r="AB105" s="67" t="str">
        <f t="shared" si="18"/>
        <v/>
      </c>
      <c r="AD105" s="64" t="str">
        <f t="shared" si="19"/>
        <v/>
      </c>
      <c r="AF105" s="67" t="str">
        <f>IF($AD105="", "", COUNTIF($AD$11:$AD$1010, "&lt;"&amp;$AD105)+1+COUNTIF($AD$11:$AD105, $AD105)-1)</f>
        <v/>
      </c>
      <c r="AH105" s="77" t="str">
        <f t="shared" si="20"/>
        <v/>
      </c>
      <c r="AI105" s="21" t="str">
        <f t="shared" si="21"/>
        <v/>
      </c>
      <c r="AK105" s="39" t="str">
        <f t="shared" si="22"/>
        <v/>
      </c>
      <c r="AM105" s="77" t="str">
        <f t="shared" si="23"/>
        <v/>
      </c>
      <c r="AO105" s="77" t="str">
        <f t="shared" si="24"/>
        <v/>
      </c>
      <c r="AP105" s="21" t="str">
        <f t="shared" si="25"/>
        <v/>
      </c>
    </row>
    <row r="106" spans="1:42" x14ac:dyDescent="0.25">
      <c r="A106" s="27"/>
      <c r="B106" s="104"/>
      <c r="C106" s="105"/>
      <c r="D106" s="105"/>
      <c r="E106" s="106"/>
      <c r="F106" s="107"/>
      <c r="G106" s="107"/>
      <c r="H106" s="108"/>
      <c r="I106" s="27"/>
      <c r="J106" s="27"/>
      <c r="K106" s="29" t="str">
        <f t="shared" si="13"/>
        <v/>
      </c>
      <c r="L106" s="21" t="str">
        <f>IF($K106="", "", IF($K106=$Q$5, 0, ($G106*'Intro &amp; Setup'!$Y$20)-($F106*'Intro &amp; Setup'!$Y$20)))</f>
        <v/>
      </c>
      <c r="M106" s="27"/>
      <c r="S106" s="39" t="str">
        <f t="shared" si="14"/>
        <v/>
      </c>
      <c r="U106" s="39" t="str">
        <f t="shared" si="15"/>
        <v/>
      </c>
      <c r="W106" s="39" t="str">
        <f t="shared" si="16"/>
        <v/>
      </c>
      <c r="Y106" s="39" t="str">
        <f>IF($B106="", "", IF(OR($B106&lt;'Intro &amp; Setup'!$BI$7, $B106&gt;'Intro &amp; Setup'!$BJ$18), "X", ""))</f>
        <v/>
      </c>
      <c r="AA106" s="70" t="str">
        <f t="shared" si="17"/>
        <v/>
      </c>
      <c r="AB106" s="67" t="str">
        <f t="shared" si="18"/>
        <v/>
      </c>
      <c r="AD106" s="64" t="str">
        <f t="shared" si="19"/>
        <v/>
      </c>
      <c r="AF106" s="67" t="str">
        <f>IF($AD106="", "", COUNTIF($AD$11:$AD$1010, "&lt;"&amp;$AD106)+1+COUNTIF($AD$11:$AD106, $AD106)-1)</f>
        <v/>
      </c>
      <c r="AH106" s="77" t="str">
        <f t="shared" si="20"/>
        <v/>
      </c>
      <c r="AI106" s="21" t="str">
        <f t="shared" si="21"/>
        <v/>
      </c>
      <c r="AK106" s="39" t="str">
        <f t="shared" si="22"/>
        <v/>
      </c>
      <c r="AM106" s="77" t="str">
        <f t="shared" si="23"/>
        <v/>
      </c>
      <c r="AO106" s="77" t="str">
        <f t="shared" si="24"/>
        <v/>
      </c>
      <c r="AP106" s="21" t="str">
        <f t="shared" si="25"/>
        <v/>
      </c>
    </row>
    <row r="107" spans="1:42" x14ac:dyDescent="0.25">
      <c r="A107" s="27"/>
      <c r="B107" s="104"/>
      <c r="C107" s="105"/>
      <c r="D107" s="105"/>
      <c r="E107" s="106"/>
      <c r="F107" s="107"/>
      <c r="G107" s="107"/>
      <c r="H107" s="108"/>
      <c r="I107" s="27"/>
      <c r="J107" s="27"/>
      <c r="K107" s="29" t="str">
        <f t="shared" si="13"/>
        <v/>
      </c>
      <c r="L107" s="21" t="str">
        <f>IF($K107="", "", IF($K107=$Q$5, 0, ($G107*'Intro &amp; Setup'!$Y$20)-($F107*'Intro &amp; Setup'!$Y$20)))</f>
        <v/>
      </c>
      <c r="M107" s="27"/>
      <c r="S107" s="39" t="str">
        <f t="shared" si="14"/>
        <v/>
      </c>
      <c r="U107" s="39" t="str">
        <f t="shared" si="15"/>
        <v/>
      </c>
      <c r="W107" s="39" t="str">
        <f t="shared" si="16"/>
        <v/>
      </c>
      <c r="Y107" s="39" t="str">
        <f>IF($B107="", "", IF(OR($B107&lt;'Intro &amp; Setup'!$BI$7, $B107&gt;'Intro &amp; Setup'!$BJ$18), "X", ""))</f>
        <v/>
      </c>
      <c r="AA107" s="70" t="str">
        <f t="shared" si="17"/>
        <v/>
      </c>
      <c r="AB107" s="67" t="str">
        <f t="shared" si="18"/>
        <v/>
      </c>
      <c r="AD107" s="64" t="str">
        <f t="shared" si="19"/>
        <v/>
      </c>
      <c r="AF107" s="67" t="str">
        <f>IF($AD107="", "", COUNTIF($AD$11:$AD$1010, "&lt;"&amp;$AD107)+1+COUNTIF($AD$11:$AD107, $AD107)-1)</f>
        <v/>
      </c>
      <c r="AH107" s="77" t="str">
        <f t="shared" si="20"/>
        <v/>
      </c>
      <c r="AI107" s="21" t="str">
        <f t="shared" si="21"/>
        <v/>
      </c>
      <c r="AK107" s="39" t="str">
        <f t="shared" si="22"/>
        <v/>
      </c>
      <c r="AM107" s="77" t="str">
        <f t="shared" si="23"/>
        <v/>
      </c>
      <c r="AO107" s="77" t="str">
        <f t="shared" si="24"/>
        <v/>
      </c>
      <c r="AP107" s="21" t="str">
        <f t="shared" si="25"/>
        <v/>
      </c>
    </row>
    <row r="108" spans="1:42" x14ac:dyDescent="0.25">
      <c r="A108" s="27"/>
      <c r="B108" s="104"/>
      <c r="C108" s="105"/>
      <c r="D108" s="105"/>
      <c r="E108" s="106"/>
      <c r="F108" s="107"/>
      <c r="G108" s="107"/>
      <c r="H108" s="108"/>
      <c r="I108" s="27"/>
      <c r="J108" s="27"/>
      <c r="K108" s="29" t="str">
        <f t="shared" si="13"/>
        <v/>
      </c>
      <c r="L108" s="21" t="str">
        <f>IF($K108="", "", IF($K108=$Q$5, 0, ($G108*'Intro &amp; Setup'!$Y$20)-($F108*'Intro &amp; Setup'!$Y$20)))</f>
        <v/>
      </c>
      <c r="M108" s="27"/>
      <c r="S108" s="39" t="str">
        <f t="shared" si="14"/>
        <v/>
      </c>
      <c r="U108" s="39" t="str">
        <f t="shared" si="15"/>
        <v/>
      </c>
      <c r="W108" s="39" t="str">
        <f t="shared" si="16"/>
        <v/>
      </c>
      <c r="Y108" s="39" t="str">
        <f>IF($B108="", "", IF(OR($B108&lt;'Intro &amp; Setup'!$BI$7, $B108&gt;'Intro &amp; Setup'!$BJ$18), "X", ""))</f>
        <v/>
      </c>
      <c r="AA108" s="70" t="str">
        <f t="shared" si="17"/>
        <v/>
      </c>
      <c r="AB108" s="67" t="str">
        <f t="shared" si="18"/>
        <v/>
      </c>
      <c r="AD108" s="64" t="str">
        <f t="shared" si="19"/>
        <v/>
      </c>
      <c r="AF108" s="67" t="str">
        <f>IF($AD108="", "", COUNTIF($AD$11:$AD$1010, "&lt;"&amp;$AD108)+1+COUNTIF($AD$11:$AD108, $AD108)-1)</f>
        <v/>
      </c>
      <c r="AH108" s="77" t="str">
        <f t="shared" si="20"/>
        <v/>
      </c>
      <c r="AI108" s="21" t="str">
        <f t="shared" si="21"/>
        <v/>
      </c>
      <c r="AK108" s="39" t="str">
        <f t="shared" si="22"/>
        <v/>
      </c>
      <c r="AM108" s="77" t="str">
        <f t="shared" si="23"/>
        <v/>
      </c>
      <c r="AO108" s="77" t="str">
        <f t="shared" si="24"/>
        <v/>
      </c>
      <c r="AP108" s="21" t="str">
        <f t="shared" si="25"/>
        <v/>
      </c>
    </row>
    <row r="109" spans="1:42" x14ac:dyDescent="0.25">
      <c r="A109" s="27"/>
      <c r="B109" s="104"/>
      <c r="C109" s="105"/>
      <c r="D109" s="105"/>
      <c r="E109" s="106"/>
      <c r="F109" s="107"/>
      <c r="G109" s="107"/>
      <c r="H109" s="108"/>
      <c r="I109" s="27"/>
      <c r="J109" s="27"/>
      <c r="K109" s="29" t="str">
        <f t="shared" si="13"/>
        <v/>
      </c>
      <c r="L109" s="21" t="str">
        <f>IF($K109="", "", IF($K109=$Q$5, 0, ($G109*'Intro &amp; Setup'!$Y$20)-($F109*'Intro &amp; Setup'!$Y$20)))</f>
        <v/>
      </c>
      <c r="M109" s="27"/>
      <c r="S109" s="39" t="str">
        <f t="shared" si="14"/>
        <v/>
      </c>
      <c r="U109" s="39" t="str">
        <f t="shared" si="15"/>
        <v/>
      </c>
      <c r="W109" s="39" t="str">
        <f t="shared" si="16"/>
        <v/>
      </c>
      <c r="Y109" s="39" t="str">
        <f>IF($B109="", "", IF(OR($B109&lt;'Intro &amp; Setup'!$BI$7, $B109&gt;'Intro &amp; Setup'!$BJ$18), "X", ""))</f>
        <v/>
      </c>
      <c r="AA109" s="70" t="str">
        <f t="shared" si="17"/>
        <v/>
      </c>
      <c r="AB109" s="67" t="str">
        <f t="shared" si="18"/>
        <v/>
      </c>
      <c r="AD109" s="64" t="str">
        <f t="shared" si="19"/>
        <v/>
      </c>
      <c r="AF109" s="67" t="str">
        <f>IF($AD109="", "", COUNTIF($AD$11:$AD$1010, "&lt;"&amp;$AD109)+1+COUNTIF($AD$11:$AD109, $AD109)-1)</f>
        <v/>
      </c>
      <c r="AH109" s="77" t="str">
        <f t="shared" si="20"/>
        <v/>
      </c>
      <c r="AI109" s="21" t="str">
        <f t="shared" si="21"/>
        <v/>
      </c>
      <c r="AK109" s="39" t="str">
        <f t="shared" si="22"/>
        <v/>
      </c>
      <c r="AM109" s="77" t="str">
        <f t="shared" si="23"/>
        <v/>
      </c>
      <c r="AO109" s="77" t="str">
        <f t="shared" si="24"/>
        <v/>
      </c>
      <c r="AP109" s="21" t="str">
        <f t="shared" si="25"/>
        <v/>
      </c>
    </row>
    <row r="110" spans="1:42" x14ac:dyDescent="0.25">
      <c r="A110" s="27"/>
      <c r="B110" s="104"/>
      <c r="C110" s="105"/>
      <c r="D110" s="105"/>
      <c r="E110" s="106"/>
      <c r="F110" s="107"/>
      <c r="G110" s="107"/>
      <c r="H110" s="108"/>
      <c r="I110" s="27"/>
      <c r="J110" s="27"/>
      <c r="K110" s="29" t="str">
        <f t="shared" si="13"/>
        <v/>
      </c>
      <c r="L110" s="21" t="str">
        <f>IF($K110="", "", IF($K110=$Q$5, 0, ($G110*'Intro &amp; Setup'!$Y$20)-($F110*'Intro &amp; Setup'!$Y$20)))</f>
        <v/>
      </c>
      <c r="M110" s="27"/>
      <c r="S110" s="39" t="str">
        <f t="shared" si="14"/>
        <v/>
      </c>
      <c r="U110" s="39" t="str">
        <f t="shared" si="15"/>
        <v/>
      </c>
      <c r="W110" s="39" t="str">
        <f t="shared" si="16"/>
        <v/>
      </c>
      <c r="Y110" s="39" t="str">
        <f>IF($B110="", "", IF(OR($B110&lt;'Intro &amp; Setup'!$BI$7, $B110&gt;'Intro &amp; Setup'!$BJ$18), "X", ""))</f>
        <v/>
      </c>
      <c r="AA110" s="70" t="str">
        <f t="shared" si="17"/>
        <v/>
      </c>
      <c r="AB110" s="67" t="str">
        <f t="shared" si="18"/>
        <v/>
      </c>
      <c r="AD110" s="64" t="str">
        <f t="shared" si="19"/>
        <v/>
      </c>
      <c r="AF110" s="67" t="str">
        <f>IF($AD110="", "", COUNTIF($AD$11:$AD$1010, "&lt;"&amp;$AD110)+1+COUNTIF($AD$11:$AD110, $AD110)-1)</f>
        <v/>
      </c>
      <c r="AH110" s="77" t="str">
        <f t="shared" si="20"/>
        <v/>
      </c>
      <c r="AI110" s="21" t="str">
        <f t="shared" si="21"/>
        <v/>
      </c>
      <c r="AK110" s="39" t="str">
        <f t="shared" si="22"/>
        <v/>
      </c>
      <c r="AM110" s="77" t="str">
        <f t="shared" si="23"/>
        <v/>
      </c>
      <c r="AO110" s="77" t="str">
        <f t="shared" si="24"/>
        <v/>
      </c>
      <c r="AP110" s="21" t="str">
        <f t="shared" si="25"/>
        <v/>
      </c>
    </row>
    <row r="111" spans="1:42" x14ac:dyDescent="0.25">
      <c r="A111" s="27"/>
      <c r="B111" s="104"/>
      <c r="C111" s="105"/>
      <c r="D111" s="105"/>
      <c r="E111" s="106"/>
      <c r="F111" s="107"/>
      <c r="G111" s="107"/>
      <c r="H111" s="108"/>
      <c r="I111" s="27"/>
      <c r="J111" s="27"/>
      <c r="K111" s="29" t="str">
        <f t="shared" si="13"/>
        <v/>
      </c>
      <c r="L111" s="21" t="str">
        <f>IF($K111="", "", IF($K111=$Q$5, 0, ($G111*'Intro &amp; Setup'!$Y$20)-($F111*'Intro &amp; Setup'!$Y$20)))</f>
        <v/>
      </c>
      <c r="M111" s="27"/>
      <c r="S111" s="39" t="str">
        <f t="shared" si="14"/>
        <v/>
      </c>
      <c r="U111" s="39" t="str">
        <f t="shared" si="15"/>
        <v/>
      </c>
      <c r="W111" s="39" t="str">
        <f t="shared" si="16"/>
        <v/>
      </c>
      <c r="Y111" s="39" t="str">
        <f>IF($B111="", "", IF(OR($B111&lt;'Intro &amp; Setup'!$BI$7, $B111&gt;'Intro &amp; Setup'!$BJ$18), "X", ""))</f>
        <v/>
      </c>
      <c r="AA111" s="70" t="str">
        <f t="shared" si="17"/>
        <v/>
      </c>
      <c r="AB111" s="67" t="str">
        <f t="shared" si="18"/>
        <v/>
      </c>
      <c r="AD111" s="64" t="str">
        <f t="shared" si="19"/>
        <v/>
      </c>
      <c r="AF111" s="67" t="str">
        <f>IF($AD111="", "", COUNTIF($AD$11:$AD$1010, "&lt;"&amp;$AD111)+1+COUNTIF($AD$11:$AD111, $AD111)-1)</f>
        <v/>
      </c>
      <c r="AH111" s="77" t="str">
        <f t="shared" si="20"/>
        <v/>
      </c>
      <c r="AI111" s="21" t="str">
        <f t="shared" si="21"/>
        <v/>
      </c>
      <c r="AK111" s="39" t="str">
        <f t="shared" si="22"/>
        <v/>
      </c>
      <c r="AM111" s="77" t="str">
        <f t="shared" si="23"/>
        <v/>
      </c>
      <c r="AO111" s="77" t="str">
        <f t="shared" si="24"/>
        <v/>
      </c>
      <c r="AP111" s="21" t="str">
        <f t="shared" si="25"/>
        <v/>
      </c>
    </row>
    <row r="112" spans="1:42" x14ac:dyDescent="0.25">
      <c r="A112" s="27"/>
      <c r="B112" s="104"/>
      <c r="C112" s="105"/>
      <c r="D112" s="105"/>
      <c r="E112" s="106"/>
      <c r="F112" s="107"/>
      <c r="G112" s="107"/>
      <c r="H112" s="108"/>
      <c r="I112" s="27"/>
      <c r="J112" s="27"/>
      <c r="K112" s="29" t="str">
        <f t="shared" si="13"/>
        <v/>
      </c>
      <c r="L112" s="21" t="str">
        <f>IF($K112="", "", IF($K112=$Q$5, 0, ($G112*'Intro &amp; Setup'!$Y$20)-($F112*'Intro &amp; Setup'!$Y$20)))</f>
        <v/>
      </c>
      <c r="M112" s="27"/>
      <c r="S112" s="39" t="str">
        <f t="shared" si="14"/>
        <v/>
      </c>
      <c r="U112" s="39" t="str">
        <f t="shared" si="15"/>
        <v/>
      </c>
      <c r="W112" s="39" t="str">
        <f t="shared" si="16"/>
        <v/>
      </c>
      <c r="Y112" s="39" t="str">
        <f>IF($B112="", "", IF(OR($B112&lt;'Intro &amp; Setup'!$BI$7, $B112&gt;'Intro &amp; Setup'!$BJ$18), "X", ""))</f>
        <v/>
      </c>
      <c r="AA112" s="70" t="str">
        <f t="shared" si="17"/>
        <v/>
      </c>
      <c r="AB112" s="67" t="str">
        <f t="shared" si="18"/>
        <v/>
      </c>
      <c r="AD112" s="64" t="str">
        <f t="shared" si="19"/>
        <v/>
      </c>
      <c r="AF112" s="67" t="str">
        <f>IF($AD112="", "", COUNTIF($AD$11:$AD$1010, "&lt;"&amp;$AD112)+1+COUNTIF($AD$11:$AD112, $AD112)-1)</f>
        <v/>
      </c>
      <c r="AH112" s="77" t="str">
        <f t="shared" si="20"/>
        <v/>
      </c>
      <c r="AI112" s="21" t="str">
        <f t="shared" si="21"/>
        <v/>
      </c>
      <c r="AK112" s="39" t="str">
        <f t="shared" si="22"/>
        <v/>
      </c>
      <c r="AM112" s="77" t="str">
        <f t="shared" si="23"/>
        <v/>
      </c>
      <c r="AO112" s="77" t="str">
        <f t="shared" si="24"/>
        <v/>
      </c>
      <c r="AP112" s="21" t="str">
        <f t="shared" si="25"/>
        <v/>
      </c>
    </row>
    <row r="113" spans="1:42" x14ac:dyDescent="0.25">
      <c r="A113" s="27"/>
      <c r="B113" s="104"/>
      <c r="C113" s="105"/>
      <c r="D113" s="105"/>
      <c r="E113" s="106"/>
      <c r="F113" s="107"/>
      <c r="G113" s="107"/>
      <c r="H113" s="108"/>
      <c r="I113" s="27"/>
      <c r="J113" s="27"/>
      <c r="K113" s="29" t="str">
        <f t="shared" si="13"/>
        <v/>
      </c>
      <c r="L113" s="21" t="str">
        <f>IF($K113="", "", IF($K113=$Q$5, 0, ($G113*'Intro &amp; Setup'!$Y$20)-($F113*'Intro &amp; Setup'!$Y$20)))</f>
        <v/>
      </c>
      <c r="M113" s="27"/>
      <c r="S113" s="39" t="str">
        <f t="shared" si="14"/>
        <v/>
      </c>
      <c r="U113" s="39" t="str">
        <f t="shared" si="15"/>
        <v/>
      </c>
      <c r="W113" s="39" t="str">
        <f t="shared" si="16"/>
        <v/>
      </c>
      <c r="Y113" s="39" t="str">
        <f>IF($B113="", "", IF(OR($B113&lt;'Intro &amp; Setup'!$BI$7, $B113&gt;'Intro &amp; Setup'!$BJ$18), "X", ""))</f>
        <v/>
      </c>
      <c r="AA113" s="70" t="str">
        <f t="shared" si="17"/>
        <v/>
      </c>
      <c r="AB113" s="67" t="str">
        <f t="shared" si="18"/>
        <v/>
      </c>
      <c r="AD113" s="64" t="str">
        <f t="shared" si="19"/>
        <v/>
      </c>
      <c r="AF113" s="67" t="str">
        <f>IF($AD113="", "", COUNTIF($AD$11:$AD$1010, "&lt;"&amp;$AD113)+1+COUNTIF($AD$11:$AD113, $AD113)-1)</f>
        <v/>
      </c>
      <c r="AH113" s="77" t="str">
        <f t="shared" si="20"/>
        <v/>
      </c>
      <c r="AI113" s="21" t="str">
        <f t="shared" si="21"/>
        <v/>
      </c>
      <c r="AK113" s="39" t="str">
        <f t="shared" si="22"/>
        <v/>
      </c>
      <c r="AM113" s="77" t="str">
        <f t="shared" si="23"/>
        <v/>
      </c>
      <c r="AO113" s="77" t="str">
        <f t="shared" si="24"/>
        <v/>
      </c>
      <c r="AP113" s="21" t="str">
        <f t="shared" si="25"/>
        <v/>
      </c>
    </row>
    <row r="114" spans="1:42" x14ac:dyDescent="0.25">
      <c r="A114" s="27"/>
      <c r="B114" s="104"/>
      <c r="C114" s="105"/>
      <c r="D114" s="105"/>
      <c r="E114" s="106"/>
      <c r="F114" s="107"/>
      <c r="G114" s="107"/>
      <c r="H114" s="108"/>
      <c r="I114" s="27"/>
      <c r="J114" s="27"/>
      <c r="K114" s="29" t="str">
        <f t="shared" si="13"/>
        <v/>
      </c>
      <c r="L114" s="21" t="str">
        <f>IF($K114="", "", IF($K114=$Q$5, 0, ($G114*'Intro &amp; Setup'!$Y$20)-($F114*'Intro &amp; Setup'!$Y$20)))</f>
        <v/>
      </c>
      <c r="M114" s="27"/>
      <c r="S114" s="39" t="str">
        <f t="shared" si="14"/>
        <v/>
      </c>
      <c r="U114" s="39" t="str">
        <f t="shared" si="15"/>
        <v/>
      </c>
      <c r="W114" s="39" t="str">
        <f t="shared" si="16"/>
        <v/>
      </c>
      <c r="Y114" s="39" t="str">
        <f>IF($B114="", "", IF(OR($B114&lt;'Intro &amp; Setup'!$BI$7, $B114&gt;'Intro &amp; Setup'!$BJ$18), "X", ""))</f>
        <v/>
      </c>
      <c r="AA114" s="70" t="str">
        <f t="shared" si="17"/>
        <v/>
      </c>
      <c r="AB114" s="67" t="str">
        <f t="shared" si="18"/>
        <v/>
      </c>
      <c r="AD114" s="64" t="str">
        <f t="shared" si="19"/>
        <v/>
      </c>
      <c r="AF114" s="67" t="str">
        <f>IF($AD114="", "", COUNTIF($AD$11:$AD$1010, "&lt;"&amp;$AD114)+1+COUNTIF($AD$11:$AD114, $AD114)-1)</f>
        <v/>
      </c>
      <c r="AH114" s="77" t="str">
        <f t="shared" si="20"/>
        <v/>
      </c>
      <c r="AI114" s="21" t="str">
        <f t="shared" si="21"/>
        <v/>
      </c>
      <c r="AK114" s="39" t="str">
        <f t="shared" si="22"/>
        <v/>
      </c>
      <c r="AM114" s="77" t="str">
        <f t="shared" si="23"/>
        <v/>
      </c>
      <c r="AO114" s="77" t="str">
        <f t="shared" si="24"/>
        <v/>
      </c>
      <c r="AP114" s="21" t="str">
        <f t="shared" si="25"/>
        <v/>
      </c>
    </row>
    <row r="115" spans="1:42" x14ac:dyDescent="0.25">
      <c r="A115" s="27"/>
      <c r="B115" s="104"/>
      <c r="C115" s="105"/>
      <c r="D115" s="105"/>
      <c r="E115" s="106"/>
      <c r="F115" s="107"/>
      <c r="G115" s="107"/>
      <c r="H115" s="108"/>
      <c r="I115" s="27"/>
      <c r="J115" s="27"/>
      <c r="K115" s="29" t="str">
        <f t="shared" si="13"/>
        <v/>
      </c>
      <c r="L115" s="21" t="str">
        <f>IF($K115="", "", IF($K115=$Q$5, 0, ($G115*'Intro &amp; Setup'!$Y$20)-($F115*'Intro &amp; Setup'!$Y$20)))</f>
        <v/>
      </c>
      <c r="M115" s="27"/>
      <c r="S115" s="39" t="str">
        <f t="shared" si="14"/>
        <v/>
      </c>
      <c r="U115" s="39" t="str">
        <f t="shared" si="15"/>
        <v/>
      </c>
      <c r="W115" s="39" t="str">
        <f t="shared" si="16"/>
        <v/>
      </c>
      <c r="Y115" s="39" t="str">
        <f>IF($B115="", "", IF(OR($B115&lt;'Intro &amp; Setup'!$BI$7, $B115&gt;'Intro &amp; Setup'!$BJ$18), "X", ""))</f>
        <v/>
      </c>
      <c r="AA115" s="70" t="str">
        <f t="shared" si="17"/>
        <v/>
      </c>
      <c r="AB115" s="67" t="str">
        <f t="shared" si="18"/>
        <v/>
      </c>
      <c r="AD115" s="64" t="str">
        <f t="shared" si="19"/>
        <v/>
      </c>
      <c r="AF115" s="67" t="str">
        <f>IF($AD115="", "", COUNTIF($AD$11:$AD$1010, "&lt;"&amp;$AD115)+1+COUNTIF($AD$11:$AD115, $AD115)-1)</f>
        <v/>
      </c>
      <c r="AH115" s="77" t="str">
        <f t="shared" si="20"/>
        <v/>
      </c>
      <c r="AI115" s="21" t="str">
        <f t="shared" si="21"/>
        <v/>
      </c>
      <c r="AK115" s="39" t="str">
        <f t="shared" si="22"/>
        <v/>
      </c>
      <c r="AM115" s="77" t="str">
        <f t="shared" si="23"/>
        <v/>
      </c>
      <c r="AO115" s="77" t="str">
        <f t="shared" si="24"/>
        <v/>
      </c>
      <c r="AP115" s="21" t="str">
        <f t="shared" si="25"/>
        <v/>
      </c>
    </row>
    <row r="116" spans="1:42" x14ac:dyDescent="0.25">
      <c r="A116" s="27"/>
      <c r="B116" s="104"/>
      <c r="C116" s="105"/>
      <c r="D116" s="105"/>
      <c r="E116" s="106"/>
      <c r="F116" s="107"/>
      <c r="G116" s="107"/>
      <c r="H116" s="108"/>
      <c r="I116" s="27"/>
      <c r="J116" s="27"/>
      <c r="K116" s="29" t="str">
        <f t="shared" si="13"/>
        <v/>
      </c>
      <c r="L116" s="21" t="str">
        <f>IF($K116="", "", IF($K116=$Q$5, 0, ($G116*'Intro &amp; Setup'!$Y$20)-($F116*'Intro &amp; Setup'!$Y$20)))</f>
        <v/>
      </c>
      <c r="M116" s="27"/>
      <c r="S116" s="39" t="str">
        <f t="shared" si="14"/>
        <v/>
      </c>
      <c r="U116" s="39" t="str">
        <f t="shared" si="15"/>
        <v/>
      </c>
      <c r="W116" s="39" t="str">
        <f t="shared" si="16"/>
        <v/>
      </c>
      <c r="Y116" s="39" t="str">
        <f>IF($B116="", "", IF(OR($B116&lt;'Intro &amp; Setup'!$BI$7, $B116&gt;'Intro &amp; Setup'!$BJ$18), "X", ""))</f>
        <v/>
      </c>
      <c r="AA116" s="70" t="str">
        <f t="shared" si="17"/>
        <v/>
      </c>
      <c r="AB116" s="67" t="str">
        <f t="shared" si="18"/>
        <v/>
      </c>
      <c r="AD116" s="64" t="str">
        <f t="shared" si="19"/>
        <v/>
      </c>
      <c r="AF116" s="67" t="str">
        <f>IF($AD116="", "", COUNTIF($AD$11:$AD$1010, "&lt;"&amp;$AD116)+1+COUNTIF($AD$11:$AD116, $AD116)-1)</f>
        <v/>
      </c>
      <c r="AH116" s="77" t="str">
        <f t="shared" si="20"/>
        <v/>
      </c>
      <c r="AI116" s="21" t="str">
        <f t="shared" si="21"/>
        <v/>
      </c>
      <c r="AK116" s="39" t="str">
        <f t="shared" si="22"/>
        <v/>
      </c>
      <c r="AM116" s="77" t="str">
        <f t="shared" si="23"/>
        <v/>
      </c>
      <c r="AO116" s="77" t="str">
        <f t="shared" si="24"/>
        <v/>
      </c>
      <c r="AP116" s="21" t="str">
        <f t="shared" si="25"/>
        <v/>
      </c>
    </row>
    <row r="117" spans="1:42" x14ac:dyDescent="0.25">
      <c r="A117" s="27"/>
      <c r="B117" s="104"/>
      <c r="C117" s="105"/>
      <c r="D117" s="105"/>
      <c r="E117" s="106"/>
      <c r="F117" s="107"/>
      <c r="G117" s="107"/>
      <c r="H117" s="108"/>
      <c r="I117" s="27"/>
      <c r="J117" s="27"/>
      <c r="K117" s="29" t="str">
        <f t="shared" si="13"/>
        <v/>
      </c>
      <c r="L117" s="21" t="str">
        <f>IF($K117="", "", IF($K117=$Q$5, 0, ($G117*'Intro &amp; Setup'!$Y$20)-($F117*'Intro &amp; Setup'!$Y$20)))</f>
        <v/>
      </c>
      <c r="M117" s="27"/>
      <c r="S117" s="39" t="str">
        <f t="shared" si="14"/>
        <v/>
      </c>
      <c r="U117" s="39" t="str">
        <f t="shared" si="15"/>
        <v/>
      </c>
      <c r="W117" s="39" t="str">
        <f t="shared" si="16"/>
        <v/>
      </c>
      <c r="Y117" s="39" t="str">
        <f>IF($B117="", "", IF(OR($B117&lt;'Intro &amp; Setup'!$BI$7, $B117&gt;'Intro &amp; Setup'!$BJ$18), "X", ""))</f>
        <v/>
      </c>
      <c r="AA117" s="70" t="str">
        <f t="shared" si="17"/>
        <v/>
      </c>
      <c r="AB117" s="67" t="str">
        <f t="shared" si="18"/>
        <v/>
      </c>
      <c r="AD117" s="64" t="str">
        <f t="shared" si="19"/>
        <v/>
      </c>
      <c r="AF117" s="67" t="str">
        <f>IF($AD117="", "", COUNTIF($AD$11:$AD$1010, "&lt;"&amp;$AD117)+1+COUNTIF($AD$11:$AD117, $AD117)-1)</f>
        <v/>
      </c>
      <c r="AH117" s="77" t="str">
        <f t="shared" si="20"/>
        <v/>
      </c>
      <c r="AI117" s="21" t="str">
        <f t="shared" si="21"/>
        <v/>
      </c>
      <c r="AK117" s="39" t="str">
        <f t="shared" si="22"/>
        <v/>
      </c>
      <c r="AM117" s="77" t="str">
        <f t="shared" si="23"/>
        <v/>
      </c>
      <c r="AO117" s="77" t="str">
        <f t="shared" si="24"/>
        <v/>
      </c>
      <c r="AP117" s="21" t="str">
        <f t="shared" si="25"/>
        <v/>
      </c>
    </row>
    <row r="118" spans="1:42" x14ac:dyDescent="0.25">
      <c r="A118" s="27"/>
      <c r="B118" s="104"/>
      <c r="C118" s="105"/>
      <c r="D118" s="105"/>
      <c r="E118" s="106"/>
      <c r="F118" s="107"/>
      <c r="G118" s="107"/>
      <c r="H118" s="108"/>
      <c r="I118" s="27"/>
      <c r="J118" s="27"/>
      <c r="K118" s="29" t="str">
        <f t="shared" si="13"/>
        <v/>
      </c>
      <c r="L118" s="21" t="str">
        <f>IF($K118="", "", IF($K118=$Q$5, 0, ($G118*'Intro &amp; Setup'!$Y$20)-($F118*'Intro &amp; Setup'!$Y$20)))</f>
        <v/>
      </c>
      <c r="M118" s="27"/>
      <c r="S118" s="39" t="str">
        <f t="shared" si="14"/>
        <v/>
      </c>
      <c r="U118" s="39" t="str">
        <f t="shared" si="15"/>
        <v/>
      </c>
      <c r="W118" s="39" t="str">
        <f t="shared" si="16"/>
        <v/>
      </c>
      <c r="Y118" s="39" t="str">
        <f>IF($B118="", "", IF(OR($B118&lt;'Intro &amp; Setup'!$BI$7, $B118&gt;'Intro &amp; Setup'!$BJ$18), "X", ""))</f>
        <v/>
      </c>
      <c r="AA118" s="70" t="str">
        <f t="shared" si="17"/>
        <v/>
      </c>
      <c r="AB118" s="67" t="str">
        <f t="shared" si="18"/>
        <v/>
      </c>
      <c r="AD118" s="64" t="str">
        <f t="shared" si="19"/>
        <v/>
      </c>
      <c r="AF118" s="67" t="str">
        <f>IF($AD118="", "", COUNTIF($AD$11:$AD$1010, "&lt;"&amp;$AD118)+1+COUNTIF($AD$11:$AD118, $AD118)-1)</f>
        <v/>
      </c>
      <c r="AH118" s="77" t="str">
        <f t="shared" si="20"/>
        <v/>
      </c>
      <c r="AI118" s="21" t="str">
        <f t="shared" si="21"/>
        <v/>
      </c>
      <c r="AK118" s="39" t="str">
        <f t="shared" si="22"/>
        <v/>
      </c>
      <c r="AM118" s="77" t="str">
        <f t="shared" si="23"/>
        <v/>
      </c>
      <c r="AO118" s="77" t="str">
        <f t="shared" si="24"/>
        <v/>
      </c>
      <c r="AP118" s="21" t="str">
        <f t="shared" si="25"/>
        <v/>
      </c>
    </row>
    <row r="119" spans="1:42" x14ac:dyDescent="0.25">
      <c r="A119" s="27"/>
      <c r="B119" s="104"/>
      <c r="C119" s="105"/>
      <c r="D119" s="105"/>
      <c r="E119" s="106"/>
      <c r="F119" s="107"/>
      <c r="G119" s="107"/>
      <c r="H119" s="108"/>
      <c r="I119" s="27"/>
      <c r="J119" s="27"/>
      <c r="K119" s="29" t="str">
        <f t="shared" si="13"/>
        <v/>
      </c>
      <c r="L119" s="21" t="str">
        <f>IF($K119="", "", IF($K119=$Q$5, 0, ($G119*'Intro &amp; Setup'!$Y$20)-($F119*'Intro &amp; Setup'!$Y$20)))</f>
        <v/>
      </c>
      <c r="M119" s="27"/>
      <c r="S119" s="39" t="str">
        <f t="shared" si="14"/>
        <v/>
      </c>
      <c r="U119" s="39" t="str">
        <f t="shared" si="15"/>
        <v/>
      </c>
      <c r="W119" s="39" t="str">
        <f t="shared" si="16"/>
        <v/>
      </c>
      <c r="Y119" s="39" t="str">
        <f>IF($B119="", "", IF(OR($B119&lt;'Intro &amp; Setup'!$BI$7, $B119&gt;'Intro &amp; Setup'!$BJ$18), "X", ""))</f>
        <v/>
      </c>
      <c r="AA119" s="70" t="str">
        <f t="shared" si="17"/>
        <v/>
      </c>
      <c r="AB119" s="67" t="str">
        <f t="shared" si="18"/>
        <v/>
      </c>
      <c r="AD119" s="64" t="str">
        <f t="shared" si="19"/>
        <v/>
      </c>
      <c r="AF119" s="67" t="str">
        <f>IF($AD119="", "", COUNTIF($AD$11:$AD$1010, "&lt;"&amp;$AD119)+1+COUNTIF($AD$11:$AD119, $AD119)-1)</f>
        <v/>
      </c>
      <c r="AH119" s="77" t="str">
        <f t="shared" si="20"/>
        <v/>
      </c>
      <c r="AI119" s="21" t="str">
        <f t="shared" si="21"/>
        <v/>
      </c>
      <c r="AK119" s="39" t="str">
        <f t="shared" si="22"/>
        <v/>
      </c>
      <c r="AM119" s="77" t="str">
        <f t="shared" si="23"/>
        <v/>
      </c>
      <c r="AO119" s="77" t="str">
        <f t="shared" si="24"/>
        <v/>
      </c>
      <c r="AP119" s="21" t="str">
        <f t="shared" si="25"/>
        <v/>
      </c>
    </row>
    <row r="120" spans="1:42" x14ac:dyDescent="0.25">
      <c r="A120" s="27"/>
      <c r="B120" s="104"/>
      <c r="C120" s="105"/>
      <c r="D120" s="105"/>
      <c r="E120" s="106"/>
      <c r="F120" s="107"/>
      <c r="G120" s="107"/>
      <c r="H120" s="108"/>
      <c r="I120" s="27"/>
      <c r="J120" s="27"/>
      <c r="K120" s="29" t="str">
        <f t="shared" si="13"/>
        <v/>
      </c>
      <c r="L120" s="21" t="str">
        <f>IF($K120="", "", IF($K120=$Q$5, 0, ($G120*'Intro &amp; Setup'!$Y$20)-($F120*'Intro &amp; Setup'!$Y$20)))</f>
        <v/>
      </c>
      <c r="M120" s="27"/>
      <c r="S120" s="39" t="str">
        <f t="shared" si="14"/>
        <v/>
      </c>
      <c r="U120" s="39" t="str">
        <f t="shared" si="15"/>
        <v/>
      </c>
      <c r="W120" s="39" t="str">
        <f t="shared" si="16"/>
        <v/>
      </c>
      <c r="Y120" s="39" t="str">
        <f>IF($B120="", "", IF(OR($B120&lt;'Intro &amp; Setup'!$BI$7, $B120&gt;'Intro &amp; Setup'!$BJ$18), "X", ""))</f>
        <v/>
      </c>
      <c r="AA120" s="70" t="str">
        <f t="shared" si="17"/>
        <v/>
      </c>
      <c r="AB120" s="67" t="str">
        <f t="shared" si="18"/>
        <v/>
      </c>
      <c r="AD120" s="64" t="str">
        <f t="shared" si="19"/>
        <v/>
      </c>
      <c r="AF120" s="67" t="str">
        <f>IF($AD120="", "", COUNTIF($AD$11:$AD$1010, "&lt;"&amp;$AD120)+1+COUNTIF($AD$11:$AD120, $AD120)-1)</f>
        <v/>
      </c>
      <c r="AH120" s="77" t="str">
        <f t="shared" si="20"/>
        <v/>
      </c>
      <c r="AI120" s="21" t="str">
        <f t="shared" si="21"/>
        <v/>
      </c>
      <c r="AK120" s="39" t="str">
        <f t="shared" si="22"/>
        <v/>
      </c>
      <c r="AM120" s="77" t="str">
        <f t="shared" si="23"/>
        <v/>
      </c>
      <c r="AO120" s="77" t="str">
        <f t="shared" si="24"/>
        <v/>
      </c>
      <c r="AP120" s="21" t="str">
        <f t="shared" si="25"/>
        <v/>
      </c>
    </row>
    <row r="121" spans="1:42" x14ac:dyDescent="0.25">
      <c r="A121" s="27"/>
      <c r="B121" s="104"/>
      <c r="C121" s="105"/>
      <c r="D121" s="105"/>
      <c r="E121" s="106"/>
      <c r="F121" s="107"/>
      <c r="G121" s="107"/>
      <c r="H121" s="108"/>
      <c r="I121" s="27"/>
      <c r="J121" s="27"/>
      <c r="K121" s="29" t="str">
        <f t="shared" si="13"/>
        <v/>
      </c>
      <c r="L121" s="21" t="str">
        <f>IF($K121="", "", IF($K121=$Q$5, 0, ($G121*'Intro &amp; Setup'!$Y$20)-($F121*'Intro &amp; Setup'!$Y$20)))</f>
        <v/>
      </c>
      <c r="M121" s="27"/>
      <c r="S121" s="39" t="str">
        <f t="shared" si="14"/>
        <v/>
      </c>
      <c r="U121" s="39" t="str">
        <f t="shared" si="15"/>
        <v/>
      </c>
      <c r="W121" s="39" t="str">
        <f t="shared" si="16"/>
        <v/>
      </c>
      <c r="Y121" s="39" t="str">
        <f>IF($B121="", "", IF(OR($B121&lt;'Intro &amp; Setup'!$BI$7, $B121&gt;'Intro &amp; Setup'!$BJ$18), "X", ""))</f>
        <v/>
      </c>
      <c r="AA121" s="70" t="str">
        <f t="shared" si="17"/>
        <v/>
      </c>
      <c r="AB121" s="67" t="str">
        <f t="shared" si="18"/>
        <v/>
      </c>
      <c r="AD121" s="64" t="str">
        <f t="shared" si="19"/>
        <v/>
      </c>
      <c r="AF121" s="67" t="str">
        <f>IF($AD121="", "", COUNTIF($AD$11:$AD$1010, "&lt;"&amp;$AD121)+1+COUNTIF($AD$11:$AD121, $AD121)-1)</f>
        <v/>
      </c>
      <c r="AH121" s="77" t="str">
        <f t="shared" si="20"/>
        <v/>
      </c>
      <c r="AI121" s="21" t="str">
        <f t="shared" si="21"/>
        <v/>
      </c>
      <c r="AK121" s="39" t="str">
        <f t="shared" si="22"/>
        <v/>
      </c>
      <c r="AM121" s="77" t="str">
        <f t="shared" si="23"/>
        <v/>
      </c>
      <c r="AO121" s="77" t="str">
        <f t="shared" si="24"/>
        <v/>
      </c>
      <c r="AP121" s="21" t="str">
        <f t="shared" si="25"/>
        <v/>
      </c>
    </row>
    <row r="122" spans="1:42" x14ac:dyDescent="0.25">
      <c r="A122" s="27"/>
      <c r="B122" s="104"/>
      <c r="C122" s="105"/>
      <c r="D122" s="105"/>
      <c r="E122" s="106"/>
      <c r="F122" s="107"/>
      <c r="G122" s="107"/>
      <c r="H122" s="108"/>
      <c r="I122" s="27"/>
      <c r="J122" s="27"/>
      <c r="K122" s="29" t="str">
        <f t="shared" si="13"/>
        <v/>
      </c>
      <c r="L122" s="21" t="str">
        <f>IF($K122="", "", IF($K122=$Q$5, 0, ($G122*'Intro &amp; Setup'!$Y$20)-($F122*'Intro &amp; Setup'!$Y$20)))</f>
        <v/>
      </c>
      <c r="M122" s="27"/>
      <c r="S122" s="39" t="str">
        <f t="shared" si="14"/>
        <v/>
      </c>
      <c r="U122" s="39" t="str">
        <f t="shared" si="15"/>
        <v/>
      </c>
      <c r="W122" s="39" t="str">
        <f t="shared" si="16"/>
        <v/>
      </c>
      <c r="Y122" s="39" t="str">
        <f>IF($B122="", "", IF(OR($B122&lt;'Intro &amp; Setup'!$BI$7, $B122&gt;'Intro &amp; Setup'!$BJ$18), "X", ""))</f>
        <v/>
      </c>
      <c r="AA122" s="70" t="str">
        <f t="shared" si="17"/>
        <v/>
      </c>
      <c r="AB122" s="67" t="str">
        <f t="shared" si="18"/>
        <v/>
      </c>
      <c r="AD122" s="64" t="str">
        <f t="shared" si="19"/>
        <v/>
      </c>
      <c r="AF122" s="67" t="str">
        <f>IF($AD122="", "", COUNTIF($AD$11:$AD$1010, "&lt;"&amp;$AD122)+1+COUNTIF($AD$11:$AD122, $AD122)-1)</f>
        <v/>
      </c>
      <c r="AH122" s="77" t="str">
        <f t="shared" si="20"/>
        <v/>
      </c>
      <c r="AI122" s="21" t="str">
        <f t="shared" si="21"/>
        <v/>
      </c>
      <c r="AK122" s="39" t="str">
        <f t="shared" si="22"/>
        <v/>
      </c>
      <c r="AM122" s="77" t="str">
        <f t="shared" si="23"/>
        <v/>
      </c>
      <c r="AO122" s="77" t="str">
        <f t="shared" si="24"/>
        <v/>
      </c>
      <c r="AP122" s="21" t="str">
        <f t="shared" si="25"/>
        <v/>
      </c>
    </row>
    <row r="123" spans="1:42" x14ac:dyDescent="0.25">
      <c r="A123" s="27"/>
      <c r="B123" s="104"/>
      <c r="C123" s="105"/>
      <c r="D123" s="105"/>
      <c r="E123" s="106"/>
      <c r="F123" s="107"/>
      <c r="G123" s="107"/>
      <c r="H123" s="108"/>
      <c r="I123" s="27"/>
      <c r="J123" s="27"/>
      <c r="K123" s="29" t="str">
        <f t="shared" si="13"/>
        <v/>
      </c>
      <c r="L123" s="21" t="str">
        <f>IF($K123="", "", IF($K123=$Q$5, 0, ($G123*'Intro &amp; Setup'!$Y$20)-($F123*'Intro &amp; Setup'!$Y$20)))</f>
        <v/>
      </c>
      <c r="M123" s="27"/>
      <c r="S123" s="39" t="str">
        <f t="shared" si="14"/>
        <v/>
      </c>
      <c r="U123" s="39" t="str">
        <f t="shared" si="15"/>
        <v/>
      </c>
      <c r="W123" s="39" t="str">
        <f t="shared" si="16"/>
        <v/>
      </c>
      <c r="Y123" s="39" t="str">
        <f>IF($B123="", "", IF(OR($B123&lt;'Intro &amp; Setup'!$BI$7, $B123&gt;'Intro &amp; Setup'!$BJ$18), "X", ""))</f>
        <v/>
      </c>
      <c r="AA123" s="70" t="str">
        <f t="shared" si="17"/>
        <v/>
      </c>
      <c r="AB123" s="67" t="str">
        <f t="shared" si="18"/>
        <v/>
      </c>
      <c r="AD123" s="64" t="str">
        <f t="shared" si="19"/>
        <v/>
      </c>
      <c r="AF123" s="67" t="str">
        <f>IF($AD123="", "", COUNTIF($AD$11:$AD$1010, "&lt;"&amp;$AD123)+1+COUNTIF($AD$11:$AD123, $AD123)-1)</f>
        <v/>
      </c>
      <c r="AH123" s="77" t="str">
        <f t="shared" si="20"/>
        <v/>
      </c>
      <c r="AI123" s="21" t="str">
        <f t="shared" si="21"/>
        <v/>
      </c>
      <c r="AK123" s="39" t="str">
        <f t="shared" si="22"/>
        <v/>
      </c>
      <c r="AM123" s="77" t="str">
        <f t="shared" si="23"/>
        <v/>
      </c>
      <c r="AO123" s="77" t="str">
        <f t="shared" si="24"/>
        <v/>
      </c>
      <c r="AP123" s="21" t="str">
        <f t="shared" si="25"/>
        <v/>
      </c>
    </row>
    <row r="124" spans="1:42" x14ac:dyDescent="0.25">
      <c r="A124" s="27"/>
      <c r="B124" s="104"/>
      <c r="C124" s="105"/>
      <c r="D124" s="105"/>
      <c r="E124" s="106"/>
      <c r="F124" s="107"/>
      <c r="G124" s="107"/>
      <c r="H124" s="108"/>
      <c r="I124" s="27"/>
      <c r="J124" s="27"/>
      <c r="K124" s="29" t="str">
        <f t="shared" si="13"/>
        <v/>
      </c>
      <c r="L124" s="21" t="str">
        <f>IF($K124="", "", IF($K124=$Q$5, 0, ($G124*'Intro &amp; Setup'!$Y$20)-($F124*'Intro &amp; Setup'!$Y$20)))</f>
        <v/>
      </c>
      <c r="M124" s="27"/>
      <c r="S124" s="39" t="str">
        <f t="shared" si="14"/>
        <v/>
      </c>
      <c r="U124" s="39" t="str">
        <f t="shared" si="15"/>
        <v/>
      </c>
      <c r="W124" s="39" t="str">
        <f t="shared" si="16"/>
        <v/>
      </c>
      <c r="Y124" s="39" t="str">
        <f>IF($B124="", "", IF(OR($B124&lt;'Intro &amp; Setup'!$BI$7, $B124&gt;'Intro &amp; Setup'!$BJ$18), "X", ""))</f>
        <v/>
      </c>
      <c r="AA124" s="70" t="str">
        <f t="shared" si="17"/>
        <v/>
      </c>
      <c r="AB124" s="67" t="str">
        <f t="shared" si="18"/>
        <v/>
      </c>
      <c r="AD124" s="64" t="str">
        <f t="shared" si="19"/>
        <v/>
      </c>
      <c r="AF124" s="67" t="str">
        <f>IF($AD124="", "", COUNTIF($AD$11:$AD$1010, "&lt;"&amp;$AD124)+1+COUNTIF($AD$11:$AD124, $AD124)-1)</f>
        <v/>
      </c>
      <c r="AH124" s="77" t="str">
        <f t="shared" si="20"/>
        <v/>
      </c>
      <c r="AI124" s="21" t="str">
        <f t="shared" si="21"/>
        <v/>
      </c>
      <c r="AK124" s="39" t="str">
        <f t="shared" si="22"/>
        <v/>
      </c>
      <c r="AM124" s="77" t="str">
        <f t="shared" si="23"/>
        <v/>
      </c>
      <c r="AO124" s="77" t="str">
        <f t="shared" si="24"/>
        <v/>
      </c>
      <c r="AP124" s="21" t="str">
        <f t="shared" si="25"/>
        <v/>
      </c>
    </row>
    <row r="125" spans="1:42" x14ac:dyDescent="0.25">
      <c r="A125" s="27"/>
      <c r="B125" s="104"/>
      <c r="C125" s="105"/>
      <c r="D125" s="105"/>
      <c r="E125" s="106"/>
      <c r="F125" s="107"/>
      <c r="G125" s="107"/>
      <c r="H125" s="108"/>
      <c r="I125" s="27"/>
      <c r="J125" s="27"/>
      <c r="K125" s="29" t="str">
        <f t="shared" si="13"/>
        <v/>
      </c>
      <c r="L125" s="21" t="str">
        <f>IF($K125="", "", IF($K125=$Q$5, 0, ($G125*'Intro &amp; Setup'!$Y$20)-($F125*'Intro &amp; Setup'!$Y$20)))</f>
        <v/>
      </c>
      <c r="M125" s="27"/>
      <c r="S125" s="39" t="str">
        <f t="shared" si="14"/>
        <v/>
      </c>
      <c r="U125" s="39" t="str">
        <f t="shared" si="15"/>
        <v/>
      </c>
      <c r="W125" s="39" t="str">
        <f t="shared" si="16"/>
        <v/>
      </c>
      <c r="Y125" s="39" t="str">
        <f>IF($B125="", "", IF(OR($B125&lt;'Intro &amp; Setup'!$BI$7, $B125&gt;'Intro &amp; Setup'!$BJ$18), "X", ""))</f>
        <v/>
      </c>
      <c r="AA125" s="70" t="str">
        <f t="shared" si="17"/>
        <v/>
      </c>
      <c r="AB125" s="67" t="str">
        <f t="shared" si="18"/>
        <v/>
      </c>
      <c r="AD125" s="64" t="str">
        <f t="shared" si="19"/>
        <v/>
      </c>
      <c r="AF125" s="67" t="str">
        <f>IF($AD125="", "", COUNTIF($AD$11:$AD$1010, "&lt;"&amp;$AD125)+1+COUNTIF($AD$11:$AD125, $AD125)-1)</f>
        <v/>
      </c>
      <c r="AH125" s="77" t="str">
        <f t="shared" si="20"/>
        <v/>
      </c>
      <c r="AI125" s="21" t="str">
        <f t="shared" si="21"/>
        <v/>
      </c>
      <c r="AK125" s="39" t="str">
        <f t="shared" si="22"/>
        <v/>
      </c>
      <c r="AM125" s="77" t="str">
        <f t="shared" si="23"/>
        <v/>
      </c>
      <c r="AO125" s="77" t="str">
        <f t="shared" si="24"/>
        <v/>
      </c>
      <c r="AP125" s="21" t="str">
        <f t="shared" si="25"/>
        <v/>
      </c>
    </row>
    <row r="126" spans="1:42" x14ac:dyDescent="0.25">
      <c r="A126" s="27"/>
      <c r="B126" s="104"/>
      <c r="C126" s="105"/>
      <c r="D126" s="105"/>
      <c r="E126" s="106"/>
      <c r="F126" s="107"/>
      <c r="G126" s="107"/>
      <c r="H126" s="108"/>
      <c r="I126" s="27"/>
      <c r="J126" s="27"/>
      <c r="K126" s="29" t="str">
        <f t="shared" si="13"/>
        <v/>
      </c>
      <c r="L126" s="21" t="str">
        <f>IF($K126="", "", IF($K126=$Q$5, 0, ($G126*'Intro &amp; Setup'!$Y$20)-($F126*'Intro &amp; Setup'!$Y$20)))</f>
        <v/>
      </c>
      <c r="M126" s="27"/>
      <c r="S126" s="39" t="str">
        <f t="shared" si="14"/>
        <v/>
      </c>
      <c r="U126" s="39" t="str">
        <f t="shared" si="15"/>
        <v/>
      </c>
      <c r="W126" s="39" t="str">
        <f t="shared" si="16"/>
        <v/>
      </c>
      <c r="Y126" s="39" t="str">
        <f>IF($B126="", "", IF(OR($B126&lt;'Intro &amp; Setup'!$BI$7, $B126&gt;'Intro &amp; Setup'!$BJ$18), "X", ""))</f>
        <v/>
      </c>
      <c r="AA126" s="70" t="str">
        <f t="shared" si="17"/>
        <v/>
      </c>
      <c r="AB126" s="67" t="str">
        <f t="shared" si="18"/>
        <v/>
      </c>
      <c r="AD126" s="64" t="str">
        <f t="shared" si="19"/>
        <v/>
      </c>
      <c r="AF126" s="67" t="str">
        <f>IF($AD126="", "", COUNTIF($AD$11:$AD$1010, "&lt;"&amp;$AD126)+1+COUNTIF($AD$11:$AD126, $AD126)-1)</f>
        <v/>
      </c>
      <c r="AH126" s="77" t="str">
        <f t="shared" si="20"/>
        <v/>
      </c>
      <c r="AI126" s="21" t="str">
        <f t="shared" si="21"/>
        <v/>
      </c>
      <c r="AK126" s="39" t="str">
        <f t="shared" si="22"/>
        <v/>
      </c>
      <c r="AM126" s="77" t="str">
        <f t="shared" si="23"/>
        <v/>
      </c>
      <c r="AO126" s="77" t="str">
        <f t="shared" si="24"/>
        <v/>
      </c>
      <c r="AP126" s="21" t="str">
        <f t="shared" si="25"/>
        <v/>
      </c>
    </row>
    <row r="127" spans="1:42" x14ac:dyDescent="0.25">
      <c r="A127" s="27"/>
      <c r="B127" s="104"/>
      <c r="C127" s="105"/>
      <c r="D127" s="105"/>
      <c r="E127" s="106"/>
      <c r="F127" s="107"/>
      <c r="G127" s="107"/>
      <c r="H127" s="108"/>
      <c r="I127" s="27"/>
      <c r="J127" s="27"/>
      <c r="K127" s="29" t="str">
        <f t="shared" si="13"/>
        <v/>
      </c>
      <c r="L127" s="21" t="str">
        <f>IF($K127="", "", IF($K127=$Q$5, 0, ($G127*'Intro &amp; Setup'!$Y$20)-($F127*'Intro &amp; Setup'!$Y$20)))</f>
        <v/>
      </c>
      <c r="M127" s="27"/>
      <c r="S127" s="39" t="str">
        <f t="shared" si="14"/>
        <v/>
      </c>
      <c r="U127" s="39" t="str">
        <f t="shared" si="15"/>
        <v/>
      </c>
      <c r="W127" s="39" t="str">
        <f t="shared" si="16"/>
        <v/>
      </c>
      <c r="Y127" s="39" t="str">
        <f>IF($B127="", "", IF(OR($B127&lt;'Intro &amp; Setup'!$BI$7, $B127&gt;'Intro &amp; Setup'!$BJ$18), "X", ""))</f>
        <v/>
      </c>
      <c r="AA127" s="70" t="str">
        <f t="shared" si="17"/>
        <v/>
      </c>
      <c r="AB127" s="67" t="str">
        <f t="shared" si="18"/>
        <v/>
      </c>
      <c r="AD127" s="64" t="str">
        <f t="shared" si="19"/>
        <v/>
      </c>
      <c r="AF127" s="67" t="str">
        <f>IF($AD127="", "", COUNTIF($AD$11:$AD$1010, "&lt;"&amp;$AD127)+1+COUNTIF($AD$11:$AD127, $AD127)-1)</f>
        <v/>
      </c>
      <c r="AH127" s="77" t="str">
        <f t="shared" si="20"/>
        <v/>
      </c>
      <c r="AI127" s="21" t="str">
        <f t="shared" si="21"/>
        <v/>
      </c>
      <c r="AK127" s="39" t="str">
        <f t="shared" si="22"/>
        <v/>
      </c>
      <c r="AM127" s="77" t="str">
        <f t="shared" si="23"/>
        <v/>
      </c>
      <c r="AO127" s="77" t="str">
        <f t="shared" si="24"/>
        <v/>
      </c>
      <c r="AP127" s="21" t="str">
        <f t="shared" si="25"/>
        <v/>
      </c>
    </row>
    <row r="128" spans="1:42" x14ac:dyDescent="0.25">
      <c r="A128" s="27"/>
      <c r="B128" s="104"/>
      <c r="C128" s="105"/>
      <c r="D128" s="105"/>
      <c r="E128" s="106"/>
      <c r="F128" s="107"/>
      <c r="G128" s="107"/>
      <c r="H128" s="108"/>
      <c r="I128" s="27"/>
      <c r="J128" s="27"/>
      <c r="K128" s="29" t="str">
        <f t="shared" si="13"/>
        <v/>
      </c>
      <c r="L128" s="21" t="str">
        <f>IF($K128="", "", IF($K128=$Q$5, 0, ($G128*'Intro &amp; Setup'!$Y$20)-($F128*'Intro &amp; Setup'!$Y$20)))</f>
        <v/>
      </c>
      <c r="M128" s="27"/>
      <c r="S128" s="39" t="str">
        <f t="shared" si="14"/>
        <v/>
      </c>
      <c r="U128" s="39" t="str">
        <f t="shared" si="15"/>
        <v/>
      </c>
      <c r="W128" s="39" t="str">
        <f t="shared" si="16"/>
        <v/>
      </c>
      <c r="Y128" s="39" t="str">
        <f>IF($B128="", "", IF(OR($B128&lt;'Intro &amp; Setup'!$BI$7, $B128&gt;'Intro &amp; Setup'!$BJ$18), "X", ""))</f>
        <v/>
      </c>
      <c r="AA128" s="70" t="str">
        <f t="shared" si="17"/>
        <v/>
      </c>
      <c r="AB128" s="67" t="str">
        <f t="shared" si="18"/>
        <v/>
      </c>
      <c r="AD128" s="64" t="str">
        <f t="shared" si="19"/>
        <v/>
      </c>
      <c r="AF128" s="67" t="str">
        <f>IF($AD128="", "", COUNTIF($AD$11:$AD$1010, "&lt;"&amp;$AD128)+1+COUNTIF($AD$11:$AD128, $AD128)-1)</f>
        <v/>
      </c>
      <c r="AH128" s="77" t="str">
        <f t="shared" si="20"/>
        <v/>
      </c>
      <c r="AI128" s="21" t="str">
        <f t="shared" si="21"/>
        <v/>
      </c>
      <c r="AK128" s="39" t="str">
        <f t="shared" si="22"/>
        <v/>
      </c>
      <c r="AM128" s="77" t="str">
        <f t="shared" si="23"/>
        <v/>
      </c>
      <c r="AO128" s="77" t="str">
        <f t="shared" si="24"/>
        <v/>
      </c>
      <c r="AP128" s="21" t="str">
        <f t="shared" si="25"/>
        <v/>
      </c>
    </row>
    <row r="129" spans="1:42" x14ac:dyDescent="0.25">
      <c r="A129" s="27"/>
      <c r="B129" s="104"/>
      <c r="C129" s="105"/>
      <c r="D129" s="105"/>
      <c r="E129" s="106"/>
      <c r="F129" s="107"/>
      <c r="G129" s="107"/>
      <c r="H129" s="108"/>
      <c r="I129" s="27"/>
      <c r="J129" s="27"/>
      <c r="K129" s="29" t="str">
        <f t="shared" si="13"/>
        <v/>
      </c>
      <c r="L129" s="21" t="str">
        <f>IF($K129="", "", IF($K129=$Q$5, 0, ($G129*'Intro &amp; Setup'!$Y$20)-($F129*'Intro &amp; Setup'!$Y$20)))</f>
        <v/>
      </c>
      <c r="M129" s="27"/>
      <c r="S129" s="39" t="str">
        <f t="shared" si="14"/>
        <v/>
      </c>
      <c r="U129" s="39" t="str">
        <f t="shared" si="15"/>
        <v/>
      </c>
      <c r="W129" s="39" t="str">
        <f t="shared" si="16"/>
        <v/>
      </c>
      <c r="Y129" s="39" t="str">
        <f>IF($B129="", "", IF(OR($B129&lt;'Intro &amp; Setup'!$BI$7, $B129&gt;'Intro &amp; Setup'!$BJ$18), "X", ""))</f>
        <v/>
      </c>
      <c r="AA129" s="70" t="str">
        <f t="shared" si="17"/>
        <v/>
      </c>
      <c r="AB129" s="67" t="str">
        <f t="shared" si="18"/>
        <v/>
      </c>
      <c r="AD129" s="64" t="str">
        <f t="shared" si="19"/>
        <v/>
      </c>
      <c r="AF129" s="67" t="str">
        <f>IF($AD129="", "", COUNTIF($AD$11:$AD$1010, "&lt;"&amp;$AD129)+1+COUNTIF($AD$11:$AD129, $AD129)-1)</f>
        <v/>
      </c>
      <c r="AH129" s="77" t="str">
        <f t="shared" si="20"/>
        <v/>
      </c>
      <c r="AI129" s="21" t="str">
        <f t="shared" si="21"/>
        <v/>
      </c>
      <c r="AK129" s="39" t="str">
        <f t="shared" si="22"/>
        <v/>
      </c>
      <c r="AM129" s="77" t="str">
        <f t="shared" si="23"/>
        <v/>
      </c>
      <c r="AO129" s="77" t="str">
        <f t="shared" si="24"/>
        <v/>
      </c>
      <c r="AP129" s="21" t="str">
        <f t="shared" si="25"/>
        <v/>
      </c>
    </row>
    <row r="130" spans="1:42" x14ac:dyDescent="0.25">
      <c r="A130" s="27"/>
      <c r="B130" s="104"/>
      <c r="C130" s="105"/>
      <c r="D130" s="105"/>
      <c r="E130" s="106"/>
      <c r="F130" s="107"/>
      <c r="G130" s="107"/>
      <c r="H130" s="108"/>
      <c r="I130" s="27"/>
      <c r="J130" s="27"/>
      <c r="K130" s="29" t="str">
        <f t="shared" si="13"/>
        <v/>
      </c>
      <c r="L130" s="21" t="str">
        <f>IF($K130="", "", IF($K130=$Q$5, 0, ($G130*'Intro &amp; Setup'!$Y$20)-($F130*'Intro &amp; Setup'!$Y$20)))</f>
        <v/>
      </c>
      <c r="M130" s="27"/>
      <c r="S130" s="39" t="str">
        <f t="shared" si="14"/>
        <v/>
      </c>
      <c r="U130" s="39" t="str">
        <f t="shared" si="15"/>
        <v/>
      </c>
      <c r="W130" s="39" t="str">
        <f t="shared" si="16"/>
        <v/>
      </c>
      <c r="Y130" s="39" t="str">
        <f>IF($B130="", "", IF(OR($B130&lt;'Intro &amp; Setup'!$BI$7, $B130&gt;'Intro &amp; Setup'!$BJ$18), "X", ""))</f>
        <v/>
      </c>
      <c r="AA130" s="70" t="str">
        <f t="shared" si="17"/>
        <v/>
      </c>
      <c r="AB130" s="67" t="str">
        <f t="shared" si="18"/>
        <v/>
      </c>
      <c r="AD130" s="64" t="str">
        <f t="shared" si="19"/>
        <v/>
      </c>
      <c r="AF130" s="67" t="str">
        <f>IF($AD130="", "", COUNTIF($AD$11:$AD$1010, "&lt;"&amp;$AD130)+1+COUNTIF($AD$11:$AD130, $AD130)-1)</f>
        <v/>
      </c>
      <c r="AH130" s="77" t="str">
        <f t="shared" si="20"/>
        <v/>
      </c>
      <c r="AI130" s="21" t="str">
        <f t="shared" si="21"/>
        <v/>
      </c>
      <c r="AK130" s="39" t="str">
        <f t="shared" si="22"/>
        <v/>
      </c>
      <c r="AM130" s="77" t="str">
        <f t="shared" si="23"/>
        <v/>
      </c>
      <c r="AO130" s="77" t="str">
        <f t="shared" si="24"/>
        <v/>
      </c>
      <c r="AP130" s="21" t="str">
        <f t="shared" si="25"/>
        <v/>
      </c>
    </row>
    <row r="131" spans="1:42" x14ac:dyDescent="0.25">
      <c r="A131" s="27"/>
      <c r="B131" s="104"/>
      <c r="C131" s="105"/>
      <c r="D131" s="105"/>
      <c r="E131" s="106"/>
      <c r="F131" s="107"/>
      <c r="G131" s="107"/>
      <c r="H131" s="108"/>
      <c r="I131" s="27"/>
      <c r="J131" s="27"/>
      <c r="K131" s="29" t="str">
        <f t="shared" si="13"/>
        <v/>
      </c>
      <c r="L131" s="21" t="str">
        <f>IF($K131="", "", IF($K131=$Q$5, 0, ($G131*'Intro &amp; Setup'!$Y$20)-($F131*'Intro &amp; Setup'!$Y$20)))</f>
        <v/>
      </c>
      <c r="M131" s="27"/>
      <c r="S131" s="39" t="str">
        <f t="shared" si="14"/>
        <v/>
      </c>
      <c r="U131" s="39" t="str">
        <f t="shared" si="15"/>
        <v/>
      </c>
      <c r="W131" s="39" t="str">
        <f t="shared" si="16"/>
        <v/>
      </c>
      <c r="Y131" s="39" t="str">
        <f>IF($B131="", "", IF(OR($B131&lt;'Intro &amp; Setup'!$BI$7, $B131&gt;'Intro &amp; Setup'!$BJ$18), "X", ""))</f>
        <v/>
      </c>
      <c r="AA131" s="70" t="str">
        <f t="shared" si="17"/>
        <v/>
      </c>
      <c r="AB131" s="67" t="str">
        <f t="shared" si="18"/>
        <v/>
      </c>
      <c r="AD131" s="64" t="str">
        <f t="shared" si="19"/>
        <v/>
      </c>
      <c r="AF131" s="67" t="str">
        <f>IF($AD131="", "", COUNTIF($AD$11:$AD$1010, "&lt;"&amp;$AD131)+1+COUNTIF($AD$11:$AD131, $AD131)-1)</f>
        <v/>
      </c>
      <c r="AH131" s="77" t="str">
        <f t="shared" si="20"/>
        <v/>
      </c>
      <c r="AI131" s="21" t="str">
        <f t="shared" si="21"/>
        <v/>
      </c>
      <c r="AK131" s="39" t="str">
        <f t="shared" si="22"/>
        <v/>
      </c>
      <c r="AM131" s="77" t="str">
        <f t="shared" si="23"/>
        <v/>
      </c>
      <c r="AO131" s="77" t="str">
        <f t="shared" si="24"/>
        <v/>
      </c>
      <c r="AP131" s="21" t="str">
        <f t="shared" si="25"/>
        <v/>
      </c>
    </row>
    <row r="132" spans="1:42" x14ac:dyDescent="0.25">
      <c r="A132" s="27"/>
      <c r="B132" s="104"/>
      <c r="C132" s="105"/>
      <c r="D132" s="105"/>
      <c r="E132" s="106"/>
      <c r="F132" s="107"/>
      <c r="G132" s="107"/>
      <c r="H132" s="108"/>
      <c r="I132" s="27"/>
      <c r="J132" s="27"/>
      <c r="K132" s="29" t="str">
        <f t="shared" si="13"/>
        <v/>
      </c>
      <c r="L132" s="21" t="str">
        <f>IF($K132="", "", IF($K132=$Q$5, 0, ($G132*'Intro &amp; Setup'!$Y$20)-($F132*'Intro &amp; Setup'!$Y$20)))</f>
        <v/>
      </c>
      <c r="M132" s="27"/>
      <c r="S132" s="39" t="str">
        <f t="shared" si="14"/>
        <v/>
      </c>
      <c r="U132" s="39" t="str">
        <f t="shared" si="15"/>
        <v/>
      </c>
      <c r="W132" s="39" t="str">
        <f t="shared" si="16"/>
        <v/>
      </c>
      <c r="Y132" s="39" t="str">
        <f>IF($B132="", "", IF(OR($B132&lt;'Intro &amp; Setup'!$BI$7, $B132&gt;'Intro &amp; Setup'!$BJ$18), "X", ""))</f>
        <v/>
      </c>
      <c r="AA132" s="70" t="str">
        <f t="shared" si="17"/>
        <v/>
      </c>
      <c r="AB132" s="67" t="str">
        <f t="shared" si="18"/>
        <v/>
      </c>
      <c r="AD132" s="64" t="str">
        <f t="shared" si="19"/>
        <v/>
      </c>
      <c r="AF132" s="67" t="str">
        <f>IF($AD132="", "", COUNTIF($AD$11:$AD$1010, "&lt;"&amp;$AD132)+1+COUNTIF($AD$11:$AD132, $AD132)-1)</f>
        <v/>
      </c>
      <c r="AH132" s="77" t="str">
        <f t="shared" si="20"/>
        <v/>
      </c>
      <c r="AI132" s="21" t="str">
        <f t="shared" si="21"/>
        <v/>
      </c>
      <c r="AK132" s="39" t="str">
        <f t="shared" si="22"/>
        <v/>
      </c>
      <c r="AM132" s="77" t="str">
        <f t="shared" si="23"/>
        <v/>
      </c>
      <c r="AO132" s="77" t="str">
        <f t="shared" si="24"/>
        <v/>
      </c>
      <c r="AP132" s="21" t="str">
        <f t="shared" si="25"/>
        <v/>
      </c>
    </row>
    <row r="133" spans="1:42" x14ac:dyDescent="0.25">
      <c r="A133" s="27"/>
      <c r="B133" s="104"/>
      <c r="C133" s="105"/>
      <c r="D133" s="105"/>
      <c r="E133" s="106"/>
      <c r="F133" s="107"/>
      <c r="G133" s="107"/>
      <c r="H133" s="108"/>
      <c r="I133" s="27"/>
      <c r="J133" s="27"/>
      <c r="K133" s="29" t="str">
        <f t="shared" si="13"/>
        <v/>
      </c>
      <c r="L133" s="21" t="str">
        <f>IF($K133="", "", IF($K133=$Q$5, 0, ($G133*'Intro &amp; Setup'!$Y$20)-($F133*'Intro &amp; Setup'!$Y$20)))</f>
        <v/>
      </c>
      <c r="M133" s="27"/>
      <c r="S133" s="39" t="str">
        <f t="shared" si="14"/>
        <v/>
      </c>
      <c r="U133" s="39" t="str">
        <f t="shared" si="15"/>
        <v/>
      </c>
      <c r="W133" s="39" t="str">
        <f t="shared" si="16"/>
        <v/>
      </c>
      <c r="Y133" s="39" t="str">
        <f>IF($B133="", "", IF(OR($B133&lt;'Intro &amp; Setup'!$BI$7, $B133&gt;'Intro &amp; Setup'!$BJ$18), "X", ""))</f>
        <v/>
      </c>
      <c r="AA133" s="70" t="str">
        <f t="shared" si="17"/>
        <v/>
      </c>
      <c r="AB133" s="67" t="str">
        <f t="shared" si="18"/>
        <v/>
      </c>
      <c r="AD133" s="64" t="str">
        <f t="shared" si="19"/>
        <v/>
      </c>
      <c r="AF133" s="67" t="str">
        <f>IF($AD133="", "", COUNTIF($AD$11:$AD$1010, "&lt;"&amp;$AD133)+1+COUNTIF($AD$11:$AD133, $AD133)-1)</f>
        <v/>
      </c>
      <c r="AH133" s="77" t="str">
        <f t="shared" si="20"/>
        <v/>
      </c>
      <c r="AI133" s="21" t="str">
        <f t="shared" si="21"/>
        <v/>
      </c>
      <c r="AK133" s="39" t="str">
        <f t="shared" si="22"/>
        <v/>
      </c>
      <c r="AM133" s="77" t="str">
        <f t="shared" si="23"/>
        <v/>
      </c>
      <c r="AO133" s="77" t="str">
        <f t="shared" si="24"/>
        <v/>
      </c>
      <c r="AP133" s="21" t="str">
        <f t="shared" si="25"/>
        <v/>
      </c>
    </row>
    <row r="134" spans="1:42" x14ac:dyDescent="0.25">
      <c r="A134" s="27"/>
      <c r="B134" s="104"/>
      <c r="C134" s="105"/>
      <c r="D134" s="105"/>
      <c r="E134" s="106"/>
      <c r="F134" s="107"/>
      <c r="G134" s="107"/>
      <c r="H134" s="108"/>
      <c r="I134" s="27"/>
      <c r="J134" s="27"/>
      <c r="K134" s="29" t="str">
        <f t="shared" si="13"/>
        <v/>
      </c>
      <c r="L134" s="21" t="str">
        <f>IF($K134="", "", IF($K134=$Q$5, 0, ($G134*'Intro &amp; Setup'!$Y$20)-($F134*'Intro &amp; Setup'!$Y$20)))</f>
        <v/>
      </c>
      <c r="M134" s="27"/>
      <c r="S134" s="39" t="str">
        <f t="shared" si="14"/>
        <v/>
      </c>
      <c r="U134" s="39" t="str">
        <f t="shared" si="15"/>
        <v/>
      </c>
      <c r="W134" s="39" t="str">
        <f t="shared" si="16"/>
        <v/>
      </c>
      <c r="Y134" s="39" t="str">
        <f>IF($B134="", "", IF(OR($B134&lt;'Intro &amp; Setup'!$BI$7, $B134&gt;'Intro &amp; Setup'!$BJ$18), "X", ""))</f>
        <v/>
      </c>
      <c r="AA134" s="70" t="str">
        <f t="shared" si="17"/>
        <v/>
      </c>
      <c r="AB134" s="67" t="str">
        <f t="shared" si="18"/>
        <v/>
      </c>
      <c r="AD134" s="64" t="str">
        <f t="shared" si="19"/>
        <v/>
      </c>
      <c r="AF134" s="67" t="str">
        <f>IF($AD134="", "", COUNTIF($AD$11:$AD$1010, "&lt;"&amp;$AD134)+1+COUNTIF($AD$11:$AD134, $AD134)-1)</f>
        <v/>
      </c>
      <c r="AH134" s="77" t="str">
        <f t="shared" si="20"/>
        <v/>
      </c>
      <c r="AI134" s="21" t="str">
        <f t="shared" si="21"/>
        <v/>
      </c>
      <c r="AK134" s="39" t="str">
        <f t="shared" si="22"/>
        <v/>
      </c>
      <c r="AM134" s="77" t="str">
        <f t="shared" si="23"/>
        <v/>
      </c>
      <c r="AO134" s="77" t="str">
        <f t="shared" si="24"/>
        <v/>
      </c>
      <c r="AP134" s="21" t="str">
        <f t="shared" si="25"/>
        <v/>
      </c>
    </row>
    <row r="135" spans="1:42" x14ac:dyDescent="0.25">
      <c r="A135" s="27"/>
      <c r="B135" s="104"/>
      <c r="C135" s="105"/>
      <c r="D135" s="105"/>
      <c r="E135" s="106"/>
      <c r="F135" s="107"/>
      <c r="G135" s="107"/>
      <c r="H135" s="108"/>
      <c r="I135" s="27"/>
      <c r="J135" s="27"/>
      <c r="K135" s="29" t="str">
        <f t="shared" si="13"/>
        <v/>
      </c>
      <c r="L135" s="21" t="str">
        <f>IF($K135="", "", IF($K135=$Q$5, 0, ($G135*'Intro &amp; Setup'!$Y$20)-($F135*'Intro &amp; Setup'!$Y$20)))</f>
        <v/>
      </c>
      <c r="M135" s="27"/>
      <c r="S135" s="39" t="str">
        <f t="shared" si="14"/>
        <v/>
      </c>
      <c r="U135" s="39" t="str">
        <f t="shared" si="15"/>
        <v/>
      </c>
      <c r="W135" s="39" t="str">
        <f t="shared" si="16"/>
        <v/>
      </c>
      <c r="Y135" s="39" t="str">
        <f>IF($B135="", "", IF(OR($B135&lt;'Intro &amp; Setup'!$BI$7, $B135&gt;'Intro &amp; Setup'!$BJ$18), "X", ""))</f>
        <v/>
      </c>
      <c r="AA135" s="70" t="str">
        <f t="shared" si="17"/>
        <v/>
      </c>
      <c r="AB135" s="67" t="str">
        <f t="shared" si="18"/>
        <v/>
      </c>
      <c r="AD135" s="64" t="str">
        <f t="shared" si="19"/>
        <v/>
      </c>
      <c r="AF135" s="67" t="str">
        <f>IF($AD135="", "", COUNTIF($AD$11:$AD$1010, "&lt;"&amp;$AD135)+1+COUNTIF($AD$11:$AD135, $AD135)-1)</f>
        <v/>
      </c>
      <c r="AH135" s="77" t="str">
        <f t="shared" si="20"/>
        <v/>
      </c>
      <c r="AI135" s="21" t="str">
        <f t="shared" si="21"/>
        <v/>
      </c>
      <c r="AK135" s="39" t="str">
        <f t="shared" si="22"/>
        <v/>
      </c>
      <c r="AM135" s="77" t="str">
        <f t="shared" si="23"/>
        <v/>
      </c>
      <c r="AO135" s="77" t="str">
        <f t="shared" si="24"/>
        <v/>
      </c>
      <c r="AP135" s="21" t="str">
        <f t="shared" si="25"/>
        <v/>
      </c>
    </row>
    <row r="136" spans="1:42" x14ac:dyDescent="0.25">
      <c r="A136" s="27"/>
      <c r="B136" s="104"/>
      <c r="C136" s="105"/>
      <c r="D136" s="105"/>
      <c r="E136" s="106"/>
      <c r="F136" s="107"/>
      <c r="G136" s="107"/>
      <c r="H136" s="108"/>
      <c r="I136" s="27"/>
      <c r="J136" s="27"/>
      <c r="K136" s="29" t="str">
        <f t="shared" si="13"/>
        <v/>
      </c>
      <c r="L136" s="21" t="str">
        <f>IF($K136="", "", IF($K136=$Q$5, 0, ($G136*'Intro &amp; Setup'!$Y$20)-($F136*'Intro &amp; Setup'!$Y$20)))</f>
        <v/>
      </c>
      <c r="M136" s="27"/>
      <c r="S136" s="39" t="str">
        <f t="shared" si="14"/>
        <v/>
      </c>
      <c r="U136" s="39" t="str">
        <f t="shared" si="15"/>
        <v/>
      </c>
      <c r="W136" s="39" t="str">
        <f t="shared" si="16"/>
        <v/>
      </c>
      <c r="Y136" s="39" t="str">
        <f>IF($B136="", "", IF(OR($B136&lt;'Intro &amp; Setup'!$BI$7, $B136&gt;'Intro &amp; Setup'!$BJ$18), "X", ""))</f>
        <v/>
      </c>
      <c r="AA136" s="70" t="str">
        <f t="shared" si="17"/>
        <v/>
      </c>
      <c r="AB136" s="67" t="str">
        <f t="shared" si="18"/>
        <v/>
      </c>
      <c r="AD136" s="64" t="str">
        <f t="shared" si="19"/>
        <v/>
      </c>
      <c r="AF136" s="67" t="str">
        <f>IF($AD136="", "", COUNTIF($AD$11:$AD$1010, "&lt;"&amp;$AD136)+1+COUNTIF($AD$11:$AD136, $AD136)-1)</f>
        <v/>
      </c>
      <c r="AH136" s="77" t="str">
        <f t="shared" si="20"/>
        <v/>
      </c>
      <c r="AI136" s="21" t="str">
        <f t="shared" si="21"/>
        <v/>
      </c>
      <c r="AK136" s="39" t="str">
        <f t="shared" si="22"/>
        <v/>
      </c>
      <c r="AM136" s="77" t="str">
        <f t="shared" si="23"/>
        <v/>
      </c>
      <c r="AO136" s="77" t="str">
        <f t="shared" si="24"/>
        <v/>
      </c>
      <c r="AP136" s="21" t="str">
        <f t="shared" si="25"/>
        <v/>
      </c>
    </row>
    <row r="137" spans="1:42" x14ac:dyDescent="0.25">
      <c r="A137" s="27"/>
      <c r="B137" s="104"/>
      <c r="C137" s="105"/>
      <c r="D137" s="105"/>
      <c r="E137" s="106"/>
      <c r="F137" s="107"/>
      <c r="G137" s="107"/>
      <c r="H137" s="108"/>
      <c r="I137" s="27"/>
      <c r="J137" s="27"/>
      <c r="K137" s="29" t="str">
        <f t="shared" si="13"/>
        <v/>
      </c>
      <c r="L137" s="21" t="str">
        <f>IF($K137="", "", IF($K137=$Q$5, 0, ($G137*'Intro &amp; Setup'!$Y$20)-($F137*'Intro &amp; Setup'!$Y$20)))</f>
        <v/>
      </c>
      <c r="M137" s="27"/>
      <c r="S137" s="39" t="str">
        <f t="shared" si="14"/>
        <v/>
      </c>
      <c r="U137" s="39" t="str">
        <f t="shared" si="15"/>
        <v/>
      </c>
      <c r="W137" s="39" t="str">
        <f t="shared" si="16"/>
        <v/>
      </c>
      <c r="Y137" s="39" t="str">
        <f>IF($B137="", "", IF(OR($B137&lt;'Intro &amp; Setup'!$BI$7, $B137&gt;'Intro &amp; Setup'!$BJ$18), "X", ""))</f>
        <v/>
      </c>
      <c r="AA137" s="70" t="str">
        <f t="shared" si="17"/>
        <v/>
      </c>
      <c r="AB137" s="67" t="str">
        <f t="shared" si="18"/>
        <v/>
      </c>
      <c r="AD137" s="64" t="str">
        <f t="shared" si="19"/>
        <v/>
      </c>
      <c r="AF137" s="67" t="str">
        <f>IF($AD137="", "", COUNTIF($AD$11:$AD$1010, "&lt;"&amp;$AD137)+1+COUNTIF($AD$11:$AD137, $AD137)-1)</f>
        <v/>
      </c>
      <c r="AH137" s="77" t="str">
        <f t="shared" si="20"/>
        <v/>
      </c>
      <c r="AI137" s="21" t="str">
        <f t="shared" si="21"/>
        <v/>
      </c>
      <c r="AK137" s="39" t="str">
        <f t="shared" si="22"/>
        <v/>
      </c>
      <c r="AM137" s="77" t="str">
        <f t="shared" si="23"/>
        <v/>
      </c>
      <c r="AO137" s="77" t="str">
        <f t="shared" si="24"/>
        <v/>
      </c>
      <c r="AP137" s="21" t="str">
        <f t="shared" si="25"/>
        <v/>
      </c>
    </row>
    <row r="138" spans="1:42" x14ac:dyDescent="0.25">
      <c r="A138" s="27"/>
      <c r="B138" s="104"/>
      <c r="C138" s="105"/>
      <c r="D138" s="105"/>
      <c r="E138" s="106"/>
      <c r="F138" s="107"/>
      <c r="G138" s="107"/>
      <c r="H138" s="108"/>
      <c r="I138" s="27"/>
      <c r="J138" s="27"/>
      <c r="K138" s="29" t="str">
        <f t="shared" si="13"/>
        <v/>
      </c>
      <c r="L138" s="21" t="str">
        <f>IF($K138="", "", IF($K138=$Q$5, 0, ($G138*'Intro &amp; Setup'!$Y$20)-($F138*'Intro &amp; Setup'!$Y$20)))</f>
        <v/>
      </c>
      <c r="M138" s="27"/>
      <c r="S138" s="39" t="str">
        <f t="shared" si="14"/>
        <v/>
      </c>
      <c r="U138" s="39" t="str">
        <f t="shared" si="15"/>
        <v/>
      </c>
      <c r="W138" s="39" t="str">
        <f t="shared" si="16"/>
        <v/>
      </c>
      <c r="Y138" s="39" t="str">
        <f>IF($B138="", "", IF(OR($B138&lt;'Intro &amp; Setup'!$BI$7, $B138&gt;'Intro &amp; Setup'!$BJ$18), "X", ""))</f>
        <v/>
      </c>
      <c r="AA138" s="70" t="str">
        <f t="shared" si="17"/>
        <v/>
      </c>
      <c r="AB138" s="67" t="str">
        <f t="shared" si="18"/>
        <v/>
      </c>
      <c r="AD138" s="64" t="str">
        <f t="shared" si="19"/>
        <v/>
      </c>
      <c r="AF138" s="67" t="str">
        <f>IF($AD138="", "", COUNTIF($AD$11:$AD$1010, "&lt;"&amp;$AD138)+1+COUNTIF($AD$11:$AD138, $AD138)-1)</f>
        <v/>
      </c>
      <c r="AH138" s="77" t="str">
        <f t="shared" si="20"/>
        <v/>
      </c>
      <c r="AI138" s="21" t="str">
        <f t="shared" si="21"/>
        <v/>
      </c>
      <c r="AK138" s="39" t="str">
        <f t="shared" si="22"/>
        <v/>
      </c>
      <c r="AM138" s="77" t="str">
        <f t="shared" si="23"/>
        <v/>
      </c>
      <c r="AO138" s="77" t="str">
        <f t="shared" si="24"/>
        <v/>
      </c>
      <c r="AP138" s="21" t="str">
        <f t="shared" si="25"/>
        <v/>
      </c>
    </row>
    <row r="139" spans="1:42" x14ac:dyDescent="0.25">
      <c r="A139" s="27"/>
      <c r="B139" s="104"/>
      <c r="C139" s="105"/>
      <c r="D139" s="105"/>
      <c r="E139" s="106"/>
      <c r="F139" s="107"/>
      <c r="G139" s="107"/>
      <c r="H139" s="108"/>
      <c r="I139" s="27"/>
      <c r="J139" s="27"/>
      <c r="K139" s="29" t="str">
        <f t="shared" si="13"/>
        <v/>
      </c>
      <c r="L139" s="21" t="str">
        <f>IF($K139="", "", IF($K139=$Q$5, 0, ($G139*'Intro &amp; Setup'!$Y$20)-($F139*'Intro &amp; Setup'!$Y$20)))</f>
        <v/>
      </c>
      <c r="M139" s="27"/>
      <c r="S139" s="39" t="str">
        <f t="shared" si="14"/>
        <v/>
      </c>
      <c r="U139" s="39" t="str">
        <f t="shared" si="15"/>
        <v/>
      </c>
      <c r="W139" s="39" t="str">
        <f t="shared" si="16"/>
        <v/>
      </c>
      <c r="Y139" s="39" t="str">
        <f>IF($B139="", "", IF(OR($B139&lt;'Intro &amp; Setup'!$BI$7, $B139&gt;'Intro &amp; Setup'!$BJ$18), "X", ""))</f>
        <v/>
      </c>
      <c r="AA139" s="70" t="str">
        <f t="shared" si="17"/>
        <v/>
      </c>
      <c r="AB139" s="67" t="str">
        <f t="shared" si="18"/>
        <v/>
      </c>
      <c r="AD139" s="64" t="str">
        <f t="shared" si="19"/>
        <v/>
      </c>
      <c r="AF139" s="67" t="str">
        <f>IF($AD139="", "", COUNTIF($AD$11:$AD$1010, "&lt;"&amp;$AD139)+1+COUNTIF($AD$11:$AD139, $AD139)-1)</f>
        <v/>
      </c>
      <c r="AH139" s="77" t="str">
        <f t="shared" si="20"/>
        <v/>
      </c>
      <c r="AI139" s="21" t="str">
        <f t="shared" si="21"/>
        <v/>
      </c>
      <c r="AK139" s="39" t="str">
        <f t="shared" si="22"/>
        <v/>
      </c>
      <c r="AM139" s="77" t="str">
        <f t="shared" si="23"/>
        <v/>
      </c>
      <c r="AO139" s="77" t="str">
        <f t="shared" si="24"/>
        <v/>
      </c>
      <c r="AP139" s="21" t="str">
        <f t="shared" si="25"/>
        <v/>
      </c>
    </row>
    <row r="140" spans="1:42" x14ac:dyDescent="0.25">
      <c r="A140" s="27"/>
      <c r="B140" s="104"/>
      <c r="C140" s="105"/>
      <c r="D140" s="105"/>
      <c r="E140" s="106"/>
      <c r="F140" s="107"/>
      <c r="G140" s="107"/>
      <c r="H140" s="108"/>
      <c r="I140" s="27"/>
      <c r="J140" s="27"/>
      <c r="K140" s="29" t="str">
        <f t="shared" ref="K140:K203" si="26">IF($C140="", "", IF($H140="", IF(IFERROR(INDEX($Q$9:$Q$30, MATCH($C140, $P$9:$P$30, 0)), "")="", $Q$5, IFERROR(INDEX($Q$9:$Q$30, MATCH($C140, $P$9:$P$30, 0)), "")), $H140))</f>
        <v/>
      </c>
      <c r="L140" s="21" t="str">
        <f>IF($K140="", "", IF($K140=$Q$5, 0, ($G140*'Intro &amp; Setup'!$Y$20)-($F140*'Intro &amp; Setup'!$Y$20)))</f>
        <v/>
      </c>
      <c r="M140" s="27"/>
      <c r="S140" s="39" t="str">
        <f t="shared" ref="S140:S203" si="27">IF($C140="", "", IF(COUNTIF($P$9:$P$30, $C140)=0, "X", ""))</f>
        <v/>
      </c>
      <c r="U140" s="39" t="str">
        <f t="shared" ref="U140:U203" si="28">IF($B140="", "", TEXT($B140, "mmm yyyy"))</f>
        <v/>
      </c>
      <c r="W140" s="39" t="str">
        <f t="shared" ref="W140:W203" si="29">IF(COUNTIF($B140:$H140, "")&lt;7, "X", "")</f>
        <v/>
      </c>
      <c r="Y140" s="39" t="str">
        <f>IF($B140="", "", IF(OR($B140&lt;'Intro &amp; Setup'!$BI$7, $B140&gt;'Intro &amp; Setup'!$BJ$18), "X", ""))</f>
        <v/>
      </c>
      <c r="AA140" s="70" t="str">
        <f t="shared" ref="AA140:AA203" si="30">IF($B140="", "", IF(AND($B140&gt;=$AA$7, $B140&lt;=$AA$8), "X", ""))</f>
        <v/>
      </c>
      <c r="AB140" s="67" t="str">
        <f t="shared" ref="AB140:AB203" si="31">IF($C140="", "", IF($AB$8="", "X", IF($C140=$AB$8, "X", "")))</f>
        <v/>
      </c>
      <c r="AD140" s="64" t="str">
        <f t="shared" ref="AD140:AD203" si="32">IF(AND($AA140="X", $AB140="X"), $B140, "")</f>
        <v/>
      </c>
      <c r="AF140" s="67" t="str">
        <f>IF($AD140="", "", COUNTIF($AD$11:$AD$1010, "&lt;"&amp;$AD140)+1+COUNTIF($AD$11:$AD140, $AD140)-1)</f>
        <v/>
      </c>
      <c r="AH140" s="77" t="str">
        <f t="shared" ref="AH140:AH203" si="33">IF($AF140="", "", $F140)</f>
        <v/>
      </c>
      <c r="AI140" s="21" t="str">
        <f t="shared" ref="AI140:AI203" si="34">IF($AF140="", "", $G140)</f>
        <v/>
      </c>
      <c r="AK140" s="39" t="str">
        <f t="shared" ref="AK140:AK203" si="35">IF($K140=$Q$4, $U140, "")</f>
        <v/>
      </c>
      <c r="AM140" s="77" t="str">
        <f t="shared" ref="AM140:AM203" si="36">IF($C140=$P$9, $G140-$F140, "")</f>
        <v/>
      </c>
      <c r="AO140" s="77" t="str">
        <f t="shared" ref="AO140:AO203" si="37">IF($K140=$Q$4, F140, "")</f>
        <v/>
      </c>
      <c r="AP140" s="21" t="str">
        <f t="shared" ref="AP140:AP203" si="38">IF($K140=$Q$4, G140, "")</f>
        <v/>
      </c>
    </row>
    <row r="141" spans="1:42" x14ac:dyDescent="0.25">
      <c r="A141" s="27"/>
      <c r="B141" s="104"/>
      <c r="C141" s="105"/>
      <c r="D141" s="105"/>
      <c r="E141" s="106"/>
      <c r="F141" s="107"/>
      <c r="G141" s="107"/>
      <c r="H141" s="108"/>
      <c r="I141" s="27"/>
      <c r="J141" s="27"/>
      <c r="K141" s="29" t="str">
        <f t="shared" si="26"/>
        <v/>
      </c>
      <c r="L141" s="21" t="str">
        <f>IF($K141="", "", IF($K141=$Q$5, 0, ($G141*'Intro &amp; Setup'!$Y$20)-($F141*'Intro &amp; Setup'!$Y$20)))</f>
        <v/>
      </c>
      <c r="M141" s="27"/>
      <c r="S141" s="39" t="str">
        <f t="shared" si="27"/>
        <v/>
      </c>
      <c r="U141" s="39" t="str">
        <f t="shared" si="28"/>
        <v/>
      </c>
      <c r="W141" s="39" t="str">
        <f t="shared" si="29"/>
        <v/>
      </c>
      <c r="Y141" s="39" t="str">
        <f>IF($B141="", "", IF(OR($B141&lt;'Intro &amp; Setup'!$BI$7, $B141&gt;'Intro &amp; Setup'!$BJ$18), "X", ""))</f>
        <v/>
      </c>
      <c r="AA141" s="70" t="str">
        <f t="shared" si="30"/>
        <v/>
      </c>
      <c r="AB141" s="67" t="str">
        <f t="shared" si="31"/>
        <v/>
      </c>
      <c r="AD141" s="64" t="str">
        <f t="shared" si="32"/>
        <v/>
      </c>
      <c r="AF141" s="67" t="str">
        <f>IF($AD141="", "", COUNTIF($AD$11:$AD$1010, "&lt;"&amp;$AD141)+1+COUNTIF($AD$11:$AD141, $AD141)-1)</f>
        <v/>
      </c>
      <c r="AH141" s="77" t="str">
        <f t="shared" si="33"/>
        <v/>
      </c>
      <c r="AI141" s="21" t="str">
        <f t="shared" si="34"/>
        <v/>
      </c>
      <c r="AK141" s="39" t="str">
        <f t="shared" si="35"/>
        <v/>
      </c>
      <c r="AM141" s="77" t="str">
        <f t="shared" si="36"/>
        <v/>
      </c>
      <c r="AO141" s="77" t="str">
        <f t="shared" si="37"/>
        <v/>
      </c>
      <c r="AP141" s="21" t="str">
        <f t="shared" si="38"/>
        <v/>
      </c>
    </row>
    <row r="142" spans="1:42" x14ac:dyDescent="0.25">
      <c r="A142" s="27"/>
      <c r="B142" s="104"/>
      <c r="C142" s="105"/>
      <c r="D142" s="105"/>
      <c r="E142" s="106"/>
      <c r="F142" s="107"/>
      <c r="G142" s="107"/>
      <c r="H142" s="108"/>
      <c r="I142" s="27"/>
      <c r="J142" s="27"/>
      <c r="K142" s="29" t="str">
        <f t="shared" si="26"/>
        <v/>
      </c>
      <c r="L142" s="21" t="str">
        <f>IF($K142="", "", IF($K142=$Q$5, 0, ($G142*'Intro &amp; Setup'!$Y$20)-($F142*'Intro &amp; Setup'!$Y$20)))</f>
        <v/>
      </c>
      <c r="M142" s="27"/>
      <c r="S142" s="39" t="str">
        <f t="shared" si="27"/>
        <v/>
      </c>
      <c r="U142" s="39" t="str">
        <f t="shared" si="28"/>
        <v/>
      </c>
      <c r="W142" s="39" t="str">
        <f t="shared" si="29"/>
        <v/>
      </c>
      <c r="Y142" s="39" t="str">
        <f>IF($B142="", "", IF(OR($B142&lt;'Intro &amp; Setup'!$BI$7, $B142&gt;'Intro &amp; Setup'!$BJ$18), "X", ""))</f>
        <v/>
      </c>
      <c r="AA142" s="70" t="str">
        <f t="shared" si="30"/>
        <v/>
      </c>
      <c r="AB142" s="67" t="str">
        <f t="shared" si="31"/>
        <v/>
      </c>
      <c r="AD142" s="64" t="str">
        <f t="shared" si="32"/>
        <v/>
      </c>
      <c r="AF142" s="67" t="str">
        <f>IF($AD142="", "", COUNTIF($AD$11:$AD$1010, "&lt;"&amp;$AD142)+1+COUNTIF($AD$11:$AD142, $AD142)-1)</f>
        <v/>
      </c>
      <c r="AH142" s="77" t="str">
        <f t="shared" si="33"/>
        <v/>
      </c>
      <c r="AI142" s="21" t="str">
        <f t="shared" si="34"/>
        <v/>
      </c>
      <c r="AK142" s="39" t="str">
        <f t="shared" si="35"/>
        <v/>
      </c>
      <c r="AM142" s="77" t="str">
        <f t="shared" si="36"/>
        <v/>
      </c>
      <c r="AO142" s="77" t="str">
        <f t="shared" si="37"/>
        <v/>
      </c>
      <c r="AP142" s="21" t="str">
        <f t="shared" si="38"/>
        <v/>
      </c>
    </row>
    <row r="143" spans="1:42" x14ac:dyDescent="0.25">
      <c r="A143" s="27"/>
      <c r="B143" s="104"/>
      <c r="C143" s="105"/>
      <c r="D143" s="105"/>
      <c r="E143" s="106"/>
      <c r="F143" s="107"/>
      <c r="G143" s="107"/>
      <c r="H143" s="108"/>
      <c r="I143" s="27"/>
      <c r="J143" s="27"/>
      <c r="K143" s="29" t="str">
        <f t="shared" si="26"/>
        <v/>
      </c>
      <c r="L143" s="21" t="str">
        <f>IF($K143="", "", IF($K143=$Q$5, 0, ($G143*'Intro &amp; Setup'!$Y$20)-($F143*'Intro &amp; Setup'!$Y$20)))</f>
        <v/>
      </c>
      <c r="M143" s="27"/>
      <c r="S143" s="39" t="str">
        <f t="shared" si="27"/>
        <v/>
      </c>
      <c r="U143" s="39" t="str">
        <f t="shared" si="28"/>
        <v/>
      </c>
      <c r="W143" s="39" t="str">
        <f t="shared" si="29"/>
        <v/>
      </c>
      <c r="Y143" s="39" t="str">
        <f>IF($B143="", "", IF(OR($B143&lt;'Intro &amp; Setup'!$BI$7, $B143&gt;'Intro &amp; Setup'!$BJ$18), "X", ""))</f>
        <v/>
      </c>
      <c r="AA143" s="70" t="str">
        <f t="shared" si="30"/>
        <v/>
      </c>
      <c r="AB143" s="67" t="str">
        <f t="shared" si="31"/>
        <v/>
      </c>
      <c r="AD143" s="64" t="str">
        <f t="shared" si="32"/>
        <v/>
      </c>
      <c r="AF143" s="67" t="str">
        <f>IF($AD143="", "", COUNTIF($AD$11:$AD$1010, "&lt;"&amp;$AD143)+1+COUNTIF($AD$11:$AD143, $AD143)-1)</f>
        <v/>
      </c>
      <c r="AH143" s="77" t="str">
        <f t="shared" si="33"/>
        <v/>
      </c>
      <c r="AI143" s="21" t="str">
        <f t="shared" si="34"/>
        <v/>
      </c>
      <c r="AK143" s="39" t="str">
        <f t="shared" si="35"/>
        <v/>
      </c>
      <c r="AM143" s="77" t="str">
        <f t="shared" si="36"/>
        <v/>
      </c>
      <c r="AO143" s="77" t="str">
        <f t="shared" si="37"/>
        <v/>
      </c>
      <c r="AP143" s="21" t="str">
        <f t="shared" si="38"/>
        <v/>
      </c>
    </row>
    <row r="144" spans="1:42" x14ac:dyDescent="0.25">
      <c r="A144" s="27"/>
      <c r="B144" s="104"/>
      <c r="C144" s="105"/>
      <c r="D144" s="105"/>
      <c r="E144" s="106"/>
      <c r="F144" s="107"/>
      <c r="G144" s="107"/>
      <c r="H144" s="108"/>
      <c r="I144" s="27"/>
      <c r="J144" s="27"/>
      <c r="K144" s="29" t="str">
        <f t="shared" si="26"/>
        <v/>
      </c>
      <c r="L144" s="21" t="str">
        <f>IF($K144="", "", IF($K144=$Q$5, 0, ($G144*'Intro &amp; Setup'!$Y$20)-($F144*'Intro &amp; Setup'!$Y$20)))</f>
        <v/>
      </c>
      <c r="M144" s="27"/>
      <c r="S144" s="39" t="str">
        <f t="shared" si="27"/>
        <v/>
      </c>
      <c r="U144" s="39" t="str">
        <f t="shared" si="28"/>
        <v/>
      </c>
      <c r="W144" s="39" t="str">
        <f t="shared" si="29"/>
        <v/>
      </c>
      <c r="Y144" s="39" t="str">
        <f>IF($B144="", "", IF(OR($B144&lt;'Intro &amp; Setup'!$BI$7, $B144&gt;'Intro &amp; Setup'!$BJ$18), "X", ""))</f>
        <v/>
      </c>
      <c r="AA144" s="70" t="str">
        <f t="shared" si="30"/>
        <v/>
      </c>
      <c r="AB144" s="67" t="str">
        <f t="shared" si="31"/>
        <v/>
      </c>
      <c r="AD144" s="64" t="str">
        <f t="shared" si="32"/>
        <v/>
      </c>
      <c r="AF144" s="67" t="str">
        <f>IF($AD144="", "", COUNTIF($AD$11:$AD$1010, "&lt;"&amp;$AD144)+1+COUNTIF($AD$11:$AD144, $AD144)-1)</f>
        <v/>
      </c>
      <c r="AH144" s="77" t="str">
        <f t="shared" si="33"/>
        <v/>
      </c>
      <c r="AI144" s="21" t="str">
        <f t="shared" si="34"/>
        <v/>
      </c>
      <c r="AK144" s="39" t="str">
        <f t="shared" si="35"/>
        <v/>
      </c>
      <c r="AM144" s="77" t="str">
        <f t="shared" si="36"/>
        <v/>
      </c>
      <c r="AO144" s="77" t="str">
        <f t="shared" si="37"/>
        <v/>
      </c>
      <c r="AP144" s="21" t="str">
        <f t="shared" si="38"/>
        <v/>
      </c>
    </row>
    <row r="145" spans="1:42" x14ac:dyDescent="0.25">
      <c r="A145" s="27"/>
      <c r="B145" s="104"/>
      <c r="C145" s="105"/>
      <c r="D145" s="105"/>
      <c r="E145" s="106"/>
      <c r="F145" s="107"/>
      <c r="G145" s="107"/>
      <c r="H145" s="108"/>
      <c r="I145" s="27"/>
      <c r="J145" s="27"/>
      <c r="K145" s="29" t="str">
        <f t="shared" si="26"/>
        <v/>
      </c>
      <c r="L145" s="21" t="str">
        <f>IF($K145="", "", IF($K145=$Q$5, 0, ($G145*'Intro &amp; Setup'!$Y$20)-($F145*'Intro &amp; Setup'!$Y$20)))</f>
        <v/>
      </c>
      <c r="M145" s="27"/>
      <c r="S145" s="39" t="str">
        <f t="shared" si="27"/>
        <v/>
      </c>
      <c r="U145" s="39" t="str">
        <f t="shared" si="28"/>
        <v/>
      </c>
      <c r="W145" s="39" t="str">
        <f t="shared" si="29"/>
        <v/>
      </c>
      <c r="Y145" s="39" t="str">
        <f>IF($B145="", "", IF(OR($B145&lt;'Intro &amp; Setup'!$BI$7, $B145&gt;'Intro &amp; Setup'!$BJ$18), "X", ""))</f>
        <v/>
      </c>
      <c r="AA145" s="70" t="str">
        <f t="shared" si="30"/>
        <v/>
      </c>
      <c r="AB145" s="67" t="str">
        <f t="shared" si="31"/>
        <v/>
      </c>
      <c r="AD145" s="64" t="str">
        <f t="shared" si="32"/>
        <v/>
      </c>
      <c r="AF145" s="67" t="str">
        <f>IF($AD145="", "", COUNTIF($AD$11:$AD$1010, "&lt;"&amp;$AD145)+1+COUNTIF($AD$11:$AD145, $AD145)-1)</f>
        <v/>
      </c>
      <c r="AH145" s="77" t="str">
        <f t="shared" si="33"/>
        <v/>
      </c>
      <c r="AI145" s="21" t="str">
        <f t="shared" si="34"/>
        <v/>
      </c>
      <c r="AK145" s="39" t="str">
        <f t="shared" si="35"/>
        <v/>
      </c>
      <c r="AM145" s="77" t="str">
        <f t="shared" si="36"/>
        <v/>
      </c>
      <c r="AO145" s="77" t="str">
        <f t="shared" si="37"/>
        <v/>
      </c>
      <c r="AP145" s="21" t="str">
        <f t="shared" si="38"/>
        <v/>
      </c>
    </row>
    <row r="146" spans="1:42" x14ac:dyDescent="0.25">
      <c r="A146" s="27"/>
      <c r="B146" s="104"/>
      <c r="C146" s="105"/>
      <c r="D146" s="105"/>
      <c r="E146" s="106"/>
      <c r="F146" s="107"/>
      <c r="G146" s="107"/>
      <c r="H146" s="108"/>
      <c r="I146" s="27"/>
      <c r="J146" s="27"/>
      <c r="K146" s="29" t="str">
        <f t="shared" si="26"/>
        <v/>
      </c>
      <c r="L146" s="21" t="str">
        <f>IF($K146="", "", IF($K146=$Q$5, 0, ($G146*'Intro &amp; Setup'!$Y$20)-($F146*'Intro &amp; Setup'!$Y$20)))</f>
        <v/>
      </c>
      <c r="M146" s="27"/>
      <c r="S146" s="39" t="str">
        <f t="shared" si="27"/>
        <v/>
      </c>
      <c r="U146" s="39" t="str">
        <f t="shared" si="28"/>
        <v/>
      </c>
      <c r="W146" s="39" t="str">
        <f t="shared" si="29"/>
        <v/>
      </c>
      <c r="Y146" s="39" t="str">
        <f>IF($B146="", "", IF(OR($B146&lt;'Intro &amp; Setup'!$BI$7, $B146&gt;'Intro &amp; Setup'!$BJ$18), "X", ""))</f>
        <v/>
      </c>
      <c r="AA146" s="70" t="str">
        <f t="shared" si="30"/>
        <v/>
      </c>
      <c r="AB146" s="67" t="str">
        <f t="shared" si="31"/>
        <v/>
      </c>
      <c r="AD146" s="64" t="str">
        <f t="shared" si="32"/>
        <v/>
      </c>
      <c r="AF146" s="67" t="str">
        <f>IF($AD146="", "", COUNTIF($AD$11:$AD$1010, "&lt;"&amp;$AD146)+1+COUNTIF($AD$11:$AD146, $AD146)-1)</f>
        <v/>
      </c>
      <c r="AH146" s="77" t="str">
        <f t="shared" si="33"/>
        <v/>
      </c>
      <c r="AI146" s="21" t="str">
        <f t="shared" si="34"/>
        <v/>
      </c>
      <c r="AK146" s="39" t="str">
        <f t="shared" si="35"/>
        <v/>
      </c>
      <c r="AM146" s="77" t="str">
        <f t="shared" si="36"/>
        <v/>
      </c>
      <c r="AO146" s="77" t="str">
        <f t="shared" si="37"/>
        <v/>
      </c>
      <c r="AP146" s="21" t="str">
        <f t="shared" si="38"/>
        <v/>
      </c>
    </row>
    <row r="147" spans="1:42" x14ac:dyDescent="0.25">
      <c r="A147" s="27"/>
      <c r="B147" s="104"/>
      <c r="C147" s="105"/>
      <c r="D147" s="105"/>
      <c r="E147" s="106"/>
      <c r="F147" s="107"/>
      <c r="G147" s="107"/>
      <c r="H147" s="108"/>
      <c r="I147" s="27"/>
      <c r="J147" s="27"/>
      <c r="K147" s="29" t="str">
        <f t="shared" si="26"/>
        <v/>
      </c>
      <c r="L147" s="21" t="str">
        <f>IF($K147="", "", IF($K147=$Q$5, 0, ($G147*'Intro &amp; Setup'!$Y$20)-($F147*'Intro &amp; Setup'!$Y$20)))</f>
        <v/>
      </c>
      <c r="M147" s="27"/>
      <c r="S147" s="39" t="str">
        <f t="shared" si="27"/>
        <v/>
      </c>
      <c r="U147" s="39" t="str">
        <f t="shared" si="28"/>
        <v/>
      </c>
      <c r="W147" s="39" t="str">
        <f t="shared" si="29"/>
        <v/>
      </c>
      <c r="Y147" s="39" t="str">
        <f>IF($B147="", "", IF(OR($B147&lt;'Intro &amp; Setup'!$BI$7, $B147&gt;'Intro &amp; Setup'!$BJ$18), "X", ""))</f>
        <v/>
      </c>
      <c r="AA147" s="70" t="str">
        <f t="shared" si="30"/>
        <v/>
      </c>
      <c r="AB147" s="67" t="str">
        <f t="shared" si="31"/>
        <v/>
      </c>
      <c r="AD147" s="64" t="str">
        <f t="shared" si="32"/>
        <v/>
      </c>
      <c r="AF147" s="67" t="str">
        <f>IF($AD147="", "", COUNTIF($AD$11:$AD$1010, "&lt;"&amp;$AD147)+1+COUNTIF($AD$11:$AD147, $AD147)-1)</f>
        <v/>
      </c>
      <c r="AH147" s="77" t="str">
        <f t="shared" si="33"/>
        <v/>
      </c>
      <c r="AI147" s="21" t="str">
        <f t="shared" si="34"/>
        <v/>
      </c>
      <c r="AK147" s="39" t="str">
        <f t="shared" si="35"/>
        <v/>
      </c>
      <c r="AM147" s="77" t="str">
        <f t="shared" si="36"/>
        <v/>
      </c>
      <c r="AO147" s="77" t="str">
        <f t="shared" si="37"/>
        <v/>
      </c>
      <c r="AP147" s="21" t="str">
        <f t="shared" si="38"/>
        <v/>
      </c>
    </row>
    <row r="148" spans="1:42" x14ac:dyDescent="0.25">
      <c r="A148" s="27"/>
      <c r="B148" s="104"/>
      <c r="C148" s="105"/>
      <c r="D148" s="105"/>
      <c r="E148" s="106"/>
      <c r="F148" s="107"/>
      <c r="G148" s="107"/>
      <c r="H148" s="108"/>
      <c r="I148" s="27"/>
      <c r="J148" s="27"/>
      <c r="K148" s="29" t="str">
        <f t="shared" si="26"/>
        <v/>
      </c>
      <c r="L148" s="21" t="str">
        <f>IF($K148="", "", IF($K148=$Q$5, 0, ($G148*'Intro &amp; Setup'!$Y$20)-($F148*'Intro &amp; Setup'!$Y$20)))</f>
        <v/>
      </c>
      <c r="M148" s="27"/>
      <c r="S148" s="39" t="str">
        <f t="shared" si="27"/>
        <v/>
      </c>
      <c r="U148" s="39" t="str">
        <f t="shared" si="28"/>
        <v/>
      </c>
      <c r="W148" s="39" t="str">
        <f t="shared" si="29"/>
        <v/>
      </c>
      <c r="Y148" s="39" t="str">
        <f>IF($B148="", "", IF(OR($B148&lt;'Intro &amp; Setup'!$BI$7, $B148&gt;'Intro &amp; Setup'!$BJ$18), "X", ""))</f>
        <v/>
      </c>
      <c r="AA148" s="70" t="str">
        <f t="shared" si="30"/>
        <v/>
      </c>
      <c r="AB148" s="67" t="str">
        <f t="shared" si="31"/>
        <v/>
      </c>
      <c r="AD148" s="64" t="str">
        <f t="shared" si="32"/>
        <v/>
      </c>
      <c r="AF148" s="67" t="str">
        <f>IF($AD148="", "", COUNTIF($AD$11:$AD$1010, "&lt;"&amp;$AD148)+1+COUNTIF($AD$11:$AD148, $AD148)-1)</f>
        <v/>
      </c>
      <c r="AH148" s="77" t="str">
        <f t="shared" si="33"/>
        <v/>
      </c>
      <c r="AI148" s="21" t="str">
        <f t="shared" si="34"/>
        <v/>
      </c>
      <c r="AK148" s="39" t="str">
        <f t="shared" si="35"/>
        <v/>
      </c>
      <c r="AM148" s="77" t="str">
        <f t="shared" si="36"/>
        <v/>
      </c>
      <c r="AO148" s="77" t="str">
        <f t="shared" si="37"/>
        <v/>
      </c>
      <c r="AP148" s="21" t="str">
        <f t="shared" si="38"/>
        <v/>
      </c>
    </row>
    <row r="149" spans="1:42" x14ac:dyDescent="0.25">
      <c r="A149" s="27"/>
      <c r="B149" s="104"/>
      <c r="C149" s="105"/>
      <c r="D149" s="105"/>
      <c r="E149" s="106"/>
      <c r="F149" s="107"/>
      <c r="G149" s="107"/>
      <c r="H149" s="108"/>
      <c r="I149" s="27"/>
      <c r="J149" s="27"/>
      <c r="K149" s="29" t="str">
        <f t="shared" si="26"/>
        <v/>
      </c>
      <c r="L149" s="21" t="str">
        <f>IF($K149="", "", IF($K149=$Q$5, 0, ($G149*'Intro &amp; Setup'!$Y$20)-($F149*'Intro &amp; Setup'!$Y$20)))</f>
        <v/>
      </c>
      <c r="M149" s="27"/>
      <c r="S149" s="39" t="str">
        <f t="shared" si="27"/>
        <v/>
      </c>
      <c r="U149" s="39" t="str">
        <f t="shared" si="28"/>
        <v/>
      </c>
      <c r="W149" s="39" t="str">
        <f t="shared" si="29"/>
        <v/>
      </c>
      <c r="Y149" s="39" t="str">
        <f>IF($B149="", "", IF(OR($B149&lt;'Intro &amp; Setup'!$BI$7, $B149&gt;'Intro &amp; Setup'!$BJ$18), "X", ""))</f>
        <v/>
      </c>
      <c r="AA149" s="70" t="str">
        <f t="shared" si="30"/>
        <v/>
      </c>
      <c r="AB149" s="67" t="str">
        <f t="shared" si="31"/>
        <v/>
      </c>
      <c r="AD149" s="64" t="str">
        <f t="shared" si="32"/>
        <v/>
      </c>
      <c r="AF149" s="67" t="str">
        <f>IF($AD149="", "", COUNTIF($AD$11:$AD$1010, "&lt;"&amp;$AD149)+1+COUNTIF($AD$11:$AD149, $AD149)-1)</f>
        <v/>
      </c>
      <c r="AH149" s="77" t="str">
        <f t="shared" si="33"/>
        <v/>
      </c>
      <c r="AI149" s="21" t="str">
        <f t="shared" si="34"/>
        <v/>
      </c>
      <c r="AK149" s="39" t="str">
        <f t="shared" si="35"/>
        <v/>
      </c>
      <c r="AM149" s="77" t="str">
        <f t="shared" si="36"/>
        <v/>
      </c>
      <c r="AO149" s="77" t="str">
        <f t="shared" si="37"/>
        <v/>
      </c>
      <c r="AP149" s="21" t="str">
        <f t="shared" si="38"/>
        <v/>
      </c>
    </row>
    <row r="150" spans="1:42" x14ac:dyDescent="0.25">
      <c r="A150" s="27"/>
      <c r="B150" s="104"/>
      <c r="C150" s="105"/>
      <c r="D150" s="105"/>
      <c r="E150" s="106"/>
      <c r="F150" s="107"/>
      <c r="G150" s="107"/>
      <c r="H150" s="108"/>
      <c r="I150" s="27"/>
      <c r="J150" s="27"/>
      <c r="K150" s="29" t="str">
        <f t="shared" si="26"/>
        <v/>
      </c>
      <c r="L150" s="21" t="str">
        <f>IF($K150="", "", IF($K150=$Q$5, 0, ($G150*'Intro &amp; Setup'!$Y$20)-($F150*'Intro &amp; Setup'!$Y$20)))</f>
        <v/>
      </c>
      <c r="M150" s="27"/>
      <c r="S150" s="39" t="str">
        <f t="shared" si="27"/>
        <v/>
      </c>
      <c r="U150" s="39" t="str">
        <f t="shared" si="28"/>
        <v/>
      </c>
      <c r="W150" s="39" t="str">
        <f t="shared" si="29"/>
        <v/>
      </c>
      <c r="Y150" s="39" t="str">
        <f>IF($B150="", "", IF(OR($B150&lt;'Intro &amp; Setup'!$BI$7, $B150&gt;'Intro &amp; Setup'!$BJ$18), "X", ""))</f>
        <v/>
      </c>
      <c r="AA150" s="70" t="str">
        <f t="shared" si="30"/>
        <v/>
      </c>
      <c r="AB150" s="67" t="str">
        <f t="shared" si="31"/>
        <v/>
      </c>
      <c r="AD150" s="64" t="str">
        <f t="shared" si="32"/>
        <v/>
      </c>
      <c r="AF150" s="67" t="str">
        <f>IF($AD150="", "", COUNTIF($AD$11:$AD$1010, "&lt;"&amp;$AD150)+1+COUNTIF($AD$11:$AD150, $AD150)-1)</f>
        <v/>
      </c>
      <c r="AH150" s="77" t="str">
        <f t="shared" si="33"/>
        <v/>
      </c>
      <c r="AI150" s="21" t="str">
        <f t="shared" si="34"/>
        <v/>
      </c>
      <c r="AK150" s="39" t="str">
        <f t="shared" si="35"/>
        <v/>
      </c>
      <c r="AM150" s="77" t="str">
        <f t="shared" si="36"/>
        <v/>
      </c>
      <c r="AO150" s="77" t="str">
        <f t="shared" si="37"/>
        <v/>
      </c>
      <c r="AP150" s="21" t="str">
        <f t="shared" si="38"/>
        <v/>
      </c>
    </row>
    <row r="151" spans="1:42" x14ac:dyDescent="0.25">
      <c r="A151" s="27"/>
      <c r="B151" s="104"/>
      <c r="C151" s="105"/>
      <c r="D151" s="105"/>
      <c r="E151" s="106"/>
      <c r="F151" s="107"/>
      <c r="G151" s="107"/>
      <c r="H151" s="108"/>
      <c r="I151" s="27"/>
      <c r="J151" s="27"/>
      <c r="K151" s="29" t="str">
        <f t="shared" si="26"/>
        <v/>
      </c>
      <c r="L151" s="21" t="str">
        <f>IF($K151="", "", IF($K151=$Q$5, 0, ($G151*'Intro &amp; Setup'!$Y$20)-($F151*'Intro &amp; Setup'!$Y$20)))</f>
        <v/>
      </c>
      <c r="M151" s="27"/>
      <c r="S151" s="39" t="str">
        <f t="shared" si="27"/>
        <v/>
      </c>
      <c r="U151" s="39" t="str">
        <f t="shared" si="28"/>
        <v/>
      </c>
      <c r="W151" s="39" t="str">
        <f t="shared" si="29"/>
        <v/>
      </c>
      <c r="Y151" s="39" t="str">
        <f>IF($B151="", "", IF(OR($B151&lt;'Intro &amp; Setup'!$BI$7, $B151&gt;'Intro &amp; Setup'!$BJ$18), "X", ""))</f>
        <v/>
      </c>
      <c r="AA151" s="70" t="str">
        <f t="shared" si="30"/>
        <v/>
      </c>
      <c r="AB151" s="67" t="str">
        <f t="shared" si="31"/>
        <v/>
      </c>
      <c r="AD151" s="64" t="str">
        <f t="shared" si="32"/>
        <v/>
      </c>
      <c r="AF151" s="67" t="str">
        <f>IF($AD151="", "", COUNTIF($AD$11:$AD$1010, "&lt;"&amp;$AD151)+1+COUNTIF($AD$11:$AD151, $AD151)-1)</f>
        <v/>
      </c>
      <c r="AH151" s="77" t="str">
        <f t="shared" si="33"/>
        <v/>
      </c>
      <c r="AI151" s="21" t="str">
        <f t="shared" si="34"/>
        <v/>
      </c>
      <c r="AK151" s="39" t="str">
        <f t="shared" si="35"/>
        <v/>
      </c>
      <c r="AM151" s="77" t="str">
        <f t="shared" si="36"/>
        <v/>
      </c>
      <c r="AO151" s="77" t="str">
        <f t="shared" si="37"/>
        <v/>
      </c>
      <c r="AP151" s="21" t="str">
        <f t="shared" si="38"/>
        <v/>
      </c>
    </row>
    <row r="152" spans="1:42" x14ac:dyDescent="0.25">
      <c r="A152" s="27"/>
      <c r="B152" s="104"/>
      <c r="C152" s="105"/>
      <c r="D152" s="105"/>
      <c r="E152" s="106"/>
      <c r="F152" s="107"/>
      <c r="G152" s="107"/>
      <c r="H152" s="108"/>
      <c r="I152" s="27"/>
      <c r="J152" s="27"/>
      <c r="K152" s="29" t="str">
        <f t="shared" si="26"/>
        <v/>
      </c>
      <c r="L152" s="21" t="str">
        <f>IF($K152="", "", IF($K152=$Q$5, 0, ($G152*'Intro &amp; Setup'!$Y$20)-($F152*'Intro &amp; Setup'!$Y$20)))</f>
        <v/>
      </c>
      <c r="M152" s="27"/>
      <c r="S152" s="39" t="str">
        <f t="shared" si="27"/>
        <v/>
      </c>
      <c r="U152" s="39" t="str">
        <f t="shared" si="28"/>
        <v/>
      </c>
      <c r="W152" s="39" t="str">
        <f t="shared" si="29"/>
        <v/>
      </c>
      <c r="Y152" s="39" t="str">
        <f>IF($B152="", "", IF(OR($B152&lt;'Intro &amp; Setup'!$BI$7, $B152&gt;'Intro &amp; Setup'!$BJ$18), "X", ""))</f>
        <v/>
      </c>
      <c r="AA152" s="70" t="str">
        <f t="shared" si="30"/>
        <v/>
      </c>
      <c r="AB152" s="67" t="str">
        <f t="shared" si="31"/>
        <v/>
      </c>
      <c r="AD152" s="64" t="str">
        <f t="shared" si="32"/>
        <v/>
      </c>
      <c r="AF152" s="67" t="str">
        <f>IF($AD152="", "", COUNTIF($AD$11:$AD$1010, "&lt;"&amp;$AD152)+1+COUNTIF($AD$11:$AD152, $AD152)-1)</f>
        <v/>
      </c>
      <c r="AH152" s="77" t="str">
        <f t="shared" si="33"/>
        <v/>
      </c>
      <c r="AI152" s="21" t="str">
        <f t="shared" si="34"/>
        <v/>
      </c>
      <c r="AK152" s="39" t="str">
        <f t="shared" si="35"/>
        <v/>
      </c>
      <c r="AM152" s="77" t="str">
        <f t="shared" si="36"/>
        <v/>
      </c>
      <c r="AO152" s="77" t="str">
        <f t="shared" si="37"/>
        <v/>
      </c>
      <c r="AP152" s="21" t="str">
        <f t="shared" si="38"/>
        <v/>
      </c>
    </row>
    <row r="153" spans="1:42" x14ac:dyDescent="0.25">
      <c r="A153" s="27"/>
      <c r="B153" s="104"/>
      <c r="C153" s="105"/>
      <c r="D153" s="105"/>
      <c r="E153" s="106"/>
      <c r="F153" s="107"/>
      <c r="G153" s="107"/>
      <c r="H153" s="108"/>
      <c r="I153" s="27"/>
      <c r="J153" s="27"/>
      <c r="K153" s="29" t="str">
        <f t="shared" si="26"/>
        <v/>
      </c>
      <c r="L153" s="21" t="str">
        <f>IF($K153="", "", IF($K153=$Q$5, 0, ($G153*'Intro &amp; Setup'!$Y$20)-($F153*'Intro &amp; Setup'!$Y$20)))</f>
        <v/>
      </c>
      <c r="M153" s="27"/>
      <c r="S153" s="39" t="str">
        <f t="shared" si="27"/>
        <v/>
      </c>
      <c r="U153" s="39" t="str">
        <f t="shared" si="28"/>
        <v/>
      </c>
      <c r="W153" s="39" t="str">
        <f t="shared" si="29"/>
        <v/>
      </c>
      <c r="Y153" s="39" t="str">
        <f>IF($B153="", "", IF(OR($B153&lt;'Intro &amp; Setup'!$BI$7, $B153&gt;'Intro &amp; Setup'!$BJ$18), "X", ""))</f>
        <v/>
      </c>
      <c r="AA153" s="70" t="str">
        <f t="shared" si="30"/>
        <v/>
      </c>
      <c r="AB153" s="67" t="str">
        <f t="shared" si="31"/>
        <v/>
      </c>
      <c r="AD153" s="64" t="str">
        <f t="shared" si="32"/>
        <v/>
      </c>
      <c r="AF153" s="67" t="str">
        <f>IF($AD153="", "", COUNTIF($AD$11:$AD$1010, "&lt;"&amp;$AD153)+1+COUNTIF($AD$11:$AD153, $AD153)-1)</f>
        <v/>
      </c>
      <c r="AH153" s="77" t="str">
        <f t="shared" si="33"/>
        <v/>
      </c>
      <c r="AI153" s="21" t="str">
        <f t="shared" si="34"/>
        <v/>
      </c>
      <c r="AK153" s="39" t="str">
        <f t="shared" si="35"/>
        <v/>
      </c>
      <c r="AM153" s="77" t="str">
        <f t="shared" si="36"/>
        <v/>
      </c>
      <c r="AO153" s="77" t="str">
        <f t="shared" si="37"/>
        <v/>
      </c>
      <c r="AP153" s="21" t="str">
        <f t="shared" si="38"/>
        <v/>
      </c>
    </row>
    <row r="154" spans="1:42" x14ac:dyDescent="0.25">
      <c r="A154" s="27"/>
      <c r="B154" s="104"/>
      <c r="C154" s="105"/>
      <c r="D154" s="105"/>
      <c r="E154" s="106"/>
      <c r="F154" s="107"/>
      <c r="G154" s="107"/>
      <c r="H154" s="108"/>
      <c r="I154" s="27"/>
      <c r="J154" s="27"/>
      <c r="K154" s="29" t="str">
        <f t="shared" si="26"/>
        <v/>
      </c>
      <c r="L154" s="21" t="str">
        <f>IF($K154="", "", IF($K154=$Q$5, 0, ($G154*'Intro &amp; Setup'!$Y$20)-($F154*'Intro &amp; Setup'!$Y$20)))</f>
        <v/>
      </c>
      <c r="M154" s="27"/>
      <c r="S154" s="39" t="str">
        <f t="shared" si="27"/>
        <v/>
      </c>
      <c r="U154" s="39" t="str">
        <f t="shared" si="28"/>
        <v/>
      </c>
      <c r="W154" s="39" t="str">
        <f t="shared" si="29"/>
        <v/>
      </c>
      <c r="Y154" s="39" t="str">
        <f>IF($B154="", "", IF(OR($B154&lt;'Intro &amp; Setup'!$BI$7, $B154&gt;'Intro &amp; Setup'!$BJ$18), "X", ""))</f>
        <v/>
      </c>
      <c r="AA154" s="70" t="str">
        <f t="shared" si="30"/>
        <v/>
      </c>
      <c r="AB154" s="67" t="str">
        <f t="shared" si="31"/>
        <v/>
      </c>
      <c r="AD154" s="64" t="str">
        <f t="shared" si="32"/>
        <v/>
      </c>
      <c r="AF154" s="67" t="str">
        <f>IF($AD154="", "", COUNTIF($AD$11:$AD$1010, "&lt;"&amp;$AD154)+1+COUNTIF($AD$11:$AD154, $AD154)-1)</f>
        <v/>
      </c>
      <c r="AH154" s="77" t="str">
        <f t="shared" si="33"/>
        <v/>
      </c>
      <c r="AI154" s="21" t="str">
        <f t="shared" si="34"/>
        <v/>
      </c>
      <c r="AK154" s="39" t="str">
        <f t="shared" si="35"/>
        <v/>
      </c>
      <c r="AM154" s="77" t="str">
        <f t="shared" si="36"/>
        <v/>
      </c>
      <c r="AO154" s="77" t="str">
        <f t="shared" si="37"/>
        <v/>
      </c>
      <c r="AP154" s="21" t="str">
        <f t="shared" si="38"/>
        <v/>
      </c>
    </row>
    <row r="155" spans="1:42" x14ac:dyDescent="0.25">
      <c r="A155" s="27"/>
      <c r="B155" s="104"/>
      <c r="C155" s="105"/>
      <c r="D155" s="105"/>
      <c r="E155" s="106"/>
      <c r="F155" s="107"/>
      <c r="G155" s="107"/>
      <c r="H155" s="108"/>
      <c r="I155" s="27"/>
      <c r="J155" s="27"/>
      <c r="K155" s="29" t="str">
        <f t="shared" si="26"/>
        <v/>
      </c>
      <c r="L155" s="21" t="str">
        <f>IF($K155="", "", IF($K155=$Q$5, 0, ($G155*'Intro &amp; Setup'!$Y$20)-($F155*'Intro &amp; Setup'!$Y$20)))</f>
        <v/>
      </c>
      <c r="M155" s="27"/>
      <c r="S155" s="39" t="str">
        <f t="shared" si="27"/>
        <v/>
      </c>
      <c r="U155" s="39" t="str">
        <f t="shared" si="28"/>
        <v/>
      </c>
      <c r="W155" s="39" t="str">
        <f t="shared" si="29"/>
        <v/>
      </c>
      <c r="Y155" s="39" t="str">
        <f>IF($B155="", "", IF(OR($B155&lt;'Intro &amp; Setup'!$BI$7, $B155&gt;'Intro &amp; Setup'!$BJ$18), "X", ""))</f>
        <v/>
      </c>
      <c r="AA155" s="70" t="str">
        <f t="shared" si="30"/>
        <v/>
      </c>
      <c r="AB155" s="67" t="str">
        <f t="shared" si="31"/>
        <v/>
      </c>
      <c r="AD155" s="64" t="str">
        <f t="shared" si="32"/>
        <v/>
      </c>
      <c r="AF155" s="67" t="str">
        <f>IF($AD155="", "", COUNTIF($AD$11:$AD$1010, "&lt;"&amp;$AD155)+1+COUNTIF($AD$11:$AD155, $AD155)-1)</f>
        <v/>
      </c>
      <c r="AH155" s="77" t="str">
        <f t="shared" si="33"/>
        <v/>
      </c>
      <c r="AI155" s="21" t="str">
        <f t="shared" si="34"/>
        <v/>
      </c>
      <c r="AK155" s="39" t="str">
        <f t="shared" si="35"/>
        <v/>
      </c>
      <c r="AM155" s="77" t="str">
        <f t="shared" si="36"/>
        <v/>
      </c>
      <c r="AO155" s="77" t="str">
        <f t="shared" si="37"/>
        <v/>
      </c>
      <c r="AP155" s="21" t="str">
        <f t="shared" si="38"/>
        <v/>
      </c>
    </row>
    <row r="156" spans="1:42" x14ac:dyDescent="0.25">
      <c r="A156" s="27"/>
      <c r="B156" s="104"/>
      <c r="C156" s="105"/>
      <c r="D156" s="105"/>
      <c r="E156" s="106"/>
      <c r="F156" s="107"/>
      <c r="G156" s="107"/>
      <c r="H156" s="108"/>
      <c r="I156" s="27"/>
      <c r="J156" s="27"/>
      <c r="K156" s="29" t="str">
        <f t="shared" si="26"/>
        <v/>
      </c>
      <c r="L156" s="21" t="str">
        <f>IF($K156="", "", IF($K156=$Q$5, 0, ($G156*'Intro &amp; Setup'!$Y$20)-($F156*'Intro &amp; Setup'!$Y$20)))</f>
        <v/>
      </c>
      <c r="M156" s="27"/>
      <c r="S156" s="39" t="str">
        <f t="shared" si="27"/>
        <v/>
      </c>
      <c r="U156" s="39" t="str">
        <f t="shared" si="28"/>
        <v/>
      </c>
      <c r="W156" s="39" t="str">
        <f t="shared" si="29"/>
        <v/>
      </c>
      <c r="Y156" s="39" t="str">
        <f>IF($B156="", "", IF(OR($B156&lt;'Intro &amp; Setup'!$BI$7, $B156&gt;'Intro &amp; Setup'!$BJ$18), "X", ""))</f>
        <v/>
      </c>
      <c r="AA156" s="70" t="str">
        <f t="shared" si="30"/>
        <v/>
      </c>
      <c r="AB156" s="67" t="str">
        <f t="shared" si="31"/>
        <v/>
      </c>
      <c r="AD156" s="64" t="str">
        <f t="shared" si="32"/>
        <v/>
      </c>
      <c r="AF156" s="67" t="str">
        <f>IF($AD156="", "", COUNTIF($AD$11:$AD$1010, "&lt;"&amp;$AD156)+1+COUNTIF($AD$11:$AD156, $AD156)-1)</f>
        <v/>
      </c>
      <c r="AH156" s="77" t="str">
        <f t="shared" si="33"/>
        <v/>
      </c>
      <c r="AI156" s="21" t="str">
        <f t="shared" si="34"/>
        <v/>
      </c>
      <c r="AK156" s="39" t="str">
        <f t="shared" si="35"/>
        <v/>
      </c>
      <c r="AM156" s="77" t="str">
        <f t="shared" si="36"/>
        <v/>
      </c>
      <c r="AO156" s="77" t="str">
        <f t="shared" si="37"/>
        <v/>
      </c>
      <c r="AP156" s="21" t="str">
        <f t="shared" si="38"/>
        <v/>
      </c>
    </row>
    <row r="157" spans="1:42" x14ac:dyDescent="0.25">
      <c r="A157" s="27"/>
      <c r="B157" s="104"/>
      <c r="C157" s="105"/>
      <c r="D157" s="105"/>
      <c r="E157" s="106"/>
      <c r="F157" s="107"/>
      <c r="G157" s="107"/>
      <c r="H157" s="108"/>
      <c r="I157" s="27"/>
      <c r="J157" s="27"/>
      <c r="K157" s="29" t="str">
        <f t="shared" si="26"/>
        <v/>
      </c>
      <c r="L157" s="21" t="str">
        <f>IF($K157="", "", IF($K157=$Q$5, 0, ($G157*'Intro &amp; Setup'!$Y$20)-($F157*'Intro &amp; Setup'!$Y$20)))</f>
        <v/>
      </c>
      <c r="M157" s="27"/>
      <c r="S157" s="39" t="str">
        <f t="shared" si="27"/>
        <v/>
      </c>
      <c r="U157" s="39" t="str">
        <f t="shared" si="28"/>
        <v/>
      </c>
      <c r="W157" s="39" t="str">
        <f t="shared" si="29"/>
        <v/>
      </c>
      <c r="Y157" s="39" t="str">
        <f>IF($B157="", "", IF(OR($B157&lt;'Intro &amp; Setup'!$BI$7, $B157&gt;'Intro &amp; Setup'!$BJ$18), "X", ""))</f>
        <v/>
      </c>
      <c r="AA157" s="70" t="str">
        <f t="shared" si="30"/>
        <v/>
      </c>
      <c r="AB157" s="67" t="str">
        <f t="shared" si="31"/>
        <v/>
      </c>
      <c r="AD157" s="64" t="str">
        <f t="shared" si="32"/>
        <v/>
      </c>
      <c r="AF157" s="67" t="str">
        <f>IF($AD157="", "", COUNTIF($AD$11:$AD$1010, "&lt;"&amp;$AD157)+1+COUNTIF($AD$11:$AD157, $AD157)-1)</f>
        <v/>
      </c>
      <c r="AH157" s="77" t="str">
        <f t="shared" si="33"/>
        <v/>
      </c>
      <c r="AI157" s="21" t="str">
        <f t="shared" si="34"/>
        <v/>
      </c>
      <c r="AK157" s="39" t="str">
        <f t="shared" si="35"/>
        <v/>
      </c>
      <c r="AM157" s="77" t="str">
        <f t="shared" si="36"/>
        <v/>
      </c>
      <c r="AO157" s="77" t="str">
        <f t="shared" si="37"/>
        <v/>
      </c>
      <c r="AP157" s="21" t="str">
        <f t="shared" si="38"/>
        <v/>
      </c>
    </row>
    <row r="158" spans="1:42" x14ac:dyDescent="0.25">
      <c r="A158" s="27"/>
      <c r="B158" s="104"/>
      <c r="C158" s="105"/>
      <c r="D158" s="105"/>
      <c r="E158" s="106"/>
      <c r="F158" s="107"/>
      <c r="G158" s="107"/>
      <c r="H158" s="108"/>
      <c r="I158" s="27"/>
      <c r="J158" s="27"/>
      <c r="K158" s="29" t="str">
        <f t="shared" si="26"/>
        <v/>
      </c>
      <c r="L158" s="21" t="str">
        <f>IF($K158="", "", IF($K158=$Q$5, 0, ($G158*'Intro &amp; Setup'!$Y$20)-($F158*'Intro &amp; Setup'!$Y$20)))</f>
        <v/>
      </c>
      <c r="M158" s="27"/>
      <c r="S158" s="39" t="str">
        <f t="shared" si="27"/>
        <v/>
      </c>
      <c r="U158" s="39" t="str">
        <f t="shared" si="28"/>
        <v/>
      </c>
      <c r="W158" s="39" t="str">
        <f t="shared" si="29"/>
        <v/>
      </c>
      <c r="Y158" s="39" t="str">
        <f>IF($B158="", "", IF(OR($B158&lt;'Intro &amp; Setup'!$BI$7, $B158&gt;'Intro &amp; Setup'!$BJ$18), "X", ""))</f>
        <v/>
      </c>
      <c r="AA158" s="70" t="str">
        <f t="shared" si="30"/>
        <v/>
      </c>
      <c r="AB158" s="67" t="str">
        <f t="shared" si="31"/>
        <v/>
      </c>
      <c r="AD158" s="64" t="str">
        <f t="shared" si="32"/>
        <v/>
      </c>
      <c r="AF158" s="67" t="str">
        <f>IF($AD158="", "", COUNTIF($AD$11:$AD$1010, "&lt;"&amp;$AD158)+1+COUNTIF($AD$11:$AD158, $AD158)-1)</f>
        <v/>
      </c>
      <c r="AH158" s="77" t="str">
        <f t="shared" si="33"/>
        <v/>
      </c>
      <c r="AI158" s="21" t="str">
        <f t="shared" si="34"/>
        <v/>
      </c>
      <c r="AK158" s="39" t="str">
        <f t="shared" si="35"/>
        <v/>
      </c>
      <c r="AM158" s="77" t="str">
        <f t="shared" si="36"/>
        <v/>
      </c>
      <c r="AO158" s="77" t="str">
        <f t="shared" si="37"/>
        <v/>
      </c>
      <c r="AP158" s="21" t="str">
        <f t="shared" si="38"/>
        <v/>
      </c>
    </row>
    <row r="159" spans="1:42" x14ac:dyDescent="0.25">
      <c r="A159" s="27"/>
      <c r="B159" s="104"/>
      <c r="C159" s="105"/>
      <c r="D159" s="105"/>
      <c r="E159" s="106"/>
      <c r="F159" s="107"/>
      <c r="G159" s="107"/>
      <c r="H159" s="108"/>
      <c r="I159" s="27"/>
      <c r="J159" s="27"/>
      <c r="K159" s="29" t="str">
        <f t="shared" si="26"/>
        <v/>
      </c>
      <c r="L159" s="21" t="str">
        <f>IF($K159="", "", IF($K159=$Q$5, 0, ($G159*'Intro &amp; Setup'!$Y$20)-($F159*'Intro &amp; Setup'!$Y$20)))</f>
        <v/>
      </c>
      <c r="M159" s="27"/>
      <c r="S159" s="39" t="str">
        <f t="shared" si="27"/>
        <v/>
      </c>
      <c r="U159" s="39" t="str">
        <f t="shared" si="28"/>
        <v/>
      </c>
      <c r="W159" s="39" t="str">
        <f t="shared" si="29"/>
        <v/>
      </c>
      <c r="Y159" s="39" t="str">
        <f>IF($B159="", "", IF(OR($B159&lt;'Intro &amp; Setup'!$BI$7, $B159&gt;'Intro &amp; Setup'!$BJ$18), "X", ""))</f>
        <v/>
      </c>
      <c r="AA159" s="70" t="str">
        <f t="shared" si="30"/>
        <v/>
      </c>
      <c r="AB159" s="67" t="str">
        <f t="shared" si="31"/>
        <v/>
      </c>
      <c r="AD159" s="64" t="str">
        <f t="shared" si="32"/>
        <v/>
      </c>
      <c r="AF159" s="67" t="str">
        <f>IF($AD159="", "", COUNTIF($AD$11:$AD$1010, "&lt;"&amp;$AD159)+1+COUNTIF($AD$11:$AD159, $AD159)-1)</f>
        <v/>
      </c>
      <c r="AH159" s="77" t="str">
        <f t="shared" si="33"/>
        <v/>
      </c>
      <c r="AI159" s="21" t="str">
        <f t="shared" si="34"/>
        <v/>
      </c>
      <c r="AK159" s="39" t="str">
        <f t="shared" si="35"/>
        <v/>
      </c>
      <c r="AM159" s="77" t="str">
        <f t="shared" si="36"/>
        <v/>
      </c>
      <c r="AO159" s="77" t="str">
        <f t="shared" si="37"/>
        <v/>
      </c>
      <c r="AP159" s="21" t="str">
        <f t="shared" si="38"/>
        <v/>
      </c>
    </row>
    <row r="160" spans="1:42" x14ac:dyDescent="0.25">
      <c r="A160" s="27"/>
      <c r="B160" s="104"/>
      <c r="C160" s="105"/>
      <c r="D160" s="105"/>
      <c r="E160" s="106"/>
      <c r="F160" s="107"/>
      <c r="G160" s="107"/>
      <c r="H160" s="108"/>
      <c r="I160" s="27"/>
      <c r="J160" s="27"/>
      <c r="K160" s="29" t="str">
        <f t="shared" si="26"/>
        <v/>
      </c>
      <c r="L160" s="21" t="str">
        <f>IF($K160="", "", IF($K160=$Q$5, 0, ($G160*'Intro &amp; Setup'!$Y$20)-($F160*'Intro &amp; Setup'!$Y$20)))</f>
        <v/>
      </c>
      <c r="M160" s="27"/>
      <c r="S160" s="39" t="str">
        <f t="shared" si="27"/>
        <v/>
      </c>
      <c r="U160" s="39" t="str">
        <f t="shared" si="28"/>
        <v/>
      </c>
      <c r="W160" s="39" t="str">
        <f t="shared" si="29"/>
        <v/>
      </c>
      <c r="Y160" s="39" t="str">
        <f>IF($B160="", "", IF(OR($B160&lt;'Intro &amp; Setup'!$BI$7, $B160&gt;'Intro &amp; Setup'!$BJ$18), "X", ""))</f>
        <v/>
      </c>
      <c r="AA160" s="70" t="str">
        <f t="shared" si="30"/>
        <v/>
      </c>
      <c r="AB160" s="67" t="str">
        <f t="shared" si="31"/>
        <v/>
      </c>
      <c r="AD160" s="64" t="str">
        <f t="shared" si="32"/>
        <v/>
      </c>
      <c r="AF160" s="67" t="str">
        <f>IF($AD160="", "", COUNTIF($AD$11:$AD$1010, "&lt;"&amp;$AD160)+1+COUNTIF($AD$11:$AD160, $AD160)-1)</f>
        <v/>
      </c>
      <c r="AH160" s="77" t="str">
        <f t="shared" si="33"/>
        <v/>
      </c>
      <c r="AI160" s="21" t="str">
        <f t="shared" si="34"/>
        <v/>
      </c>
      <c r="AK160" s="39" t="str">
        <f t="shared" si="35"/>
        <v/>
      </c>
      <c r="AM160" s="77" t="str">
        <f t="shared" si="36"/>
        <v/>
      </c>
      <c r="AO160" s="77" t="str">
        <f t="shared" si="37"/>
        <v/>
      </c>
      <c r="AP160" s="21" t="str">
        <f t="shared" si="38"/>
        <v/>
      </c>
    </row>
    <row r="161" spans="1:42" x14ac:dyDescent="0.25">
      <c r="A161" s="27"/>
      <c r="B161" s="104"/>
      <c r="C161" s="105"/>
      <c r="D161" s="105"/>
      <c r="E161" s="106"/>
      <c r="F161" s="107"/>
      <c r="G161" s="107"/>
      <c r="H161" s="108"/>
      <c r="I161" s="27"/>
      <c r="J161" s="27"/>
      <c r="K161" s="29" t="str">
        <f t="shared" si="26"/>
        <v/>
      </c>
      <c r="L161" s="21" t="str">
        <f>IF($K161="", "", IF($K161=$Q$5, 0, ($G161*'Intro &amp; Setup'!$Y$20)-($F161*'Intro &amp; Setup'!$Y$20)))</f>
        <v/>
      </c>
      <c r="M161" s="27"/>
      <c r="S161" s="39" t="str">
        <f t="shared" si="27"/>
        <v/>
      </c>
      <c r="U161" s="39" t="str">
        <f t="shared" si="28"/>
        <v/>
      </c>
      <c r="W161" s="39" t="str">
        <f t="shared" si="29"/>
        <v/>
      </c>
      <c r="Y161" s="39" t="str">
        <f>IF($B161="", "", IF(OR($B161&lt;'Intro &amp; Setup'!$BI$7, $B161&gt;'Intro &amp; Setup'!$BJ$18), "X", ""))</f>
        <v/>
      </c>
      <c r="AA161" s="70" t="str">
        <f t="shared" si="30"/>
        <v/>
      </c>
      <c r="AB161" s="67" t="str">
        <f t="shared" si="31"/>
        <v/>
      </c>
      <c r="AD161" s="64" t="str">
        <f t="shared" si="32"/>
        <v/>
      </c>
      <c r="AF161" s="67" t="str">
        <f>IF($AD161="", "", COUNTIF($AD$11:$AD$1010, "&lt;"&amp;$AD161)+1+COUNTIF($AD$11:$AD161, $AD161)-1)</f>
        <v/>
      </c>
      <c r="AH161" s="77" t="str">
        <f t="shared" si="33"/>
        <v/>
      </c>
      <c r="AI161" s="21" t="str">
        <f t="shared" si="34"/>
        <v/>
      </c>
      <c r="AK161" s="39" t="str">
        <f t="shared" si="35"/>
        <v/>
      </c>
      <c r="AM161" s="77" t="str">
        <f t="shared" si="36"/>
        <v/>
      </c>
      <c r="AO161" s="77" t="str">
        <f t="shared" si="37"/>
        <v/>
      </c>
      <c r="AP161" s="21" t="str">
        <f t="shared" si="38"/>
        <v/>
      </c>
    </row>
    <row r="162" spans="1:42" x14ac:dyDescent="0.25">
      <c r="A162" s="27"/>
      <c r="B162" s="104"/>
      <c r="C162" s="105"/>
      <c r="D162" s="105"/>
      <c r="E162" s="106"/>
      <c r="F162" s="107"/>
      <c r="G162" s="107"/>
      <c r="H162" s="108"/>
      <c r="I162" s="27"/>
      <c r="J162" s="27"/>
      <c r="K162" s="29" t="str">
        <f t="shared" si="26"/>
        <v/>
      </c>
      <c r="L162" s="21" t="str">
        <f>IF($K162="", "", IF($K162=$Q$5, 0, ($G162*'Intro &amp; Setup'!$Y$20)-($F162*'Intro &amp; Setup'!$Y$20)))</f>
        <v/>
      </c>
      <c r="M162" s="27"/>
      <c r="S162" s="39" t="str">
        <f t="shared" si="27"/>
        <v/>
      </c>
      <c r="U162" s="39" t="str">
        <f t="shared" si="28"/>
        <v/>
      </c>
      <c r="W162" s="39" t="str">
        <f t="shared" si="29"/>
        <v/>
      </c>
      <c r="Y162" s="39" t="str">
        <f>IF($B162="", "", IF(OR($B162&lt;'Intro &amp; Setup'!$BI$7, $B162&gt;'Intro &amp; Setup'!$BJ$18), "X", ""))</f>
        <v/>
      </c>
      <c r="AA162" s="70" t="str">
        <f t="shared" si="30"/>
        <v/>
      </c>
      <c r="AB162" s="67" t="str">
        <f t="shared" si="31"/>
        <v/>
      </c>
      <c r="AD162" s="64" t="str">
        <f t="shared" si="32"/>
        <v/>
      </c>
      <c r="AF162" s="67" t="str">
        <f>IF($AD162="", "", COUNTIF($AD$11:$AD$1010, "&lt;"&amp;$AD162)+1+COUNTIF($AD$11:$AD162, $AD162)-1)</f>
        <v/>
      </c>
      <c r="AH162" s="77" t="str">
        <f t="shared" si="33"/>
        <v/>
      </c>
      <c r="AI162" s="21" t="str">
        <f t="shared" si="34"/>
        <v/>
      </c>
      <c r="AK162" s="39" t="str">
        <f t="shared" si="35"/>
        <v/>
      </c>
      <c r="AM162" s="77" t="str">
        <f t="shared" si="36"/>
        <v/>
      </c>
      <c r="AO162" s="77" t="str">
        <f t="shared" si="37"/>
        <v/>
      </c>
      <c r="AP162" s="21" t="str">
        <f t="shared" si="38"/>
        <v/>
      </c>
    </row>
    <row r="163" spans="1:42" x14ac:dyDescent="0.25">
      <c r="A163" s="27"/>
      <c r="B163" s="104"/>
      <c r="C163" s="105"/>
      <c r="D163" s="105"/>
      <c r="E163" s="106"/>
      <c r="F163" s="107"/>
      <c r="G163" s="107"/>
      <c r="H163" s="108"/>
      <c r="I163" s="27"/>
      <c r="J163" s="27"/>
      <c r="K163" s="29" t="str">
        <f t="shared" si="26"/>
        <v/>
      </c>
      <c r="L163" s="21" t="str">
        <f>IF($K163="", "", IF($K163=$Q$5, 0, ($G163*'Intro &amp; Setup'!$Y$20)-($F163*'Intro &amp; Setup'!$Y$20)))</f>
        <v/>
      </c>
      <c r="M163" s="27"/>
      <c r="S163" s="39" t="str">
        <f t="shared" si="27"/>
        <v/>
      </c>
      <c r="U163" s="39" t="str">
        <f t="shared" si="28"/>
        <v/>
      </c>
      <c r="W163" s="39" t="str">
        <f t="shared" si="29"/>
        <v/>
      </c>
      <c r="Y163" s="39" t="str">
        <f>IF($B163="", "", IF(OR($B163&lt;'Intro &amp; Setup'!$BI$7, $B163&gt;'Intro &amp; Setup'!$BJ$18), "X", ""))</f>
        <v/>
      </c>
      <c r="AA163" s="70" t="str">
        <f t="shared" si="30"/>
        <v/>
      </c>
      <c r="AB163" s="67" t="str">
        <f t="shared" si="31"/>
        <v/>
      </c>
      <c r="AD163" s="64" t="str">
        <f t="shared" si="32"/>
        <v/>
      </c>
      <c r="AF163" s="67" t="str">
        <f>IF($AD163="", "", COUNTIF($AD$11:$AD$1010, "&lt;"&amp;$AD163)+1+COUNTIF($AD$11:$AD163, $AD163)-1)</f>
        <v/>
      </c>
      <c r="AH163" s="77" t="str">
        <f t="shared" si="33"/>
        <v/>
      </c>
      <c r="AI163" s="21" t="str">
        <f t="shared" si="34"/>
        <v/>
      </c>
      <c r="AK163" s="39" t="str">
        <f t="shared" si="35"/>
        <v/>
      </c>
      <c r="AM163" s="77" t="str">
        <f t="shared" si="36"/>
        <v/>
      </c>
      <c r="AO163" s="77" t="str">
        <f t="shared" si="37"/>
        <v/>
      </c>
      <c r="AP163" s="21" t="str">
        <f t="shared" si="38"/>
        <v/>
      </c>
    </row>
    <row r="164" spans="1:42" x14ac:dyDescent="0.25">
      <c r="A164" s="27"/>
      <c r="B164" s="104"/>
      <c r="C164" s="105"/>
      <c r="D164" s="105"/>
      <c r="E164" s="106"/>
      <c r="F164" s="107"/>
      <c r="G164" s="107"/>
      <c r="H164" s="108"/>
      <c r="I164" s="27"/>
      <c r="J164" s="27"/>
      <c r="K164" s="29" t="str">
        <f t="shared" si="26"/>
        <v/>
      </c>
      <c r="L164" s="21" t="str">
        <f>IF($K164="", "", IF($K164=$Q$5, 0, ($G164*'Intro &amp; Setup'!$Y$20)-($F164*'Intro &amp; Setup'!$Y$20)))</f>
        <v/>
      </c>
      <c r="M164" s="27"/>
      <c r="S164" s="39" t="str">
        <f t="shared" si="27"/>
        <v/>
      </c>
      <c r="U164" s="39" t="str">
        <f t="shared" si="28"/>
        <v/>
      </c>
      <c r="W164" s="39" t="str">
        <f t="shared" si="29"/>
        <v/>
      </c>
      <c r="Y164" s="39" t="str">
        <f>IF($B164="", "", IF(OR($B164&lt;'Intro &amp; Setup'!$BI$7, $B164&gt;'Intro &amp; Setup'!$BJ$18), "X", ""))</f>
        <v/>
      </c>
      <c r="AA164" s="70" t="str">
        <f t="shared" si="30"/>
        <v/>
      </c>
      <c r="AB164" s="67" t="str">
        <f t="shared" si="31"/>
        <v/>
      </c>
      <c r="AD164" s="64" t="str">
        <f t="shared" si="32"/>
        <v/>
      </c>
      <c r="AF164" s="67" t="str">
        <f>IF($AD164="", "", COUNTIF($AD$11:$AD$1010, "&lt;"&amp;$AD164)+1+COUNTIF($AD$11:$AD164, $AD164)-1)</f>
        <v/>
      </c>
      <c r="AH164" s="77" t="str">
        <f t="shared" si="33"/>
        <v/>
      </c>
      <c r="AI164" s="21" t="str">
        <f t="shared" si="34"/>
        <v/>
      </c>
      <c r="AK164" s="39" t="str">
        <f t="shared" si="35"/>
        <v/>
      </c>
      <c r="AM164" s="77" t="str">
        <f t="shared" si="36"/>
        <v/>
      </c>
      <c r="AO164" s="77" t="str">
        <f t="shared" si="37"/>
        <v/>
      </c>
      <c r="AP164" s="21" t="str">
        <f t="shared" si="38"/>
        <v/>
      </c>
    </row>
    <row r="165" spans="1:42" x14ac:dyDescent="0.25">
      <c r="A165" s="27"/>
      <c r="B165" s="104"/>
      <c r="C165" s="105"/>
      <c r="D165" s="105"/>
      <c r="E165" s="106"/>
      <c r="F165" s="107"/>
      <c r="G165" s="107"/>
      <c r="H165" s="108"/>
      <c r="I165" s="27"/>
      <c r="J165" s="27"/>
      <c r="K165" s="29" t="str">
        <f t="shared" si="26"/>
        <v/>
      </c>
      <c r="L165" s="21" t="str">
        <f>IF($K165="", "", IF($K165=$Q$5, 0, ($G165*'Intro &amp; Setup'!$Y$20)-($F165*'Intro &amp; Setup'!$Y$20)))</f>
        <v/>
      </c>
      <c r="M165" s="27"/>
      <c r="S165" s="39" t="str">
        <f t="shared" si="27"/>
        <v/>
      </c>
      <c r="U165" s="39" t="str">
        <f t="shared" si="28"/>
        <v/>
      </c>
      <c r="W165" s="39" t="str">
        <f t="shared" si="29"/>
        <v/>
      </c>
      <c r="Y165" s="39" t="str">
        <f>IF($B165="", "", IF(OR($B165&lt;'Intro &amp; Setup'!$BI$7, $B165&gt;'Intro &amp; Setup'!$BJ$18), "X", ""))</f>
        <v/>
      </c>
      <c r="AA165" s="70" t="str">
        <f t="shared" si="30"/>
        <v/>
      </c>
      <c r="AB165" s="67" t="str">
        <f t="shared" si="31"/>
        <v/>
      </c>
      <c r="AD165" s="64" t="str">
        <f t="shared" si="32"/>
        <v/>
      </c>
      <c r="AF165" s="67" t="str">
        <f>IF($AD165="", "", COUNTIF($AD$11:$AD$1010, "&lt;"&amp;$AD165)+1+COUNTIF($AD$11:$AD165, $AD165)-1)</f>
        <v/>
      </c>
      <c r="AH165" s="77" t="str">
        <f t="shared" si="33"/>
        <v/>
      </c>
      <c r="AI165" s="21" t="str">
        <f t="shared" si="34"/>
        <v/>
      </c>
      <c r="AK165" s="39" t="str">
        <f t="shared" si="35"/>
        <v/>
      </c>
      <c r="AM165" s="77" t="str">
        <f t="shared" si="36"/>
        <v/>
      </c>
      <c r="AO165" s="77" t="str">
        <f t="shared" si="37"/>
        <v/>
      </c>
      <c r="AP165" s="21" t="str">
        <f t="shared" si="38"/>
        <v/>
      </c>
    </row>
    <row r="166" spans="1:42" x14ac:dyDescent="0.25">
      <c r="A166" s="27"/>
      <c r="B166" s="104"/>
      <c r="C166" s="105"/>
      <c r="D166" s="105"/>
      <c r="E166" s="106"/>
      <c r="F166" s="107"/>
      <c r="G166" s="107"/>
      <c r="H166" s="108"/>
      <c r="I166" s="27"/>
      <c r="J166" s="27"/>
      <c r="K166" s="29" t="str">
        <f t="shared" si="26"/>
        <v/>
      </c>
      <c r="L166" s="21" t="str">
        <f>IF($K166="", "", IF($K166=$Q$5, 0, ($G166*'Intro &amp; Setup'!$Y$20)-($F166*'Intro &amp; Setup'!$Y$20)))</f>
        <v/>
      </c>
      <c r="M166" s="27"/>
      <c r="S166" s="39" t="str">
        <f t="shared" si="27"/>
        <v/>
      </c>
      <c r="U166" s="39" t="str">
        <f t="shared" si="28"/>
        <v/>
      </c>
      <c r="W166" s="39" t="str">
        <f t="shared" si="29"/>
        <v/>
      </c>
      <c r="Y166" s="39" t="str">
        <f>IF($B166="", "", IF(OR($B166&lt;'Intro &amp; Setup'!$BI$7, $B166&gt;'Intro &amp; Setup'!$BJ$18), "X", ""))</f>
        <v/>
      </c>
      <c r="AA166" s="70" t="str">
        <f t="shared" si="30"/>
        <v/>
      </c>
      <c r="AB166" s="67" t="str">
        <f t="shared" si="31"/>
        <v/>
      </c>
      <c r="AD166" s="64" t="str">
        <f t="shared" si="32"/>
        <v/>
      </c>
      <c r="AF166" s="67" t="str">
        <f>IF($AD166="", "", COUNTIF($AD$11:$AD$1010, "&lt;"&amp;$AD166)+1+COUNTIF($AD$11:$AD166, $AD166)-1)</f>
        <v/>
      </c>
      <c r="AH166" s="77" t="str">
        <f t="shared" si="33"/>
        <v/>
      </c>
      <c r="AI166" s="21" t="str">
        <f t="shared" si="34"/>
        <v/>
      </c>
      <c r="AK166" s="39" t="str">
        <f t="shared" si="35"/>
        <v/>
      </c>
      <c r="AM166" s="77" t="str">
        <f t="shared" si="36"/>
        <v/>
      </c>
      <c r="AO166" s="77" t="str">
        <f t="shared" si="37"/>
        <v/>
      </c>
      <c r="AP166" s="21" t="str">
        <f t="shared" si="38"/>
        <v/>
      </c>
    </row>
    <row r="167" spans="1:42" x14ac:dyDescent="0.25">
      <c r="A167" s="27"/>
      <c r="B167" s="104"/>
      <c r="C167" s="105"/>
      <c r="D167" s="105"/>
      <c r="E167" s="106"/>
      <c r="F167" s="107"/>
      <c r="G167" s="107"/>
      <c r="H167" s="108"/>
      <c r="I167" s="27"/>
      <c r="J167" s="27"/>
      <c r="K167" s="29" t="str">
        <f t="shared" si="26"/>
        <v/>
      </c>
      <c r="L167" s="21" t="str">
        <f>IF($K167="", "", IF($K167=$Q$5, 0, ($G167*'Intro &amp; Setup'!$Y$20)-($F167*'Intro &amp; Setup'!$Y$20)))</f>
        <v/>
      </c>
      <c r="M167" s="27"/>
      <c r="S167" s="39" t="str">
        <f t="shared" si="27"/>
        <v/>
      </c>
      <c r="U167" s="39" t="str">
        <f t="shared" si="28"/>
        <v/>
      </c>
      <c r="W167" s="39" t="str">
        <f t="shared" si="29"/>
        <v/>
      </c>
      <c r="Y167" s="39" t="str">
        <f>IF($B167="", "", IF(OR($B167&lt;'Intro &amp; Setup'!$BI$7, $B167&gt;'Intro &amp; Setup'!$BJ$18), "X", ""))</f>
        <v/>
      </c>
      <c r="AA167" s="70" t="str">
        <f t="shared" si="30"/>
        <v/>
      </c>
      <c r="AB167" s="67" t="str">
        <f t="shared" si="31"/>
        <v/>
      </c>
      <c r="AD167" s="64" t="str">
        <f t="shared" si="32"/>
        <v/>
      </c>
      <c r="AF167" s="67" t="str">
        <f>IF($AD167="", "", COUNTIF($AD$11:$AD$1010, "&lt;"&amp;$AD167)+1+COUNTIF($AD$11:$AD167, $AD167)-1)</f>
        <v/>
      </c>
      <c r="AH167" s="77" t="str">
        <f t="shared" si="33"/>
        <v/>
      </c>
      <c r="AI167" s="21" t="str">
        <f t="shared" si="34"/>
        <v/>
      </c>
      <c r="AK167" s="39" t="str">
        <f t="shared" si="35"/>
        <v/>
      </c>
      <c r="AM167" s="77" t="str">
        <f t="shared" si="36"/>
        <v/>
      </c>
      <c r="AO167" s="77" t="str">
        <f t="shared" si="37"/>
        <v/>
      </c>
      <c r="AP167" s="21" t="str">
        <f t="shared" si="38"/>
        <v/>
      </c>
    </row>
    <row r="168" spans="1:42" x14ac:dyDescent="0.25">
      <c r="A168" s="27"/>
      <c r="B168" s="104"/>
      <c r="C168" s="105"/>
      <c r="D168" s="105"/>
      <c r="E168" s="106"/>
      <c r="F168" s="107"/>
      <c r="G168" s="107"/>
      <c r="H168" s="108"/>
      <c r="I168" s="27"/>
      <c r="J168" s="27"/>
      <c r="K168" s="29" t="str">
        <f t="shared" si="26"/>
        <v/>
      </c>
      <c r="L168" s="21" t="str">
        <f>IF($K168="", "", IF($K168=$Q$5, 0, ($G168*'Intro &amp; Setup'!$Y$20)-($F168*'Intro &amp; Setup'!$Y$20)))</f>
        <v/>
      </c>
      <c r="M168" s="27"/>
      <c r="S168" s="39" t="str">
        <f t="shared" si="27"/>
        <v/>
      </c>
      <c r="U168" s="39" t="str">
        <f t="shared" si="28"/>
        <v/>
      </c>
      <c r="W168" s="39" t="str">
        <f t="shared" si="29"/>
        <v/>
      </c>
      <c r="Y168" s="39" t="str">
        <f>IF($B168="", "", IF(OR($B168&lt;'Intro &amp; Setup'!$BI$7, $B168&gt;'Intro &amp; Setup'!$BJ$18), "X", ""))</f>
        <v/>
      </c>
      <c r="AA168" s="70" t="str">
        <f t="shared" si="30"/>
        <v/>
      </c>
      <c r="AB168" s="67" t="str">
        <f t="shared" si="31"/>
        <v/>
      </c>
      <c r="AD168" s="64" t="str">
        <f t="shared" si="32"/>
        <v/>
      </c>
      <c r="AF168" s="67" t="str">
        <f>IF($AD168="", "", COUNTIF($AD$11:$AD$1010, "&lt;"&amp;$AD168)+1+COUNTIF($AD$11:$AD168, $AD168)-1)</f>
        <v/>
      </c>
      <c r="AH168" s="77" t="str">
        <f t="shared" si="33"/>
        <v/>
      </c>
      <c r="AI168" s="21" t="str">
        <f t="shared" si="34"/>
        <v/>
      </c>
      <c r="AK168" s="39" t="str">
        <f t="shared" si="35"/>
        <v/>
      </c>
      <c r="AM168" s="77" t="str">
        <f t="shared" si="36"/>
        <v/>
      </c>
      <c r="AO168" s="77" t="str">
        <f t="shared" si="37"/>
        <v/>
      </c>
      <c r="AP168" s="21" t="str">
        <f t="shared" si="38"/>
        <v/>
      </c>
    </row>
    <row r="169" spans="1:42" x14ac:dyDescent="0.25">
      <c r="A169" s="27"/>
      <c r="B169" s="104"/>
      <c r="C169" s="105"/>
      <c r="D169" s="105"/>
      <c r="E169" s="106"/>
      <c r="F169" s="107"/>
      <c r="G169" s="107"/>
      <c r="H169" s="108"/>
      <c r="I169" s="27"/>
      <c r="J169" s="27"/>
      <c r="K169" s="29" t="str">
        <f t="shared" si="26"/>
        <v/>
      </c>
      <c r="L169" s="21" t="str">
        <f>IF($K169="", "", IF($K169=$Q$5, 0, ($G169*'Intro &amp; Setup'!$Y$20)-($F169*'Intro &amp; Setup'!$Y$20)))</f>
        <v/>
      </c>
      <c r="M169" s="27"/>
      <c r="S169" s="39" t="str">
        <f t="shared" si="27"/>
        <v/>
      </c>
      <c r="U169" s="39" t="str">
        <f t="shared" si="28"/>
        <v/>
      </c>
      <c r="W169" s="39" t="str">
        <f t="shared" si="29"/>
        <v/>
      </c>
      <c r="Y169" s="39" t="str">
        <f>IF($B169="", "", IF(OR($B169&lt;'Intro &amp; Setup'!$BI$7, $B169&gt;'Intro &amp; Setup'!$BJ$18), "X", ""))</f>
        <v/>
      </c>
      <c r="AA169" s="70" t="str">
        <f t="shared" si="30"/>
        <v/>
      </c>
      <c r="AB169" s="67" t="str">
        <f t="shared" si="31"/>
        <v/>
      </c>
      <c r="AD169" s="64" t="str">
        <f t="shared" si="32"/>
        <v/>
      </c>
      <c r="AF169" s="67" t="str">
        <f>IF($AD169="", "", COUNTIF($AD$11:$AD$1010, "&lt;"&amp;$AD169)+1+COUNTIF($AD$11:$AD169, $AD169)-1)</f>
        <v/>
      </c>
      <c r="AH169" s="77" t="str">
        <f t="shared" si="33"/>
        <v/>
      </c>
      <c r="AI169" s="21" t="str">
        <f t="shared" si="34"/>
        <v/>
      </c>
      <c r="AK169" s="39" t="str">
        <f t="shared" si="35"/>
        <v/>
      </c>
      <c r="AM169" s="77" t="str">
        <f t="shared" si="36"/>
        <v/>
      </c>
      <c r="AO169" s="77" t="str">
        <f t="shared" si="37"/>
        <v/>
      </c>
      <c r="AP169" s="21" t="str">
        <f t="shared" si="38"/>
        <v/>
      </c>
    </row>
    <row r="170" spans="1:42" x14ac:dyDescent="0.25">
      <c r="A170" s="27"/>
      <c r="B170" s="104"/>
      <c r="C170" s="105"/>
      <c r="D170" s="105"/>
      <c r="E170" s="106"/>
      <c r="F170" s="107"/>
      <c r="G170" s="107"/>
      <c r="H170" s="108"/>
      <c r="I170" s="27"/>
      <c r="J170" s="27"/>
      <c r="K170" s="29" t="str">
        <f t="shared" si="26"/>
        <v/>
      </c>
      <c r="L170" s="21" t="str">
        <f>IF($K170="", "", IF($K170=$Q$5, 0, ($G170*'Intro &amp; Setup'!$Y$20)-($F170*'Intro &amp; Setup'!$Y$20)))</f>
        <v/>
      </c>
      <c r="M170" s="27"/>
      <c r="S170" s="39" t="str">
        <f t="shared" si="27"/>
        <v/>
      </c>
      <c r="U170" s="39" t="str">
        <f t="shared" si="28"/>
        <v/>
      </c>
      <c r="W170" s="39" t="str">
        <f t="shared" si="29"/>
        <v/>
      </c>
      <c r="Y170" s="39" t="str">
        <f>IF($B170="", "", IF(OR($B170&lt;'Intro &amp; Setup'!$BI$7, $B170&gt;'Intro &amp; Setup'!$BJ$18), "X", ""))</f>
        <v/>
      </c>
      <c r="AA170" s="70" t="str">
        <f t="shared" si="30"/>
        <v/>
      </c>
      <c r="AB170" s="67" t="str">
        <f t="shared" si="31"/>
        <v/>
      </c>
      <c r="AD170" s="64" t="str">
        <f t="shared" si="32"/>
        <v/>
      </c>
      <c r="AF170" s="67" t="str">
        <f>IF($AD170="", "", COUNTIF($AD$11:$AD$1010, "&lt;"&amp;$AD170)+1+COUNTIF($AD$11:$AD170, $AD170)-1)</f>
        <v/>
      </c>
      <c r="AH170" s="77" t="str">
        <f t="shared" si="33"/>
        <v/>
      </c>
      <c r="AI170" s="21" t="str">
        <f t="shared" si="34"/>
        <v/>
      </c>
      <c r="AK170" s="39" t="str">
        <f t="shared" si="35"/>
        <v/>
      </c>
      <c r="AM170" s="77" t="str">
        <f t="shared" si="36"/>
        <v/>
      </c>
      <c r="AO170" s="77" t="str">
        <f t="shared" si="37"/>
        <v/>
      </c>
      <c r="AP170" s="21" t="str">
        <f t="shared" si="38"/>
        <v/>
      </c>
    </row>
    <row r="171" spans="1:42" x14ac:dyDescent="0.25">
      <c r="A171" s="27"/>
      <c r="B171" s="104"/>
      <c r="C171" s="105"/>
      <c r="D171" s="105"/>
      <c r="E171" s="106"/>
      <c r="F171" s="107"/>
      <c r="G171" s="107"/>
      <c r="H171" s="108"/>
      <c r="I171" s="27"/>
      <c r="J171" s="27"/>
      <c r="K171" s="29" t="str">
        <f t="shared" si="26"/>
        <v/>
      </c>
      <c r="L171" s="21" t="str">
        <f>IF($K171="", "", IF($K171=$Q$5, 0, ($G171*'Intro &amp; Setup'!$Y$20)-($F171*'Intro &amp; Setup'!$Y$20)))</f>
        <v/>
      </c>
      <c r="M171" s="27"/>
      <c r="S171" s="39" t="str">
        <f t="shared" si="27"/>
        <v/>
      </c>
      <c r="U171" s="39" t="str">
        <f t="shared" si="28"/>
        <v/>
      </c>
      <c r="W171" s="39" t="str">
        <f t="shared" si="29"/>
        <v/>
      </c>
      <c r="Y171" s="39" t="str">
        <f>IF($B171="", "", IF(OR($B171&lt;'Intro &amp; Setup'!$BI$7, $B171&gt;'Intro &amp; Setup'!$BJ$18), "X", ""))</f>
        <v/>
      </c>
      <c r="AA171" s="70" t="str">
        <f t="shared" si="30"/>
        <v/>
      </c>
      <c r="AB171" s="67" t="str">
        <f t="shared" si="31"/>
        <v/>
      </c>
      <c r="AD171" s="64" t="str">
        <f t="shared" si="32"/>
        <v/>
      </c>
      <c r="AF171" s="67" t="str">
        <f>IF($AD171="", "", COUNTIF($AD$11:$AD$1010, "&lt;"&amp;$AD171)+1+COUNTIF($AD$11:$AD171, $AD171)-1)</f>
        <v/>
      </c>
      <c r="AH171" s="77" t="str">
        <f t="shared" si="33"/>
        <v/>
      </c>
      <c r="AI171" s="21" t="str">
        <f t="shared" si="34"/>
        <v/>
      </c>
      <c r="AK171" s="39" t="str">
        <f t="shared" si="35"/>
        <v/>
      </c>
      <c r="AM171" s="77" t="str">
        <f t="shared" si="36"/>
        <v/>
      </c>
      <c r="AO171" s="77" t="str">
        <f t="shared" si="37"/>
        <v/>
      </c>
      <c r="AP171" s="21" t="str">
        <f t="shared" si="38"/>
        <v/>
      </c>
    </row>
    <row r="172" spans="1:42" x14ac:dyDescent="0.25">
      <c r="A172" s="27"/>
      <c r="B172" s="104"/>
      <c r="C172" s="105"/>
      <c r="D172" s="105"/>
      <c r="E172" s="106"/>
      <c r="F172" s="107"/>
      <c r="G172" s="107"/>
      <c r="H172" s="108"/>
      <c r="I172" s="27"/>
      <c r="J172" s="27"/>
      <c r="K172" s="29" t="str">
        <f t="shared" si="26"/>
        <v/>
      </c>
      <c r="L172" s="21" t="str">
        <f>IF($K172="", "", IF($K172=$Q$5, 0, ($G172*'Intro &amp; Setup'!$Y$20)-($F172*'Intro &amp; Setup'!$Y$20)))</f>
        <v/>
      </c>
      <c r="M172" s="27"/>
      <c r="S172" s="39" t="str">
        <f t="shared" si="27"/>
        <v/>
      </c>
      <c r="U172" s="39" t="str">
        <f t="shared" si="28"/>
        <v/>
      </c>
      <c r="W172" s="39" t="str">
        <f t="shared" si="29"/>
        <v/>
      </c>
      <c r="Y172" s="39" t="str">
        <f>IF($B172="", "", IF(OR($B172&lt;'Intro &amp; Setup'!$BI$7, $B172&gt;'Intro &amp; Setup'!$BJ$18), "X", ""))</f>
        <v/>
      </c>
      <c r="AA172" s="70" t="str">
        <f t="shared" si="30"/>
        <v/>
      </c>
      <c r="AB172" s="67" t="str">
        <f t="shared" si="31"/>
        <v/>
      </c>
      <c r="AD172" s="64" t="str">
        <f t="shared" si="32"/>
        <v/>
      </c>
      <c r="AF172" s="67" t="str">
        <f>IF($AD172="", "", COUNTIF($AD$11:$AD$1010, "&lt;"&amp;$AD172)+1+COUNTIF($AD$11:$AD172, $AD172)-1)</f>
        <v/>
      </c>
      <c r="AH172" s="77" t="str">
        <f t="shared" si="33"/>
        <v/>
      </c>
      <c r="AI172" s="21" t="str">
        <f t="shared" si="34"/>
        <v/>
      </c>
      <c r="AK172" s="39" t="str">
        <f t="shared" si="35"/>
        <v/>
      </c>
      <c r="AM172" s="77" t="str">
        <f t="shared" si="36"/>
        <v/>
      </c>
      <c r="AO172" s="77" t="str">
        <f t="shared" si="37"/>
        <v/>
      </c>
      <c r="AP172" s="21" t="str">
        <f t="shared" si="38"/>
        <v/>
      </c>
    </row>
    <row r="173" spans="1:42" x14ac:dyDescent="0.25">
      <c r="A173" s="27"/>
      <c r="B173" s="104"/>
      <c r="C173" s="105"/>
      <c r="D173" s="105"/>
      <c r="E173" s="106"/>
      <c r="F173" s="107"/>
      <c r="G173" s="107"/>
      <c r="H173" s="108"/>
      <c r="I173" s="27"/>
      <c r="J173" s="27"/>
      <c r="K173" s="29" t="str">
        <f t="shared" si="26"/>
        <v/>
      </c>
      <c r="L173" s="21" t="str">
        <f>IF($K173="", "", IF($K173=$Q$5, 0, ($G173*'Intro &amp; Setup'!$Y$20)-($F173*'Intro &amp; Setup'!$Y$20)))</f>
        <v/>
      </c>
      <c r="M173" s="27"/>
      <c r="S173" s="39" t="str">
        <f t="shared" si="27"/>
        <v/>
      </c>
      <c r="U173" s="39" t="str">
        <f t="shared" si="28"/>
        <v/>
      </c>
      <c r="W173" s="39" t="str">
        <f t="shared" si="29"/>
        <v/>
      </c>
      <c r="Y173" s="39" t="str">
        <f>IF($B173="", "", IF(OR($B173&lt;'Intro &amp; Setup'!$BI$7, $B173&gt;'Intro &amp; Setup'!$BJ$18), "X", ""))</f>
        <v/>
      </c>
      <c r="AA173" s="70" t="str">
        <f t="shared" si="30"/>
        <v/>
      </c>
      <c r="AB173" s="67" t="str">
        <f t="shared" si="31"/>
        <v/>
      </c>
      <c r="AD173" s="64" t="str">
        <f t="shared" si="32"/>
        <v/>
      </c>
      <c r="AF173" s="67" t="str">
        <f>IF($AD173="", "", COUNTIF($AD$11:$AD$1010, "&lt;"&amp;$AD173)+1+COUNTIF($AD$11:$AD173, $AD173)-1)</f>
        <v/>
      </c>
      <c r="AH173" s="77" t="str">
        <f t="shared" si="33"/>
        <v/>
      </c>
      <c r="AI173" s="21" t="str">
        <f t="shared" si="34"/>
        <v/>
      </c>
      <c r="AK173" s="39" t="str">
        <f t="shared" si="35"/>
        <v/>
      </c>
      <c r="AM173" s="77" t="str">
        <f t="shared" si="36"/>
        <v/>
      </c>
      <c r="AO173" s="77" t="str">
        <f t="shared" si="37"/>
        <v/>
      </c>
      <c r="AP173" s="21" t="str">
        <f t="shared" si="38"/>
        <v/>
      </c>
    </row>
    <row r="174" spans="1:42" x14ac:dyDescent="0.25">
      <c r="A174" s="27"/>
      <c r="B174" s="104"/>
      <c r="C174" s="105"/>
      <c r="D174" s="105"/>
      <c r="E174" s="106"/>
      <c r="F174" s="107"/>
      <c r="G174" s="107"/>
      <c r="H174" s="108"/>
      <c r="I174" s="27"/>
      <c r="J174" s="27"/>
      <c r="K174" s="29" t="str">
        <f t="shared" si="26"/>
        <v/>
      </c>
      <c r="L174" s="21" t="str">
        <f>IF($K174="", "", IF($K174=$Q$5, 0, ($G174*'Intro &amp; Setup'!$Y$20)-($F174*'Intro &amp; Setup'!$Y$20)))</f>
        <v/>
      </c>
      <c r="M174" s="27"/>
      <c r="S174" s="39" t="str">
        <f t="shared" si="27"/>
        <v/>
      </c>
      <c r="U174" s="39" t="str">
        <f t="shared" si="28"/>
        <v/>
      </c>
      <c r="W174" s="39" t="str">
        <f t="shared" si="29"/>
        <v/>
      </c>
      <c r="Y174" s="39" t="str">
        <f>IF($B174="", "", IF(OR($B174&lt;'Intro &amp; Setup'!$BI$7, $B174&gt;'Intro &amp; Setup'!$BJ$18), "X", ""))</f>
        <v/>
      </c>
      <c r="AA174" s="70" t="str">
        <f t="shared" si="30"/>
        <v/>
      </c>
      <c r="AB174" s="67" t="str">
        <f t="shared" si="31"/>
        <v/>
      </c>
      <c r="AD174" s="64" t="str">
        <f t="shared" si="32"/>
        <v/>
      </c>
      <c r="AF174" s="67" t="str">
        <f>IF($AD174="", "", COUNTIF($AD$11:$AD$1010, "&lt;"&amp;$AD174)+1+COUNTIF($AD$11:$AD174, $AD174)-1)</f>
        <v/>
      </c>
      <c r="AH174" s="77" t="str">
        <f t="shared" si="33"/>
        <v/>
      </c>
      <c r="AI174" s="21" t="str">
        <f t="shared" si="34"/>
        <v/>
      </c>
      <c r="AK174" s="39" t="str">
        <f t="shared" si="35"/>
        <v/>
      </c>
      <c r="AM174" s="77" t="str">
        <f t="shared" si="36"/>
        <v/>
      </c>
      <c r="AO174" s="77" t="str">
        <f t="shared" si="37"/>
        <v/>
      </c>
      <c r="AP174" s="21" t="str">
        <f t="shared" si="38"/>
        <v/>
      </c>
    </row>
    <row r="175" spans="1:42" x14ac:dyDescent="0.25">
      <c r="A175" s="27"/>
      <c r="B175" s="104"/>
      <c r="C175" s="105"/>
      <c r="D175" s="105"/>
      <c r="E175" s="106"/>
      <c r="F175" s="107"/>
      <c r="G175" s="107"/>
      <c r="H175" s="108"/>
      <c r="I175" s="27"/>
      <c r="J175" s="27"/>
      <c r="K175" s="29" t="str">
        <f t="shared" si="26"/>
        <v/>
      </c>
      <c r="L175" s="21" t="str">
        <f>IF($K175="", "", IF($K175=$Q$5, 0, ($G175*'Intro &amp; Setup'!$Y$20)-($F175*'Intro &amp; Setup'!$Y$20)))</f>
        <v/>
      </c>
      <c r="M175" s="27"/>
      <c r="S175" s="39" t="str">
        <f t="shared" si="27"/>
        <v/>
      </c>
      <c r="U175" s="39" t="str">
        <f t="shared" si="28"/>
        <v/>
      </c>
      <c r="W175" s="39" t="str">
        <f t="shared" si="29"/>
        <v/>
      </c>
      <c r="Y175" s="39" t="str">
        <f>IF($B175="", "", IF(OR($B175&lt;'Intro &amp; Setup'!$BI$7, $B175&gt;'Intro &amp; Setup'!$BJ$18), "X", ""))</f>
        <v/>
      </c>
      <c r="AA175" s="70" t="str">
        <f t="shared" si="30"/>
        <v/>
      </c>
      <c r="AB175" s="67" t="str">
        <f t="shared" si="31"/>
        <v/>
      </c>
      <c r="AD175" s="64" t="str">
        <f t="shared" si="32"/>
        <v/>
      </c>
      <c r="AF175" s="67" t="str">
        <f>IF($AD175="", "", COUNTIF($AD$11:$AD$1010, "&lt;"&amp;$AD175)+1+COUNTIF($AD$11:$AD175, $AD175)-1)</f>
        <v/>
      </c>
      <c r="AH175" s="77" t="str">
        <f t="shared" si="33"/>
        <v/>
      </c>
      <c r="AI175" s="21" t="str">
        <f t="shared" si="34"/>
        <v/>
      </c>
      <c r="AK175" s="39" t="str">
        <f t="shared" si="35"/>
        <v/>
      </c>
      <c r="AM175" s="77" t="str">
        <f t="shared" si="36"/>
        <v/>
      </c>
      <c r="AO175" s="77" t="str">
        <f t="shared" si="37"/>
        <v/>
      </c>
      <c r="AP175" s="21" t="str">
        <f t="shared" si="38"/>
        <v/>
      </c>
    </row>
    <row r="176" spans="1:42" x14ac:dyDescent="0.25">
      <c r="A176" s="27"/>
      <c r="B176" s="104"/>
      <c r="C176" s="105"/>
      <c r="D176" s="105"/>
      <c r="E176" s="106"/>
      <c r="F176" s="107"/>
      <c r="G176" s="107"/>
      <c r="H176" s="108"/>
      <c r="I176" s="27"/>
      <c r="J176" s="27"/>
      <c r="K176" s="29" t="str">
        <f t="shared" si="26"/>
        <v/>
      </c>
      <c r="L176" s="21" t="str">
        <f>IF($K176="", "", IF($K176=$Q$5, 0, ($G176*'Intro &amp; Setup'!$Y$20)-($F176*'Intro &amp; Setup'!$Y$20)))</f>
        <v/>
      </c>
      <c r="M176" s="27"/>
      <c r="S176" s="39" t="str">
        <f t="shared" si="27"/>
        <v/>
      </c>
      <c r="U176" s="39" t="str">
        <f t="shared" si="28"/>
        <v/>
      </c>
      <c r="W176" s="39" t="str">
        <f t="shared" si="29"/>
        <v/>
      </c>
      <c r="Y176" s="39" t="str">
        <f>IF($B176="", "", IF(OR($B176&lt;'Intro &amp; Setup'!$BI$7, $B176&gt;'Intro &amp; Setup'!$BJ$18), "X", ""))</f>
        <v/>
      </c>
      <c r="AA176" s="70" t="str">
        <f t="shared" si="30"/>
        <v/>
      </c>
      <c r="AB176" s="67" t="str">
        <f t="shared" si="31"/>
        <v/>
      </c>
      <c r="AD176" s="64" t="str">
        <f t="shared" si="32"/>
        <v/>
      </c>
      <c r="AF176" s="67" t="str">
        <f>IF($AD176="", "", COUNTIF($AD$11:$AD$1010, "&lt;"&amp;$AD176)+1+COUNTIF($AD$11:$AD176, $AD176)-1)</f>
        <v/>
      </c>
      <c r="AH176" s="77" t="str">
        <f t="shared" si="33"/>
        <v/>
      </c>
      <c r="AI176" s="21" t="str">
        <f t="shared" si="34"/>
        <v/>
      </c>
      <c r="AK176" s="39" t="str">
        <f t="shared" si="35"/>
        <v/>
      </c>
      <c r="AM176" s="77" t="str">
        <f t="shared" si="36"/>
        <v/>
      </c>
      <c r="AO176" s="77" t="str">
        <f t="shared" si="37"/>
        <v/>
      </c>
      <c r="AP176" s="21" t="str">
        <f t="shared" si="38"/>
        <v/>
      </c>
    </row>
    <row r="177" spans="1:42" x14ac:dyDescent="0.25">
      <c r="A177" s="27"/>
      <c r="B177" s="104"/>
      <c r="C177" s="105"/>
      <c r="D177" s="105"/>
      <c r="E177" s="106"/>
      <c r="F177" s="107"/>
      <c r="G177" s="107"/>
      <c r="H177" s="108"/>
      <c r="I177" s="27"/>
      <c r="J177" s="27"/>
      <c r="K177" s="29" t="str">
        <f t="shared" si="26"/>
        <v/>
      </c>
      <c r="L177" s="21" t="str">
        <f>IF($K177="", "", IF($K177=$Q$5, 0, ($G177*'Intro &amp; Setup'!$Y$20)-($F177*'Intro &amp; Setup'!$Y$20)))</f>
        <v/>
      </c>
      <c r="M177" s="27"/>
      <c r="S177" s="39" t="str">
        <f t="shared" si="27"/>
        <v/>
      </c>
      <c r="U177" s="39" t="str">
        <f t="shared" si="28"/>
        <v/>
      </c>
      <c r="W177" s="39" t="str">
        <f t="shared" si="29"/>
        <v/>
      </c>
      <c r="Y177" s="39" t="str">
        <f>IF($B177="", "", IF(OR($B177&lt;'Intro &amp; Setup'!$BI$7, $B177&gt;'Intro &amp; Setup'!$BJ$18), "X", ""))</f>
        <v/>
      </c>
      <c r="AA177" s="70" t="str">
        <f t="shared" si="30"/>
        <v/>
      </c>
      <c r="AB177" s="67" t="str">
        <f t="shared" si="31"/>
        <v/>
      </c>
      <c r="AD177" s="64" t="str">
        <f t="shared" si="32"/>
        <v/>
      </c>
      <c r="AF177" s="67" t="str">
        <f>IF($AD177="", "", COUNTIF($AD$11:$AD$1010, "&lt;"&amp;$AD177)+1+COUNTIF($AD$11:$AD177, $AD177)-1)</f>
        <v/>
      </c>
      <c r="AH177" s="77" t="str">
        <f t="shared" si="33"/>
        <v/>
      </c>
      <c r="AI177" s="21" t="str">
        <f t="shared" si="34"/>
        <v/>
      </c>
      <c r="AK177" s="39" t="str">
        <f t="shared" si="35"/>
        <v/>
      </c>
      <c r="AM177" s="77" t="str">
        <f t="shared" si="36"/>
        <v/>
      </c>
      <c r="AO177" s="77" t="str">
        <f t="shared" si="37"/>
        <v/>
      </c>
      <c r="AP177" s="21" t="str">
        <f t="shared" si="38"/>
        <v/>
      </c>
    </row>
    <row r="178" spans="1:42" x14ac:dyDescent="0.25">
      <c r="A178" s="27"/>
      <c r="B178" s="104"/>
      <c r="C178" s="105"/>
      <c r="D178" s="105"/>
      <c r="E178" s="106"/>
      <c r="F178" s="107"/>
      <c r="G178" s="107"/>
      <c r="H178" s="108"/>
      <c r="I178" s="27"/>
      <c r="J178" s="27"/>
      <c r="K178" s="29" t="str">
        <f t="shared" si="26"/>
        <v/>
      </c>
      <c r="L178" s="21" t="str">
        <f>IF($K178="", "", IF($K178=$Q$5, 0, ($G178*'Intro &amp; Setup'!$Y$20)-($F178*'Intro &amp; Setup'!$Y$20)))</f>
        <v/>
      </c>
      <c r="M178" s="27"/>
      <c r="S178" s="39" t="str">
        <f t="shared" si="27"/>
        <v/>
      </c>
      <c r="U178" s="39" t="str">
        <f t="shared" si="28"/>
        <v/>
      </c>
      <c r="W178" s="39" t="str">
        <f t="shared" si="29"/>
        <v/>
      </c>
      <c r="Y178" s="39" t="str">
        <f>IF($B178="", "", IF(OR($B178&lt;'Intro &amp; Setup'!$BI$7, $B178&gt;'Intro &amp; Setup'!$BJ$18), "X", ""))</f>
        <v/>
      </c>
      <c r="AA178" s="70" t="str">
        <f t="shared" si="30"/>
        <v/>
      </c>
      <c r="AB178" s="67" t="str">
        <f t="shared" si="31"/>
        <v/>
      </c>
      <c r="AD178" s="64" t="str">
        <f t="shared" si="32"/>
        <v/>
      </c>
      <c r="AF178" s="67" t="str">
        <f>IF($AD178="", "", COUNTIF($AD$11:$AD$1010, "&lt;"&amp;$AD178)+1+COUNTIF($AD$11:$AD178, $AD178)-1)</f>
        <v/>
      </c>
      <c r="AH178" s="77" t="str">
        <f t="shared" si="33"/>
        <v/>
      </c>
      <c r="AI178" s="21" t="str">
        <f t="shared" si="34"/>
        <v/>
      </c>
      <c r="AK178" s="39" t="str">
        <f t="shared" si="35"/>
        <v/>
      </c>
      <c r="AM178" s="77" t="str">
        <f t="shared" si="36"/>
        <v/>
      </c>
      <c r="AO178" s="77" t="str">
        <f t="shared" si="37"/>
        <v/>
      </c>
      <c r="AP178" s="21" t="str">
        <f t="shared" si="38"/>
        <v/>
      </c>
    </row>
    <row r="179" spans="1:42" x14ac:dyDescent="0.25">
      <c r="A179" s="27"/>
      <c r="B179" s="104"/>
      <c r="C179" s="105"/>
      <c r="D179" s="105"/>
      <c r="E179" s="106"/>
      <c r="F179" s="107"/>
      <c r="G179" s="107"/>
      <c r="H179" s="108"/>
      <c r="I179" s="27"/>
      <c r="J179" s="27"/>
      <c r="K179" s="29" t="str">
        <f t="shared" si="26"/>
        <v/>
      </c>
      <c r="L179" s="21" t="str">
        <f>IF($K179="", "", IF($K179=$Q$5, 0, ($G179*'Intro &amp; Setup'!$Y$20)-($F179*'Intro &amp; Setup'!$Y$20)))</f>
        <v/>
      </c>
      <c r="M179" s="27"/>
      <c r="S179" s="39" t="str">
        <f t="shared" si="27"/>
        <v/>
      </c>
      <c r="U179" s="39" t="str">
        <f t="shared" si="28"/>
        <v/>
      </c>
      <c r="W179" s="39" t="str">
        <f t="shared" si="29"/>
        <v/>
      </c>
      <c r="Y179" s="39" t="str">
        <f>IF($B179="", "", IF(OR($B179&lt;'Intro &amp; Setup'!$BI$7, $B179&gt;'Intro &amp; Setup'!$BJ$18), "X", ""))</f>
        <v/>
      </c>
      <c r="AA179" s="70" t="str">
        <f t="shared" si="30"/>
        <v/>
      </c>
      <c r="AB179" s="67" t="str">
        <f t="shared" si="31"/>
        <v/>
      </c>
      <c r="AD179" s="64" t="str">
        <f t="shared" si="32"/>
        <v/>
      </c>
      <c r="AF179" s="67" t="str">
        <f>IF($AD179="", "", COUNTIF($AD$11:$AD$1010, "&lt;"&amp;$AD179)+1+COUNTIF($AD$11:$AD179, $AD179)-1)</f>
        <v/>
      </c>
      <c r="AH179" s="77" t="str">
        <f t="shared" si="33"/>
        <v/>
      </c>
      <c r="AI179" s="21" t="str">
        <f t="shared" si="34"/>
        <v/>
      </c>
      <c r="AK179" s="39" t="str">
        <f t="shared" si="35"/>
        <v/>
      </c>
      <c r="AM179" s="77" t="str">
        <f t="shared" si="36"/>
        <v/>
      </c>
      <c r="AO179" s="77" t="str">
        <f t="shared" si="37"/>
        <v/>
      </c>
      <c r="AP179" s="21" t="str">
        <f t="shared" si="38"/>
        <v/>
      </c>
    </row>
    <row r="180" spans="1:42" x14ac:dyDescent="0.25">
      <c r="A180" s="27"/>
      <c r="B180" s="104"/>
      <c r="C180" s="105"/>
      <c r="D180" s="105"/>
      <c r="E180" s="106"/>
      <c r="F180" s="107"/>
      <c r="G180" s="107"/>
      <c r="H180" s="108"/>
      <c r="I180" s="27"/>
      <c r="J180" s="27"/>
      <c r="K180" s="29" t="str">
        <f t="shared" si="26"/>
        <v/>
      </c>
      <c r="L180" s="21" t="str">
        <f>IF($K180="", "", IF($K180=$Q$5, 0, ($G180*'Intro &amp; Setup'!$Y$20)-($F180*'Intro &amp; Setup'!$Y$20)))</f>
        <v/>
      </c>
      <c r="M180" s="27"/>
      <c r="S180" s="39" t="str">
        <f t="shared" si="27"/>
        <v/>
      </c>
      <c r="U180" s="39" t="str">
        <f t="shared" si="28"/>
        <v/>
      </c>
      <c r="W180" s="39" t="str">
        <f t="shared" si="29"/>
        <v/>
      </c>
      <c r="Y180" s="39" t="str">
        <f>IF($B180="", "", IF(OR($B180&lt;'Intro &amp; Setup'!$BI$7, $B180&gt;'Intro &amp; Setup'!$BJ$18), "X", ""))</f>
        <v/>
      </c>
      <c r="AA180" s="70" t="str">
        <f t="shared" si="30"/>
        <v/>
      </c>
      <c r="AB180" s="67" t="str">
        <f t="shared" si="31"/>
        <v/>
      </c>
      <c r="AD180" s="64" t="str">
        <f t="shared" si="32"/>
        <v/>
      </c>
      <c r="AF180" s="67" t="str">
        <f>IF($AD180="", "", COUNTIF($AD$11:$AD$1010, "&lt;"&amp;$AD180)+1+COUNTIF($AD$11:$AD180, $AD180)-1)</f>
        <v/>
      </c>
      <c r="AH180" s="77" t="str">
        <f t="shared" si="33"/>
        <v/>
      </c>
      <c r="AI180" s="21" t="str">
        <f t="shared" si="34"/>
        <v/>
      </c>
      <c r="AK180" s="39" t="str">
        <f t="shared" si="35"/>
        <v/>
      </c>
      <c r="AM180" s="77" t="str">
        <f t="shared" si="36"/>
        <v/>
      </c>
      <c r="AO180" s="77" t="str">
        <f t="shared" si="37"/>
        <v/>
      </c>
      <c r="AP180" s="21" t="str">
        <f t="shared" si="38"/>
        <v/>
      </c>
    </row>
    <row r="181" spans="1:42" x14ac:dyDescent="0.25">
      <c r="A181" s="27"/>
      <c r="B181" s="104"/>
      <c r="C181" s="105"/>
      <c r="D181" s="105"/>
      <c r="E181" s="106"/>
      <c r="F181" s="107"/>
      <c r="G181" s="107"/>
      <c r="H181" s="108"/>
      <c r="I181" s="27"/>
      <c r="J181" s="27"/>
      <c r="K181" s="29" t="str">
        <f t="shared" si="26"/>
        <v/>
      </c>
      <c r="L181" s="21" t="str">
        <f>IF($K181="", "", IF($K181=$Q$5, 0, ($G181*'Intro &amp; Setup'!$Y$20)-($F181*'Intro &amp; Setup'!$Y$20)))</f>
        <v/>
      </c>
      <c r="M181" s="27"/>
      <c r="S181" s="39" t="str">
        <f t="shared" si="27"/>
        <v/>
      </c>
      <c r="U181" s="39" t="str">
        <f t="shared" si="28"/>
        <v/>
      </c>
      <c r="W181" s="39" t="str">
        <f t="shared" si="29"/>
        <v/>
      </c>
      <c r="Y181" s="39" t="str">
        <f>IF($B181="", "", IF(OR($B181&lt;'Intro &amp; Setup'!$BI$7, $B181&gt;'Intro &amp; Setup'!$BJ$18), "X", ""))</f>
        <v/>
      </c>
      <c r="AA181" s="70" t="str">
        <f t="shared" si="30"/>
        <v/>
      </c>
      <c r="AB181" s="67" t="str">
        <f t="shared" si="31"/>
        <v/>
      </c>
      <c r="AD181" s="64" t="str">
        <f t="shared" si="32"/>
        <v/>
      </c>
      <c r="AF181" s="67" t="str">
        <f>IF($AD181="", "", COUNTIF($AD$11:$AD$1010, "&lt;"&amp;$AD181)+1+COUNTIF($AD$11:$AD181, $AD181)-1)</f>
        <v/>
      </c>
      <c r="AH181" s="77" t="str">
        <f t="shared" si="33"/>
        <v/>
      </c>
      <c r="AI181" s="21" t="str">
        <f t="shared" si="34"/>
        <v/>
      </c>
      <c r="AK181" s="39" t="str">
        <f t="shared" si="35"/>
        <v/>
      </c>
      <c r="AM181" s="77" t="str">
        <f t="shared" si="36"/>
        <v/>
      </c>
      <c r="AO181" s="77" t="str">
        <f t="shared" si="37"/>
        <v/>
      </c>
      <c r="AP181" s="21" t="str">
        <f t="shared" si="38"/>
        <v/>
      </c>
    </row>
    <row r="182" spans="1:42" x14ac:dyDescent="0.25">
      <c r="A182" s="27"/>
      <c r="B182" s="104"/>
      <c r="C182" s="105"/>
      <c r="D182" s="105"/>
      <c r="E182" s="106"/>
      <c r="F182" s="107"/>
      <c r="G182" s="107"/>
      <c r="H182" s="108"/>
      <c r="I182" s="27"/>
      <c r="J182" s="27"/>
      <c r="K182" s="29" t="str">
        <f t="shared" si="26"/>
        <v/>
      </c>
      <c r="L182" s="21" t="str">
        <f>IF($K182="", "", IF($K182=$Q$5, 0, ($G182*'Intro &amp; Setup'!$Y$20)-($F182*'Intro &amp; Setup'!$Y$20)))</f>
        <v/>
      </c>
      <c r="M182" s="27"/>
      <c r="S182" s="39" t="str">
        <f t="shared" si="27"/>
        <v/>
      </c>
      <c r="U182" s="39" t="str">
        <f t="shared" si="28"/>
        <v/>
      </c>
      <c r="W182" s="39" t="str">
        <f t="shared" si="29"/>
        <v/>
      </c>
      <c r="Y182" s="39" t="str">
        <f>IF($B182="", "", IF(OR($B182&lt;'Intro &amp; Setup'!$BI$7, $B182&gt;'Intro &amp; Setup'!$BJ$18), "X", ""))</f>
        <v/>
      </c>
      <c r="AA182" s="70" t="str">
        <f t="shared" si="30"/>
        <v/>
      </c>
      <c r="AB182" s="67" t="str">
        <f t="shared" si="31"/>
        <v/>
      </c>
      <c r="AD182" s="64" t="str">
        <f t="shared" si="32"/>
        <v/>
      </c>
      <c r="AF182" s="67" t="str">
        <f>IF($AD182="", "", COUNTIF($AD$11:$AD$1010, "&lt;"&amp;$AD182)+1+COUNTIF($AD$11:$AD182, $AD182)-1)</f>
        <v/>
      </c>
      <c r="AH182" s="77" t="str">
        <f t="shared" si="33"/>
        <v/>
      </c>
      <c r="AI182" s="21" t="str">
        <f t="shared" si="34"/>
        <v/>
      </c>
      <c r="AK182" s="39" t="str">
        <f t="shared" si="35"/>
        <v/>
      </c>
      <c r="AM182" s="77" t="str">
        <f t="shared" si="36"/>
        <v/>
      </c>
      <c r="AO182" s="77" t="str">
        <f t="shared" si="37"/>
        <v/>
      </c>
      <c r="AP182" s="21" t="str">
        <f t="shared" si="38"/>
        <v/>
      </c>
    </row>
    <row r="183" spans="1:42" x14ac:dyDescent="0.25">
      <c r="A183" s="27"/>
      <c r="B183" s="104"/>
      <c r="C183" s="105"/>
      <c r="D183" s="105"/>
      <c r="E183" s="106"/>
      <c r="F183" s="107"/>
      <c r="G183" s="107"/>
      <c r="H183" s="108"/>
      <c r="I183" s="27"/>
      <c r="J183" s="27"/>
      <c r="K183" s="29" t="str">
        <f t="shared" si="26"/>
        <v/>
      </c>
      <c r="L183" s="21" t="str">
        <f>IF($K183="", "", IF($K183=$Q$5, 0, ($G183*'Intro &amp; Setup'!$Y$20)-($F183*'Intro &amp; Setup'!$Y$20)))</f>
        <v/>
      </c>
      <c r="M183" s="27"/>
      <c r="S183" s="39" t="str">
        <f t="shared" si="27"/>
        <v/>
      </c>
      <c r="U183" s="39" t="str">
        <f t="shared" si="28"/>
        <v/>
      </c>
      <c r="W183" s="39" t="str">
        <f t="shared" si="29"/>
        <v/>
      </c>
      <c r="Y183" s="39" t="str">
        <f>IF($B183="", "", IF(OR($B183&lt;'Intro &amp; Setup'!$BI$7, $B183&gt;'Intro &amp; Setup'!$BJ$18), "X", ""))</f>
        <v/>
      </c>
      <c r="AA183" s="70" t="str">
        <f t="shared" si="30"/>
        <v/>
      </c>
      <c r="AB183" s="67" t="str">
        <f t="shared" si="31"/>
        <v/>
      </c>
      <c r="AD183" s="64" t="str">
        <f t="shared" si="32"/>
        <v/>
      </c>
      <c r="AF183" s="67" t="str">
        <f>IF($AD183="", "", COUNTIF($AD$11:$AD$1010, "&lt;"&amp;$AD183)+1+COUNTIF($AD$11:$AD183, $AD183)-1)</f>
        <v/>
      </c>
      <c r="AH183" s="77" t="str">
        <f t="shared" si="33"/>
        <v/>
      </c>
      <c r="AI183" s="21" t="str">
        <f t="shared" si="34"/>
        <v/>
      </c>
      <c r="AK183" s="39" t="str">
        <f t="shared" si="35"/>
        <v/>
      </c>
      <c r="AM183" s="77" t="str">
        <f t="shared" si="36"/>
        <v/>
      </c>
      <c r="AO183" s="77" t="str">
        <f t="shared" si="37"/>
        <v/>
      </c>
      <c r="AP183" s="21" t="str">
        <f t="shared" si="38"/>
        <v/>
      </c>
    </row>
    <row r="184" spans="1:42" x14ac:dyDescent="0.25">
      <c r="A184" s="27"/>
      <c r="B184" s="104"/>
      <c r="C184" s="105"/>
      <c r="D184" s="105"/>
      <c r="E184" s="106"/>
      <c r="F184" s="107"/>
      <c r="G184" s="107"/>
      <c r="H184" s="108"/>
      <c r="I184" s="27"/>
      <c r="J184" s="27"/>
      <c r="K184" s="29" t="str">
        <f t="shared" si="26"/>
        <v/>
      </c>
      <c r="L184" s="21" t="str">
        <f>IF($K184="", "", IF($K184=$Q$5, 0, ($G184*'Intro &amp; Setup'!$Y$20)-($F184*'Intro &amp; Setup'!$Y$20)))</f>
        <v/>
      </c>
      <c r="M184" s="27"/>
      <c r="S184" s="39" t="str">
        <f t="shared" si="27"/>
        <v/>
      </c>
      <c r="U184" s="39" t="str">
        <f t="shared" si="28"/>
        <v/>
      </c>
      <c r="W184" s="39" t="str">
        <f t="shared" si="29"/>
        <v/>
      </c>
      <c r="Y184" s="39" t="str">
        <f>IF($B184="", "", IF(OR($B184&lt;'Intro &amp; Setup'!$BI$7, $B184&gt;'Intro &amp; Setup'!$BJ$18), "X", ""))</f>
        <v/>
      </c>
      <c r="AA184" s="70" t="str">
        <f t="shared" si="30"/>
        <v/>
      </c>
      <c r="AB184" s="67" t="str">
        <f t="shared" si="31"/>
        <v/>
      </c>
      <c r="AD184" s="64" t="str">
        <f t="shared" si="32"/>
        <v/>
      </c>
      <c r="AF184" s="67" t="str">
        <f>IF($AD184="", "", COUNTIF($AD$11:$AD$1010, "&lt;"&amp;$AD184)+1+COUNTIF($AD$11:$AD184, $AD184)-1)</f>
        <v/>
      </c>
      <c r="AH184" s="77" t="str">
        <f t="shared" si="33"/>
        <v/>
      </c>
      <c r="AI184" s="21" t="str">
        <f t="shared" si="34"/>
        <v/>
      </c>
      <c r="AK184" s="39" t="str">
        <f t="shared" si="35"/>
        <v/>
      </c>
      <c r="AM184" s="77" t="str">
        <f t="shared" si="36"/>
        <v/>
      </c>
      <c r="AO184" s="77" t="str">
        <f t="shared" si="37"/>
        <v/>
      </c>
      <c r="AP184" s="21" t="str">
        <f t="shared" si="38"/>
        <v/>
      </c>
    </row>
    <row r="185" spans="1:42" x14ac:dyDescent="0.25">
      <c r="A185" s="27"/>
      <c r="B185" s="104"/>
      <c r="C185" s="105"/>
      <c r="D185" s="105"/>
      <c r="E185" s="106"/>
      <c r="F185" s="107"/>
      <c r="G185" s="107"/>
      <c r="H185" s="108"/>
      <c r="I185" s="27"/>
      <c r="J185" s="27"/>
      <c r="K185" s="29" t="str">
        <f t="shared" si="26"/>
        <v/>
      </c>
      <c r="L185" s="21" t="str">
        <f>IF($K185="", "", IF($K185=$Q$5, 0, ($G185*'Intro &amp; Setup'!$Y$20)-($F185*'Intro &amp; Setup'!$Y$20)))</f>
        <v/>
      </c>
      <c r="M185" s="27"/>
      <c r="S185" s="39" t="str">
        <f t="shared" si="27"/>
        <v/>
      </c>
      <c r="U185" s="39" t="str">
        <f t="shared" si="28"/>
        <v/>
      </c>
      <c r="W185" s="39" t="str">
        <f t="shared" si="29"/>
        <v/>
      </c>
      <c r="Y185" s="39" t="str">
        <f>IF($B185="", "", IF(OR($B185&lt;'Intro &amp; Setup'!$BI$7, $B185&gt;'Intro &amp; Setup'!$BJ$18), "X", ""))</f>
        <v/>
      </c>
      <c r="AA185" s="70" t="str">
        <f t="shared" si="30"/>
        <v/>
      </c>
      <c r="AB185" s="67" t="str">
        <f t="shared" si="31"/>
        <v/>
      </c>
      <c r="AD185" s="64" t="str">
        <f t="shared" si="32"/>
        <v/>
      </c>
      <c r="AF185" s="67" t="str">
        <f>IF($AD185="", "", COUNTIF($AD$11:$AD$1010, "&lt;"&amp;$AD185)+1+COUNTIF($AD$11:$AD185, $AD185)-1)</f>
        <v/>
      </c>
      <c r="AH185" s="77" t="str">
        <f t="shared" si="33"/>
        <v/>
      </c>
      <c r="AI185" s="21" t="str">
        <f t="shared" si="34"/>
        <v/>
      </c>
      <c r="AK185" s="39" t="str">
        <f t="shared" si="35"/>
        <v/>
      </c>
      <c r="AM185" s="77" t="str">
        <f t="shared" si="36"/>
        <v/>
      </c>
      <c r="AO185" s="77" t="str">
        <f t="shared" si="37"/>
        <v/>
      </c>
      <c r="AP185" s="21" t="str">
        <f t="shared" si="38"/>
        <v/>
      </c>
    </row>
    <row r="186" spans="1:42" x14ac:dyDescent="0.25">
      <c r="A186" s="27"/>
      <c r="B186" s="104"/>
      <c r="C186" s="105"/>
      <c r="D186" s="105"/>
      <c r="E186" s="106"/>
      <c r="F186" s="107"/>
      <c r="G186" s="107"/>
      <c r="H186" s="108"/>
      <c r="I186" s="27"/>
      <c r="J186" s="27"/>
      <c r="K186" s="29" t="str">
        <f t="shared" si="26"/>
        <v/>
      </c>
      <c r="L186" s="21" t="str">
        <f>IF($K186="", "", IF($K186=$Q$5, 0, ($G186*'Intro &amp; Setup'!$Y$20)-($F186*'Intro &amp; Setup'!$Y$20)))</f>
        <v/>
      </c>
      <c r="M186" s="27"/>
      <c r="S186" s="39" t="str">
        <f t="shared" si="27"/>
        <v/>
      </c>
      <c r="U186" s="39" t="str">
        <f t="shared" si="28"/>
        <v/>
      </c>
      <c r="W186" s="39" t="str">
        <f t="shared" si="29"/>
        <v/>
      </c>
      <c r="Y186" s="39" t="str">
        <f>IF($B186="", "", IF(OR($B186&lt;'Intro &amp; Setup'!$BI$7, $B186&gt;'Intro &amp; Setup'!$BJ$18), "X", ""))</f>
        <v/>
      </c>
      <c r="AA186" s="70" t="str">
        <f t="shared" si="30"/>
        <v/>
      </c>
      <c r="AB186" s="67" t="str">
        <f t="shared" si="31"/>
        <v/>
      </c>
      <c r="AD186" s="64" t="str">
        <f t="shared" si="32"/>
        <v/>
      </c>
      <c r="AF186" s="67" t="str">
        <f>IF($AD186="", "", COUNTIF($AD$11:$AD$1010, "&lt;"&amp;$AD186)+1+COUNTIF($AD$11:$AD186, $AD186)-1)</f>
        <v/>
      </c>
      <c r="AH186" s="77" t="str">
        <f t="shared" si="33"/>
        <v/>
      </c>
      <c r="AI186" s="21" t="str">
        <f t="shared" si="34"/>
        <v/>
      </c>
      <c r="AK186" s="39" t="str">
        <f t="shared" si="35"/>
        <v/>
      </c>
      <c r="AM186" s="77" t="str">
        <f t="shared" si="36"/>
        <v/>
      </c>
      <c r="AO186" s="77" t="str">
        <f t="shared" si="37"/>
        <v/>
      </c>
      <c r="AP186" s="21" t="str">
        <f t="shared" si="38"/>
        <v/>
      </c>
    </row>
    <row r="187" spans="1:42" x14ac:dyDescent="0.25">
      <c r="A187" s="27"/>
      <c r="B187" s="104"/>
      <c r="C187" s="105"/>
      <c r="D187" s="105"/>
      <c r="E187" s="106"/>
      <c r="F187" s="107"/>
      <c r="G187" s="107"/>
      <c r="H187" s="108"/>
      <c r="I187" s="27"/>
      <c r="J187" s="27"/>
      <c r="K187" s="29" t="str">
        <f t="shared" si="26"/>
        <v/>
      </c>
      <c r="L187" s="21" t="str">
        <f>IF($K187="", "", IF($K187=$Q$5, 0, ($G187*'Intro &amp; Setup'!$Y$20)-($F187*'Intro &amp; Setup'!$Y$20)))</f>
        <v/>
      </c>
      <c r="M187" s="27"/>
      <c r="S187" s="39" t="str">
        <f t="shared" si="27"/>
        <v/>
      </c>
      <c r="U187" s="39" t="str">
        <f t="shared" si="28"/>
        <v/>
      </c>
      <c r="W187" s="39" t="str">
        <f t="shared" si="29"/>
        <v/>
      </c>
      <c r="Y187" s="39" t="str">
        <f>IF($B187="", "", IF(OR($B187&lt;'Intro &amp; Setup'!$BI$7, $B187&gt;'Intro &amp; Setup'!$BJ$18), "X", ""))</f>
        <v/>
      </c>
      <c r="AA187" s="70" t="str">
        <f t="shared" si="30"/>
        <v/>
      </c>
      <c r="AB187" s="67" t="str">
        <f t="shared" si="31"/>
        <v/>
      </c>
      <c r="AD187" s="64" t="str">
        <f t="shared" si="32"/>
        <v/>
      </c>
      <c r="AF187" s="67" t="str">
        <f>IF($AD187="", "", COUNTIF($AD$11:$AD$1010, "&lt;"&amp;$AD187)+1+COUNTIF($AD$11:$AD187, $AD187)-1)</f>
        <v/>
      </c>
      <c r="AH187" s="77" t="str">
        <f t="shared" si="33"/>
        <v/>
      </c>
      <c r="AI187" s="21" t="str">
        <f t="shared" si="34"/>
        <v/>
      </c>
      <c r="AK187" s="39" t="str">
        <f t="shared" si="35"/>
        <v/>
      </c>
      <c r="AM187" s="77" t="str">
        <f t="shared" si="36"/>
        <v/>
      </c>
      <c r="AO187" s="77" t="str">
        <f t="shared" si="37"/>
        <v/>
      </c>
      <c r="AP187" s="21" t="str">
        <f t="shared" si="38"/>
        <v/>
      </c>
    </row>
    <row r="188" spans="1:42" x14ac:dyDescent="0.25">
      <c r="A188" s="27"/>
      <c r="B188" s="104"/>
      <c r="C188" s="105"/>
      <c r="D188" s="105"/>
      <c r="E188" s="106"/>
      <c r="F188" s="107"/>
      <c r="G188" s="107"/>
      <c r="H188" s="108"/>
      <c r="I188" s="27"/>
      <c r="J188" s="27"/>
      <c r="K188" s="29" t="str">
        <f t="shared" si="26"/>
        <v/>
      </c>
      <c r="L188" s="21" t="str">
        <f>IF($K188="", "", IF($K188=$Q$5, 0, ($G188*'Intro &amp; Setup'!$Y$20)-($F188*'Intro &amp; Setup'!$Y$20)))</f>
        <v/>
      </c>
      <c r="M188" s="27"/>
      <c r="S188" s="39" t="str">
        <f t="shared" si="27"/>
        <v/>
      </c>
      <c r="U188" s="39" t="str">
        <f t="shared" si="28"/>
        <v/>
      </c>
      <c r="W188" s="39" t="str">
        <f t="shared" si="29"/>
        <v/>
      </c>
      <c r="Y188" s="39" t="str">
        <f>IF($B188="", "", IF(OR($B188&lt;'Intro &amp; Setup'!$BI$7, $B188&gt;'Intro &amp; Setup'!$BJ$18), "X", ""))</f>
        <v/>
      </c>
      <c r="AA188" s="70" t="str">
        <f t="shared" si="30"/>
        <v/>
      </c>
      <c r="AB188" s="67" t="str">
        <f t="shared" si="31"/>
        <v/>
      </c>
      <c r="AD188" s="64" t="str">
        <f t="shared" si="32"/>
        <v/>
      </c>
      <c r="AF188" s="67" t="str">
        <f>IF($AD188="", "", COUNTIF($AD$11:$AD$1010, "&lt;"&amp;$AD188)+1+COUNTIF($AD$11:$AD188, $AD188)-1)</f>
        <v/>
      </c>
      <c r="AH188" s="77" t="str">
        <f t="shared" si="33"/>
        <v/>
      </c>
      <c r="AI188" s="21" t="str">
        <f t="shared" si="34"/>
        <v/>
      </c>
      <c r="AK188" s="39" t="str">
        <f t="shared" si="35"/>
        <v/>
      </c>
      <c r="AM188" s="77" t="str">
        <f t="shared" si="36"/>
        <v/>
      </c>
      <c r="AO188" s="77" t="str">
        <f t="shared" si="37"/>
        <v/>
      </c>
      <c r="AP188" s="21" t="str">
        <f t="shared" si="38"/>
        <v/>
      </c>
    </row>
    <row r="189" spans="1:42" x14ac:dyDescent="0.25">
      <c r="A189" s="27"/>
      <c r="B189" s="104"/>
      <c r="C189" s="105"/>
      <c r="D189" s="105"/>
      <c r="E189" s="106"/>
      <c r="F189" s="107"/>
      <c r="G189" s="107"/>
      <c r="H189" s="108"/>
      <c r="I189" s="27"/>
      <c r="J189" s="27"/>
      <c r="K189" s="29" t="str">
        <f t="shared" si="26"/>
        <v/>
      </c>
      <c r="L189" s="21" t="str">
        <f>IF($K189="", "", IF($K189=$Q$5, 0, ($G189*'Intro &amp; Setup'!$Y$20)-($F189*'Intro &amp; Setup'!$Y$20)))</f>
        <v/>
      </c>
      <c r="M189" s="27"/>
      <c r="S189" s="39" t="str">
        <f t="shared" si="27"/>
        <v/>
      </c>
      <c r="U189" s="39" t="str">
        <f t="shared" si="28"/>
        <v/>
      </c>
      <c r="W189" s="39" t="str">
        <f t="shared" si="29"/>
        <v/>
      </c>
      <c r="Y189" s="39" t="str">
        <f>IF($B189="", "", IF(OR($B189&lt;'Intro &amp; Setup'!$BI$7, $B189&gt;'Intro &amp; Setup'!$BJ$18), "X", ""))</f>
        <v/>
      </c>
      <c r="AA189" s="70" t="str">
        <f t="shared" si="30"/>
        <v/>
      </c>
      <c r="AB189" s="67" t="str">
        <f t="shared" si="31"/>
        <v/>
      </c>
      <c r="AD189" s="64" t="str">
        <f t="shared" si="32"/>
        <v/>
      </c>
      <c r="AF189" s="67" t="str">
        <f>IF($AD189="", "", COUNTIF($AD$11:$AD$1010, "&lt;"&amp;$AD189)+1+COUNTIF($AD$11:$AD189, $AD189)-1)</f>
        <v/>
      </c>
      <c r="AH189" s="77" t="str">
        <f t="shared" si="33"/>
        <v/>
      </c>
      <c r="AI189" s="21" t="str">
        <f t="shared" si="34"/>
        <v/>
      </c>
      <c r="AK189" s="39" t="str">
        <f t="shared" si="35"/>
        <v/>
      </c>
      <c r="AM189" s="77" t="str">
        <f t="shared" si="36"/>
        <v/>
      </c>
      <c r="AO189" s="77" t="str">
        <f t="shared" si="37"/>
        <v/>
      </c>
      <c r="AP189" s="21" t="str">
        <f t="shared" si="38"/>
        <v/>
      </c>
    </row>
    <row r="190" spans="1:42" x14ac:dyDescent="0.25">
      <c r="A190" s="27"/>
      <c r="B190" s="104"/>
      <c r="C190" s="105"/>
      <c r="D190" s="105"/>
      <c r="E190" s="106"/>
      <c r="F190" s="107"/>
      <c r="G190" s="107"/>
      <c r="H190" s="108"/>
      <c r="I190" s="27"/>
      <c r="J190" s="27"/>
      <c r="K190" s="29" t="str">
        <f t="shared" si="26"/>
        <v/>
      </c>
      <c r="L190" s="21" t="str">
        <f>IF($K190="", "", IF($K190=$Q$5, 0, ($G190*'Intro &amp; Setup'!$Y$20)-($F190*'Intro &amp; Setup'!$Y$20)))</f>
        <v/>
      </c>
      <c r="M190" s="27"/>
      <c r="S190" s="39" t="str">
        <f t="shared" si="27"/>
        <v/>
      </c>
      <c r="U190" s="39" t="str">
        <f t="shared" si="28"/>
        <v/>
      </c>
      <c r="W190" s="39" t="str">
        <f t="shared" si="29"/>
        <v/>
      </c>
      <c r="Y190" s="39" t="str">
        <f>IF($B190="", "", IF(OR($B190&lt;'Intro &amp; Setup'!$BI$7, $B190&gt;'Intro &amp; Setup'!$BJ$18), "X", ""))</f>
        <v/>
      </c>
      <c r="AA190" s="70" t="str">
        <f t="shared" si="30"/>
        <v/>
      </c>
      <c r="AB190" s="67" t="str">
        <f t="shared" si="31"/>
        <v/>
      </c>
      <c r="AD190" s="64" t="str">
        <f t="shared" si="32"/>
        <v/>
      </c>
      <c r="AF190" s="67" t="str">
        <f>IF($AD190="", "", COUNTIF($AD$11:$AD$1010, "&lt;"&amp;$AD190)+1+COUNTIF($AD$11:$AD190, $AD190)-1)</f>
        <v/>
      </c>
      <c r="AH190" s="77" t="str">
        <f t="shared" si="33"/>
        <v/>
      </c>
      <c r="AI190" s="21" t="str">
        <f t="shared" si="34"/>
        <v/>
      </c>
      <c r="AK190" s="39" t="str">
        <f t="shared" si="35"/>
        <v/>
      </c>
      <c r="AM190" s="77" t="str">
        <f t="shared" si="36"/>
        <v/>
      </c>
      <c r="AO190" s="77" t="str">
        <f t="shared" si="37"/>
        <v/>
      </c>
      <c r="AP190" s="21" t="str">
        <f t="shared" si="38"/>
        <v/>
      </c>
    </row>
    <row r="191" spans="1:42" x14ac:dyDescent="0.25">
      <c r="A191" s="27"/>
      <c r="B191" s="104"/>
      <c r="C191" s="105"/>
      <c r="D191" s="105"/>
      <c r="E191" s="106"/>
      <c r="F191" s="107"/>
      <c r="G191" s="107"/>
      <c r="H191" s="108"/>
      <c r="I191" s="27"/>
      <c r="J191" s="27"/>
      <c r="K191" s="29" t="str">
        <f t="shared" si="26"/>
        <v/>
      </c>
      <c r="L191" s="21" t="str">
        <f>IF($K191="", "", IF($K191=$Q$5, 0, ($G191*'Intro &amp; Setup'!$Y$20)-($F191*'Intro &amp; Setup'!$Y$20)))</f>
        <v/>
      </c>
      <c r="M191" s="27"/>
      <c r="S191" s="39" t="str">
        <f t="shared" si="27"/>
        <v/>
      </c>
      <c r="U191" s="39" t="str">
        <f t="shared" si="28"/>
        <v/>
      </c>
      <c r="W191" s="39" t="str">
        <f t="shared" si="29"/>
        <v/>
      </c>
      <c r="Y191" s="39" t="str">
        <f>IF($B191="", "", IF(OR($B191&lt;'Intro &amp; Setup'!$BI$7, $B191&gt;'Intro &amp; Setup'!$BJ$18), "X", ""))</f>
        <v/>
      </c>
      <c r="AA191" s="70" t="str">
        <f t="shared" si="30"/>
        <v/>
      </c>
      <c r="AB191" s="67" t="str">
        <f t="shared" si="31"/>
        <v/>
      </c>
      <c r="AD191" s="64" t="str">
        <f t="shared" si="32"/>
        <v/>
      </c>
      <c r="AF191" s="67" t="str">
        <f>IF($AD191="", "", COUNTIF($AD$11:$AD$1010, "&lt;"&amp;$AD191)+1+COUNTIF($AD$11:$AD191, $AD191)-1)</f>
        <v/>
      </c>
      <c r="AH191" s="77" t="str">
        <f t="shared" si="33"/>
        <v/>
      </c>
      <c r="AI191" s="21" t="str">
        <f t="shared" si="34"/>
        <v/>
      </c>
      <c r="AK191" s="39" t="str">
        <f t="shared" si="35"/>
        <v/>
      </c>
      <c r="AM191" s="77" t="str">
        <f t="shared" si="36"/>
        <v/>
      </c>
      <c r="AO191" s="77" t="str">
        <f t="shared" si="37"/>
        <v/>
      </c>
      <c r="AP191" s="21" t="str">
        <f t="shared" si="38"/>
        <v/>
      </c>
    </row>
    <row r="192" spans="1:42" x14ac:dyDescent="0.25">
      <c r="A192" s="27"/>
      <c r="B192" s="104"/>
      <c r="C192" s="105"/>
      <c r="D192" s="105"/>
      <c r="E192" s="106"/>
      <c r="F192" s="107"/>
      <c r="G192" s="107"/>
      <c r="H192" s="108"/>
      <c r="I192" s="27"/>
      <c r="J192" s="27"/>
      <c r="K192" s="29" t="str">
        <f t="shared" si="26"/>
        <v/>
      </c>
      <c r="L192" s="21" t="str">
        <f>IF($K192="", "", IF($K192=$Q$5, 0, ($G192*'Intro &amp; Setup'!$Y$20)-($F192*'Intro &amp; Setup'!$Y$20)))</f>
        <v/>
      </c>
      <c r="M192" s="27"/>
      <c r="S192" s="39" t="str">
        <f t="shared" si="27"/>
        <v/>
      </c>
      <c r="U192" s="39" t="str">
        <f t="shared" si="28"/>
        <v/>
      </c>
      <c r="W192" s="39" t="str">
        <f t="shared" si="29"/>
        <v/>
      </c>
      <c r="Y192" s="39" t="str">
        <f>IF($B192="", "", IF(OR($B192&lt;'Intro &amp; Setup'!$BI$7, $B192&gt;'Intro &amp; Setup'!$BJ$18), "X", ""))</f>
        <v/>
      </c>
      <c r="AA192" s="70" t="str">
        <f t="shared" si="30"/>
        <v/>
      </c>
      <c r="AB192" s="67" t="str">
        <f t="shared" si="31"/>
        <v/>
      </c>
      <c r="AD192" s="64" t="str">
        <f t="shared" si="32"/>
        <v/>
      </c>
      <c r="AF192" s="67" t="str">
        <f>IF($AD192="", "", COUNTIF($AD$11:$AD$1010, "&lt;"&amp;$AD192)+1+COUNTIF($AD$11:$AD192, $AD192)-1)</f>
        <v/>
      </c>
      <c r="AH192" s="77" t="str">
        <f t="shared" si="33"/>
        <v/>
      </c>
      <c r="AI192" s="21" t="str">
        <f t="shared" si="34"/>
        <v/>
      </c>
      <c r="AK192" s="39" t="str">
        <f t="shared" si="35"/>
        <v/>
      </c>
      <c r="AM192" s="77" t="str">
        <f t="shared" si="36"/>
        <v/>
      </c>
      <c r="AO192" s="77" t="str">
        <f t="shared" si="37"/>
        <v/>
      </c>
      <c r="AP192" s="21" t="str">
        <f t="shared" si="38"/>
        <v/>
      </c>
    </row>
    <row r="193" spans="1:42" x14ac:dyDescent="0.25">
      <c r="A193" s="27"/>
      <c r="B193" s="104"/>
      <c r="C193" s="105"/>
      <c r="D193" s="105"/>
      <c r="E193" s="106"/>
      <c r="F193" s="107"/>
      <c r="G193" s="107"/>
      <c r="H193" s="108"/>
      <c r="I193" s="27"/>
      <c r="J193" s="27"/>
      <c r="K193" s="29" t="str">
        <f t="shared" si="26"/>
        <v/>
      </c>
      <c r="L193" s="21" t="str">
        <f>IF($K193="", "", IF($K193=$Q$5, 0, ($G193*'Intro &amp; Setup'!$Y$20)-($F193*'Intro &amp; Setup'!$Y$20)))</f>
        <v/>
      </c>
      <c r="M193" s="27"/>
      <c r="S193" s="39" t="str">
        <f t="shared" si="27"/>
        <v/>
      </c>
      <c r="U193" s="39" t="str">
        <f t="shared" si="28"/>
        <v/>
      </c>
      <c r="W193" s="39" t="str">
        <f t="shared" si="29"/>
        <v/>
      </c>
      <c r="Y193" s="39" t="str">
        <f>IF($B193="", "", IF(OR($B193&lt;'Intro &amp; Setup'!$BI$7, $B193&gt;'Intro &amp; Setup'!$BJ$18), "X", ""))</f>
        <v/>
      </c>
      <c r="AA193" s="70" t="str">
        <f t="shared" si="30"/>
        <v/>
      </c>
      <c r="AB193" s="67" t="str">
        <f t="shared" si="31"/>
        <v/>
      </c>
      <c r="AD193" s="64" t="str">
        <f t="shared" si="32"/>
        <v/>
      </c>
      <c r="AF193" s="67" t="str">
        <f>IF($AD193="", "", COUNTIF($AD$11:$AD$1010, "&lt;"&amp;$AD193)+1+COUNTIF($AD$11:$AD193, $AD193)-1)</f>
        <v/>
      </c>
      <c r="AH193" s="77" t="str">
        <f t="shared" si="33"/>
        <v/>
      </c>
      <c r="AI193" s="21" t="str">
        <f t="shared" si="34"/>
        <v/>
      </c>
      <c r="AK193" s="39" t="str">
        <f t="shared" si="35"/>
        <v/>
      </c>
      <c r="AM193" s="77" t="str">
        <f t="shared" si="36"/>
        <v/>
      </c>
      <c r="AO193" s="77" t="str">
        <f t="shared" si="37"/>
        <v/>
      </c>
      <c r="AP193" s="21" t="str">
        <f t="shared" si="38"/>
        <v/>
      </c>
    </row>
    <row r="194" spans="1:42" x14ac:dyDescent="0.25">
      <c r="A194" s="27"/>
      <c r="B194" s="104"/>
      <c r="C194" s="105"/>
      <c r="D194" s="105"/>
      <c r="E194" s="106"/>
      <c r="F194" s="107"/>
      <c r="G194" s="107"/>
      <c r="H194" s="108"/>
      <c r="I194" s="27"/>
      <c r="J194" s="27"/>
      <c r="K194" s="29" t="str">
        <f t="shared" si="26"/>
        <v/>
      </c>
      <c r="L194" s="21" t="str">
        <f>IF($K194="", "", IF($K194=$Q$5, 0, ($G194*'Intro &amp; Setup'!$Y$20)-($F194*'Intro &amp; Setup'!$Y$20)))</f>
        <v/>
      </c>
      <c r="M194" s="27"/>
      <c r="S194" s="39" t="str">
        <f t="shared" si="27"/>
        <v/>
      </c>
      <c r="U194" s="39" t="str">
        <f t="shared" si="28"/>
        <v/>
      </c>
      <c r="W194" s="39" t="str">
        <f t="shared" si="29"/>
        <v/>
      </c>
      <c r="Y194" s="39" t="str">
        <f>IF($B194="", "", IF(OR($B194&lt;'Intro &amp; Setup'!$BI$7, $B194&gt;'Intro &amp; Setup'!$BJ$18), "X", ""))</f>
        <v/>
      </c>
      <c r="AA194" s="70" t="str">
        <f t="shared" si="30"/>
        <v/>
      </c>
      <c r="AB194" s="67" t="str">
        <f t="shared" si="31"/>
        <v/>
      </c>
      <c r="AD194" s="64" t="str">
        <f t="shared" si="32"/>
        <v/>
      </c>
      <c r="AF194" s="67" t="str">
        <f>IF($AD194="", "", COUNTIF($AD$11:$AD$1010, "&lt;"&amp;$AD194)+1+COUNTIF($AD$11:$AD194, $AD194)-1)</f>
        <v/>
      </c>
      <c r="AH194" s="77" t="str">
        <f t="shared" si="33"/>
        <v/>
      </c>
      <c r="AI194" s="21" t="str">
        <f t="shared" si="34"/>
        <v/>
      </c>
      <c r="AK194" s="39" t="str">
        <f t="shared" si="35"/>
        <v/>
      </c>
      <c r="AM194" s="77" t="str">
        <f t="shared" si="36"/>
        <v/>
      </c>
      <c r="AO194" s="77" t="str">
        <f t="shared" si="37"/>
        <v/>
      </c>
      <c r="AP194" s="21" t="str">
        <f t="shared" si="38"/>
        <v/>
      </c>
    </row>
    <row r="195" spans="1:42" x14ac:dyDescent="0.25">
      <c r="A195" s="27"/>
      <c r="B195" s="104"/>
      <c r="C195" s="105"/>
      <c r="D195" s="105"/>
      <c r="E195" s="106"/>
      <c r="F195" s="107"/>
      <c r="G195" s="107"/>
      <c r="H195" s="108"/>
      <c r="I195" s="27"/>
      <c r="J195" s="27"/>
      <c r="K195" s="29" t="str">
        <f t="shared" si="26"/>
        <v/>
      </c>
      <c r="L195" s="21" t="str">
        <f>IF($K195="", "", IF($K195=$Q$5, 0, ($G195*'Intro &amp; Setup'!$Y$20)-($F195*'Intro &amp; Setup'!$Y$20)))</f>
        <v/>
      </c>
      <c r="M195" s="27"/>
      <c r="S195" s="39" t="str">
        <f t="shared" si="27"/>
        <v/>
      </c>
      <c r="U195" s="39" t="str">
        <f t="shared" si="28"/>
        <v/>
      </c>
      <c r="W195" s="39" t="str">
        <f t="shared" si="29"/>
        <v/>
      </c>
      <c r="Y195" s="39" t="str">
        <f>IF($B195="", "", IF(OR($B195&lt;'Intro &amp; Setup'!$BI$7, $B195&gt;'Intro &amp; Setup'!$BJ$18), "X", ""))</f>
        <v/>
      </c>
      <c r="AA195" s="70" t="str">
        <f t="shared" si="30"/>
        <v/>
      </c>
      <c r="AB195" s="67" t="str">
        <f t="shared" si="31"/>
        <v/>
      </c>
      <c r="AD195" s="64" t="str">
        <f t="shared" si="32"/>
        <v/>
      </c>
      <c r="AF195" s="67" t="str">
        <f>IF($AD195="", "", COUNTIF($AD$11:$AD$1010, "&lt;"&amp;$AD195)+1+COUNTIF($AD$11:$AD195, $AD195)-1)</f>
        <v/>
      </c>
      <c r="AH195" s="77" t="str">
        <f t="shared" si="33"/>
        <v/>
      </c>
      <c r="AI195" s="21" t="str">
        <f t="shared" si="34"/>
        <v/>
      </c>
      <c r="AK195" s="39" t="str">
        <f t="shared" si="35"/>
        <v/>
      </c>
      <c r="AM195" s="77" t="str">
        <f t="shared" si="36"/>
        <v/>
      </c>
      <c r="AO195" s="77" t="str">
        <f t="shared" si="37"/>
        <v/>
      </c>
      <c r="AP195" s="21" t="str">
        <f t="shared" si="38"/>
        <v/>
      </c>
    </row>
    <row r="196" spans="1:42" x14ac:dyDescent="0.25">
      <c r="A196" s="27"/>
      <c r="B196" s="104"/>
      <c r="C196" s="105"/>
      <c r="D196" s="105"/>
      <c r="E196" s="106"/>
      <c r="F196" s="107"/>
      <c r="G196" s="107"/>
      <c r="H196" s="108"/>
      <c r="I196" s="27"/>
      <c r="J196" s="27"/>
      <c r="K196" s="29" t="str">
        <f t="shared" si="26"/>
        <v/>
      </c>
      <c r="L196" s="21" t="str">
        <f>IF($K196="", "", IF($K196=$Q$5, 0, ($G196*'Intro &amp; Setup'!$Y$20)-($F196*'Intro &amp; Setup'!$Y$20)))</f>
        <v/>
      </c>
      <c r="M196" s="27"/>
      <c r="S196" s="39" t="str">
        <f t="shared" si="27"/>
        <v/>
      </c>
      <c r="U196" s="39" t="str">
        <f t="shared" si="28"/>
        <v/>
      </c>
      <c r="W196" s="39" t="str">
        <f t="shared" si="29"/>
        <v/>
      </c>
      <c r="Y196" s="39" t="str">
        <f>IF($B196="", "", IF(OR($B196&lt;'Intro &amp; Setup'!$BI$7, $B196&gt;'Intro &amp; Setup'!$BJ$18), "X", ""))</f>
        <v/>
      </c>
      <c r="AA196" s="70" t="str">
        <f t="shared" si="30"/>
        <v/>
      </c>
      <c r="AB196" s="67" t="str">
        <f t="shared" si="31"/>
        <v/>
      </c>
      <c r="AD196" s="64" t="str">
        <f t="shared" si="32"/>
        <v/>
      </c>
      <c r="AF196" s="67" t="str">
        <f>IF($AD196="", "", COUNTIF($AD$11:$AD$1010, "&lt;"&amp;$AD196)+1+COUNTIF($AD$11:$AD196, $AD196)-1)</f>
        <v/>
      </c>
      <c r="AH196" s="77" t="str">
        <f t="shared" si="33"/>
        <v/>
      </c>
      <c r="AI196" s="21" t="str">
        <f t="shared" si="34"/>
        <v/>
      </c>
      <c r="AK196" s="39" t="str">
        <f t="shared" si="35"/>
        <v/>
      </c>
      <c r="AM196" s="77" t="str">
        <f t="shared" si="36"/>
        <v/>
      </c>
      <c r="AO196" s="77" t="str">
        <f t="shared" si="37"/>
        <v/>
      </c>
      <c r="AP196" s="21" t="str">
        <f t="shared" si="38"/>
        <v/>
      </c>
    </row>
    <row r="197" spans="1:42" x14ac:dyDescent="0.25">
      <c r="A197" s="27"/>
      <c r="B197" s="104"/>
      <c r="C197" s="105"/>
      <c r="D197" s="105"/>
      <c r="E197" s="106"/>
      <c r="F197" s="107"/>
      <c r="G197" s="107"/>
      <c r="H197" s="108"/>
      <c r="I197" s="27"/>
      <c r="J197" s="27"/>
      <c r="K197" s="29" t="str">
        <f t="shared" si="26"/>
        <v/>
      </c>
      <c r="L197" s="21" t="str">
        <f>IF($K197="", "", IF($K197=$Q$5, 0, ($G197*'Intro &amp; Setup'!$Y$20)-($F197*'Intro &amp; Setup'!$Y$20)))</f>
        <v/>
      </c>
      <c r="M197" s="27"/>
      <c r="S197" s="39" t="str">
        <f t="shared" si="27"/>
        <v/>
      </c>
      <c r="U197" s="39" t="str">
        <f t="shared" si="28"/>
        <v/>
      </c>
      <c r="W197" s="39" t="str">
        <f t="shared" si="29"/>
        <v/>
      </c>
      <c r="Y197" s="39" t="str">
        <f>IF($B197="", "", IF(OR($B197&lt;'Intro &amp; Setup'!$BI$7, $B197&gt;'Intro &amp; Setup'!$BJ$18), "X", ""))</f>
        <v/>
      </c>
      <c r="AA197" s="70" t="str">
        <f t="shared" si="30"/>
        <v/>
      </c>
      <c r="AB197" s="67" t="str">
        <f t="shared" si="31"/>
        <v/>
      </c>
      <c r="AD197" s="64" t="str">
        <f t="shared" si="32"/>
        <v/>
      </c>
      <c r="AF197" s="67" t="str">
        <f>IF($AD197="", "", COUNTIF($AD$11:$AD$1010, "&lt;"&amp;$AD197)+1+COUNTIF($AD$11:$AD197, $AD197)-1)</f>
        <v/>
      </c>
      <c r="AH197" s="77" t="str">
        <f t="shared" si="33"/>
        <v/>
      </c>
      <c r="AI197" s="21" t="str">
        <f t="shared" si="34"/>
        <v/>
      </c>
      <c r="AK197" s="39" t="str">
        <f t="shared" si="35"/>
        <v/>
      </c>
      <c r="AM197" s="77" t="str">
        <f t="shared" si="36"/>
        <v/>
      </c>
      <c r="AO197" s="77" t="str">
        <f t="shared" si="37"/>
        <v/>
      </c>
      <c r="AP197" s="21" t="str">
        <f t="shared" si="38"/>
        <v/>
      </c>
    </row>
    <row r="198" spans="1:42" x14ac:dyDescent="0.25">
      <c r="A198" s="27"/>
      <c r="B198" s="104"/>
      <c r="C198" s="105"/>
      <c r="D198" s="105"/>
      <c r="E198" s="106"/>
      <c r="F198" s="107"/>
      <c r="G198" s="107"/>
      <c r="H198" s="108"/>
      <c r="I198" s="27"/>
      <c r="J198" s="27"/>
      <c r="K198" s="29" t="str">
        <f t="shared" si="26"/>
        <v/>
      </c>
      <c r="L198" s="21" t="str">
        <f>IF($K198="", "", IF($K198=$Q$5, 0, ($G198*'Intro &amp; Setup'!$Y$20)-($F198*'Intro &amp; Setup'!$Y$20)))</f>
        <v/>
      </c>
      <c r="M198" s="27"/>
      <c r="S198" s="39" t="str">
        <f t="shared" si="27"/>
        <v/>
      </c>
      <c r="U198" s="39" t="str">
        <f t="shared" si="28"/>
        <v/>
      </c>
      <c r="W198" s="39" t="str">
        <f t="shared" si="29"/>
        <v/>
      </c>
      <c r="Y198" s="39" t="str">
        <f>IF($B198="", "", IF(OR($B198&lt;'Intro &amp; Setup'!$BI$7, $B198&gt;'Intro &amp; Setup'!$BJ$18), "X", ""))</f>
        <v/>
      </c>
      <c r="AA198" s="70" t="str">
        <f t="shared" si="30"/>
        <v/>
      </c>
      <c r="AB198" s="67" t="str">
        <f t="shared" si="31"/>
        <v/>
      </c>
      <c r="AD198" s="64" t="str">
        <f t="shared" si="32"/>
        <v/>
      </c>
      <c r="AF198" s="67" t="str">
        <f>IF($AD198="", "", COUNTIF($AD$11:$AD$1010, "&lt;"&amp;$AD198)+1+COUNTIF($AD$11:$AD198, $AD198)-1)</f>
        <v/>
      </c>
      <c r="AH198" s="77" t="str">
        <f t="shared" si="33"/>
        <v/>
      </c>
      <c r="AI198" s="21" t="str">
        <f t="shared" si="34"/>
        <v/>
      </c>
      <c r="AK198" s="39" t="str">
        <f t="shared" si="35"/>
        <v/>
      </c>
      <c r="AM198" s="77" t="str">
        <f t="shared" si="36"/>
        <v/>
      </c>
      <c r="AO198" s="77" t="str">
        <f t="shared" si="37"/>
        <v/>
      </c>
      <c r="AP198" s="21" t="str">
        <f t="shared" si="38"/>
        <v/>
      </c>
    </row>
    <row r="199" spans="1:42" x14ac:dyDescent="0.25">
      <c r="A199" s="27"/>
      <c r="B199" s="104"/>
      <c r="C199" s="105"/>
      <c r="D199" s="105"/>
      <c r="E199" s="106"/>
      <c r="F199" s="107"/>
      <c r="G199" s="107"/>
      <c r="H199" s="108"/>
      <c r="I199" s="27"/>
      <c r="J199" s="27"/>
      <c r="K199" s="29" t="str">
        <f t="shared" si="26"/>
        <v/>
      </c>
      <c r="L199" s="21" t="str">
        <f>IF($K199="", "", IF($K199=$Q$5, 0, ($G199*'Intro &amp; Setup'!$Y$20)-($F199*'Intro &amp; Setup'!$Y$20)))</f>
        <v/>
      </c>
      <c r="M199" s="27"/>
      <c r="S199" s="39" t="str">
        <f t="shared" si="27"/>
        <v/>
      </c>
      <c r="U199" s="39" t="str">
        <f t="shared" si="28"/>
        <v/>
      </c>
      <c r="W199" s="39" t="str">
        <f t="shared" si="29"/>
        <v/>
      </c>
      <c r="Y199" s="39" t="str">
        <f>IF($B199="", "", IF(OR($B199&lt;'Intro &amp; Setup'!$BI$7, $B199&gt;'Intro &amp; Setup'!$BJ$18), "X", ""))</f>
        <v/>
      </c>
      <c r="AA199" s="70" t="str">
        <f t="shared" si="30"/>
        <v/>
      </c>
      <c r="AB199" s="67" t="str">
        <f t="shared" si="31"/>
        <v/>
      </c>
      <c r="AD199" s="64" t="str">
        <f t="shared" si="32"/>
        <v/>
      </c>
      <c r="AF199" s="67" t="str">
        <f>IF($AD199="", "", COUNTIF($AD$11:$AD$1010, "&lt;"&amp;$AD199)+1+COUNTIF($AD$11:$AD199, $AD199)-1)</f>
        <v/>
      </c>
      <c r="AH199" s="77" t="str">
        <f t="shared" si="33"/>
        <v/>
      </c>
      <c r="AI199" s="21" t="str">
        <f t="shared" si="34"/>
        <v/>
      </c>
      <c r="AK199" s="39" t="str">
        <f t="shared" si="35"/>
        <v/>
      </c>
      <c r="AM199" s="77" t="str">
        <f t="shared" si="36"/>
        <v/>
      </c>
      <c r="AO199" s="77" t="str">
        <f t="shared" si="37"/>
        <v/>
      </c>
      <c r="AP199" s="21" t="str">
        <f t="shared" si="38"/>
        <v/>
      </c>
    </row>
    <row r="200" spans="1:42" x14ac:dyDescent="0.25">
      <c r="A200" s="27"/>
      <c r="B200" s="104"/>
      <c r="C200" s="105"/>
      <c r="D200" s="105"/>
      <c r="E200" s="106"/>
      <c r="F200" s="107"/>
      <c r="G200" s="107"/>
      <c r="H200" s="108"/>
      <c r="I200" s="27"/>
      <c r="J200" s="27"/>
      <c r="K200" s="29" t="str">
        <f t="shared" si="26"/>
        <v/>
      </c>
      <c r="L200" s="21" t="str">
        <f>IF($K200="", "", IF($K200=$Q$5, 0, ($G200*'Intro &amp; Setup'!$Y$20)-($F200*'Intro &amp; Setup'!$Y$20)))</f>
        <v/>
      </c>
      <c r="M200" s="27"/>
      <c r="S200" s="39" t="str">
        <f t="shared" si="27"/>
        <v/>
      </c>
      <c r="U200" s="39" t="str">
        <f t="shared" si="28"/>
        <v/>
      </c>
      <c r="W200" s="39" t="str">
        <f t="shared" si="29"/>
        <v/>
      </c>
      <c r="Y200" s="39" t="str">
        <f>IF($B200="", "", IF(OR($B200&lt;'Intro &amp; Setup'!$BI$7, $B200&gt;'Intro &amp; Setup'!$BJ$18), "X", ""))</f>
        <v/>
      </c>
      <c r="AA200" s="70" t="str">
        <f t="shared" si="30"/>
        <v/>
      </c>
      <c r="AB200" s="67" t="str">
        <f t="shared" si="31"/>
        <v/>
      </c>
      <c r="AD200" s="64" t="str">
        <f t="shared" si="32"/>
        <v/>
      </c>
      <c r="AF200" s="67" t="str">
        <f>IF($AD200="", "", COUNTIF($AD$11:$AD$1010, "&lt;"&amp;$AD200)+1+COUNTIF($AD$11:$AD200, $AD200)-1)</f>
        <v/>
      </c>
      <c r="AH200" s="77" t="str">
        <f t="shared" si="33"/>
        <v/>
      </c>
      <c r="AI200" s="21" t="str">
        <f t="shared" si="34"/>
        <v/>
      </c>
      <c r="AK200" s="39" t="str">
        <f t="shared" si="35"/>
        <v/>
      </c>
      <c r="AM200" s="77" t="str">
        <f t="shared" si="36"/>
        <v/>
      </c>
      <c r="AO200" s="77" t="str">
        <f t="shared" si="37"/>
        <v/>
      </c>
      <c r="AP200" s="21" t="str">
        <f t="shared" si="38"/>
        <v/>
      </c>
    </row>
    <row r="201" spans="1:42" x14ac:dyDescent="0.25">
      <c r="A201" s="27"/>
      <c r="B201" s="104"/>
      <c r="C201" s="105"/>
      <c r="D201" s="105"/>
      <c r="E201" s="106"/>
      <c r="F201" s="107"/>
      <c r="G201" s="107"/>
      <c r="H201" s="108"/>
      <c r="I201" s="27"/>
      <c r="J201" s="27"/>
      <c r="K201" s="29" t="str">
        <f t="shared" si="26"/>
        <v/>
      </c>
      <c r="L201" s="21" t="str">
        <f>IF($K201="", "", IF($K201=$Q$5, 0, ($G201*'Intro &amp; Setup'!$Y$20)-($F201*'Intro &amp; Setup'!$Y$20)))</f>
        <v/>
      </c>
      <c r="M201" s="27"/>
      <c r="S201" s="39" t="str">
        <f t="shared" si="27"/>
        <v/>
      </c>
      <c r="U201" s="39" t="str">
        <f t="shared" si="28"/>
        <v/>
      </c>
      <c r="W201" s="39" t="str">
        <f t="shared" si="29"/>
        <v/>
      </c>
      <c r="Y201" s="39" t="str">
        <f>IF($B201="", "", IF(OR($B201&lt;'Intro &amp; Setup'!$BI$7, $B201&gt;'Intro &amp; Setup'!$BJ$18), "X", ""))</f>
        <v/>
      </c>
      <c r="AA201" s="70" t="str">
        <f t="shared" si="30"/>
        <v/>
      </c>
      <c r="AB201" s="67" t="str">
        <f t="shared" si="31"/>
        <v/>
      </c>
      <c r="AD201" s="64" t="str">
        <f t="shared" si="32"/>
        <v/>
      </c>
      <c r="AF201" s="67" t="str">
        <f>IF($AD201="", "", COUNTIF($AD$11:$AD$1010, "&lt;"&amp;$AD201)+1+COUNTIF($AD$11:$AD201, $AD201)-1)</f>
        <v/>
      </c>
      <c r="AH201" s="77" t="str">
        <f t="shared" si="33"/>
        <v/>
      </c>
      <c r="AI201" s="21" t="str">
        <f t="shared" si="34"/>
        <v/>
      </c>
      <c r="AK201" s="39" t="str">
        <f t="shared" si="35"/>
        <v/>
      </c>
      <c r="AM201" s="77" t="str">
        <f t="shared" si="36"/>
        <v/>
      </c>
      <c r="AO201" s="77" t="str">
        <f t="shared" si="37"/>
        <v/>
      </c>
      <c r="AP201" s="21" t="str">
        <f t="shared" si="38"/>
        <v/>
      </c>
    </row>
    <row r="202" spans="1:42" x14ac:dyDescent="0.25">
      <c r="A202" s="27"/>
      <c r="B202" s="104"/>
      <c r="C202" s="105"/>
      <c r="D202" s="105"/>
      <c r="E202" s="106"/>
      <c r="F202" s="107"/>
      <c r="G202" s="107"/>
      <c r="H202" s="108"/>
      <c r="I202" s="27"/>
      <c r="J202" s="27"/>
      <c r="K202" s="29" t="str">
        <f t="shared" si="26"/>
        <v/>
      </c>
      <c r="L202" s="21" t="str">
        <f>IF($K202="", "", IF($K202=$Q$5, 0, ($G202*'Intro &amp; Setup'!$Y$20)-($F202*'Intro &amp; Setup'!$Y$20)))</f>
        <v/>
      </c>
      <c r="M202" s="27"/>
      <c r="S202" s="39" t="str">
        <f t="shared" si="27"/>
        <v/>
      </c>
      <c r="U202" s="39" t="str">
        <f t="shared" si="28"/>
        <v/>
      </c>
      <c r="W202" s="39" t="str">
        <f t="shared" si="29"/>
        <v/>
      </c>
      <c r="Y202" s="39" t="str">
        <f>IF($B202="", "", IF(OR($B202&lt;'Intro &amp; Setup'!$BI$7, $B202&gt;'Intro &amp; Setup'!$BJ$18), "X", ""))</f>
        <v/>
      </c>
      <c r="AA202" s="70" t="str">
        <f t="shared" si="30"/>
        <v/>
      </c>
      <c r="AB202" s="67" t="str">
        <f t="shared" si="31"/>
        <v/>
      </c>
      <c r="AD202" s="64" t="str">
        <f t="shared" si="32"/>
        <v/>
      </c>
      <c r="AF202" s="67" t="str">
        <f>IF($AD202="", "", COUNTIF($AD$11:$AD$1010, "&lt;"&amp;$AD202)+1+COUNTIF($AD$11:$AD202, $AD202)-1)</f>
        <v/>
      </c>
      <c r="AH202" s="77" t="str">
        <f t="shared" si="33"/>
        <v/>
      </c>
      <c r="AI202" s="21" t="str">
        <f t="shared" si="34"/>
        <v/>
      </c>
      <c r="AK202" s="39" t="str">
        <f t="shared" si="35"/>
        <v/>
      </c>
      <c r="AM202" s="77" t="str">
        <f t="shared" si="36"/>
        <v/>
      </c>
      <c r="AO202" s="77" t="str">
        <f t="shared" si="37"/>
        <v/>
      </c>
      <c r="AP202" s="21" t="str">
        <f t="shared" si="38"/>
        <v/>
      </c>
    </row>
    <row r="203" spans="1:42" x14ac:dyDescent="0.25">
      <c r="A203" s="27"/>
      <c r="B203" s="104"/>
      <c r="C203" s="105"/>
      <c r="D203" s="105"/>
      <c r="E203" s="106"/>
      <c r="F203" s="107"/>
      <c r="G203" s="107"/>
      <c r="H203" s="108"/>
      <c r="I203" s="27"/>
      <c r="J203" s="27"/>
      <c r="K203" s="29" t="str">
        <f t="shared" si="26"/>
        <v/>
      </c>
      <c r="L203" s="21" t="str">
        <f>IF($K203="", "", IF($K203=$Q$5, 0, ($G203*'Intro &amp; Setup'!$Y$20)-($F203*'Intro &amp; Setup'!$Y$20)))</f>
        <v/>
      </c>
      <c r="M203" s="27"/>
      <c r="S203" s="39" t="str">
        <f t="shared" si="27"/>
        <v/>
      </c>
      <c r="U203" s="39" t="str">
        <f t="shared" si="28"/>
        <v/>
      </c>
      <c r="W203" s="39" t="str">
        <f t="shared" si="29"/>
        <v/>
      </c>
      <c r="Y203" s="39" t="str">
        <f>IF($B203="", "", IF(OR($B203&lt;'Intro &amp; Setup'!$BI$7, $B203&gt;'Intro &amp; Setup'!$BJ$18), "X", ""))</f>
        <v/>
      </c>
      <c r="AA203" s="70" t="str">
        <f t="shared" si="30"/>
        <v/>
      </c>
      <c r="AB203" s="67" t="str">
        <f t="shared" si="31"/>
        <v/>
      </c>
      <c r="AD203" s="64" t="str">
        <f t="shared" si="32"/>
        <v/>
      </c>
      <c r="AF203" s="67" t="str">
        <f>IF($AD203="", "", COUNTIF($AD$11:$AD$1010, "&lt;"&amp;$AD203)+1+COUNTIF($AD$11:$AD203, $AD203)-1)</f>
        <v/>
      </c>
      <c r="AH203" s="77" t="str">
        <f t="shared" si="33"/>
        <v/>
      </c>
      <c r="AI203" s="21" t="str">
        <f t="shared" si="34"/>
        <v/>
      </c>
      <c r="AK203" s="39" t="str">
        <f t="shared" si="35"/>
        <v/>
      </c>
      <c r="AM203" s="77" t="str">
        <f t="shared" si="36"/>
        <v/>
      </c>
      <c r="AO203" s="77" t="str">
        <f t="shared" si="37"/>
        <v/>
      </c>
      <c r="AP203" s="21" t="str">
        <f t="shared" si="38"/>
        <v/>
      </c>
    </row>
    <row r="204" spans="1:42" x14ac:dyDescent="0.25">
      <c r="A204" s="27"/>
      <c r="B204" s="104"/>
      <c r="C204" s="105"/>
      <c r="D204" s="105"/>
      <c r="E204" s="106"/>
      <c r="F204" s="107"/>
      <c r="G204" s="107"/>
      <c r="H204" s="108"/>
      <c r="I204" s="27"/>
      <c r="J204" s="27"/>
      <c r="K204" s="29" t="str">
        <f t="shared" ref="K204:K267" si="39">IF($C204="", "", IF($H204="", IF(IFERROR(INDEX($Q$9:$Q$30, MATCH($C204, $P$9:$P$30, 0)), "")="", $Q$5, IFERROR(INDEX($Q$9:$Q$30, MATCH($C204, $P$9:$P$30, 0)), "")), $H204))</f>
        <v/>
      </c>
      <c r="L204" s="21" t="str">
        <f>IF($K204="", "", IF($K204=$Q$5, 0, ($G204*'Intro &amp; Setup'!$Y$20)-($F204*'Intro &amp; Setup'!$Y$20)))</f>
        <v/>
      </c>
      <c r="M204" s="27"/>
      <c r="S204" s="39" t="str">
        <f t="shared" ref="S204:S267" si="40">IF($C204="", "", IF(COUNTIF($P$9:$P$30, $C204)=0, "X", ""))</f>
        <v/>
      </c>
      <c r="U204" s="39" t="str">
        <f t="shared" ref="U204:U267" si="41">IF($B204="", "", TEXT($B204, "mmm yyyy"))</f>
        <v/>
      </c>
      <c r="W204" s="39" t="str">
        <f t="shared" ref="W204:W267" si="42">IF(COUNTIF($B204:$H204, "")&lt;7, "X", "")</f>
        <v/>
      </c>
      <c r="Y204" s="39" t="str">
        <f>IF($B204="", "", IF(OR($B204&lt;'Intro &amp; Setup'!$BI$7, $B204&gt;'Intro &amp; Setup'!$BJ$18), "X", ""))</f>
        <v/>
      </c>
      <c r="AA204" s="70" t="str">
        <f t="shared" ref="AA204:AA267" si="43">IF($B204="", "", IF(AND($B204&gt;=$AA$7, $B204&lt;=$AA$8), "X", ""))</f>
        <v/>
      </c>
      <c r="AB204" s="67" t="str">
        <f t="shared" ref="AB204:AB267" si="44">IF($C204="", "", IF($AB$8="", "X", IF($C204=$AB$8, "X", "")))</f>
        <v/>
      </c>
      <c r="AD204" s="64" t="str">
        <f t="shared" ref="AD204:AD267" si="45">IF(AND($AA204="X", $AB204="X"), $B204, "")</f>
        <v/>
      </c>
      <c r="AF204" s="67" t="str">
        <f>IF($AD204="", "", COUNTIF($AD$11:$AD$1010, "&lt;"&amp;$AD204)+1+COUNTIF($AD$11:$AD204, $AD204)-1)</f>
        <v/>
      </c>
      <c r="AH204" s="77" t="str">
        <f t="shared" ref="AH204:AH267" si="46">IF($AF204="", "", $F204)</f>
        <v/>
      </c>
      <c r="AI204" s="21" t="str">
        <f t="shared" ref="AI204:AI267" si="47">IF($AF204="", "", $G204)</f>
        <v/>
      </c>
      <c r="AK204" s="39" t="str">
        <f t="shared" ref="AK204:AK267" si="48">IF($K204=$Q$4, $U204, "")</f>
        <v/>
      </c>
      <c r="AM204" s="77" t="str">
        <f t="shared" ref="AM204:AM267" si="49">IF($C204=$P$9, $G204-$F204, "")</f>
        <v/>
      </c>
      <c r="AO204" s="77" t="str">
        <f t="shared" ref="AO204:AO267" si="50">IF($K204=$Q$4, F204, "")</f>
        <v/>
      </c>
      <c r="AP204" s="21" t="str">
        <f t="shared" ref="AP204:AP267" si="51">IF($K204=$Q$4, G204, "")</f>
        <v/>
      </c>
    </row>
    <row r="205" spans="1:42" x14ac:dyDescent="0.25">
      <c r="A205" s="27"/>
      <c r="B205" s="104"/>
      <c r="C205" s="105"/>
      <c r="D205" s="105"/>
      <c r="E205" s="106"/>
      <c r="F205" s="107"/>
      <c r="G205" s="107"/>
      <c r="H205" s="108"/>
      <c r="I205" s="27"/>
      <c r="J205" s="27"/>
      <c r="K205" s="29" t="str">
        <f t="shared" si="39"/>
        <v/>
      </c>
      <c r="L205" s="21" t="str">
        <f>IF($K205="", "", IF($K205=$Q$5, 0, ($G205*'Intro &amp; Setup'!$Y$20)-($F205*'Intro &amp; Setup'!$Y$20)))</f>
        <v/>
      </c>
      <c r="M205" s="27"/>
      <c r="S205" s="39" t="str">
        <f t="shared" si="40"/>
        <v/>
      </c>
      <c r="U205" s="39" t="str">
        <f t="shared" si="41"/>
        <v/>
      </c>
      <c r="W205" s="39" t="str">
        <f t="shared" si="42"/>
        <v/>
      </c>
      <c r="Y205" s="39" t="str">
        <f>IF($B205="", "", IF(OR($B205&lt;'Intro &amp; Setup'!$BI$7, $B205&gt;'Intro &amp; Setup'!$BJ$18), "X", ""))</f>
        <v/>
      </c>
      <c r="AA205" s="70" t="str">
        <f t="shared" si="43"/>
        <v/>
      </c>
      <c r="AB205" s="67" t="str">
        <f t="shared" si="44"/>
        <v/>
      </c>
      <c r="AD205" s="64" t="str">
        <f t="shared" si="45"/>
        <v/>
      </c>
      <c r="AF205" s="67" t="str">
        <f>IF($AD205="", "", COUNTIF($AD$11:$AD$1010, "&lt;"&amp;$AD205)+1+COUNTIF($AD$11:$AD205, $AD205)-1)</f>
        <v/>
      </c>
      <c r="AH205" s="77" t="str">
        <f t="shared" si="46"/>
        <v/>
      </c>
      <c r="AI205" s="21" t="str">
        <f t="shared" si="47"/>
        <v/>
      </c>
      <c r="AK205" s="39" t="str">
        <f t="shared" si="48"/>
        <v/>
      </c>
      <c r="AM205" s="77" t="str">
        <f t="shared" si="49"/>
        <v/>
      </c>
      <c r="AO205" s="77" t="str">
        <f t="shared" si="50"/>
        <v/>
      </c>
      <c r="AP205" s="21" t="str">
        <f t="shared" si="51"/>
        <v/>
      </c>
    </row>
    <row r="206" spans="1:42" x14ac:dyDescent="0.25">
      <c r="A206" s="27"/>
      <c r="B206" s="104"/>
      <c r="C206" s="105"/>
      <c r="D206" s="105"/>
      <c r="E206" s="106"/>
      <c r="F206" s="107"/>
      <c r="G206" s="107"/>
      <c r="H206" s="108"/>
      <c r="I206" s="27"/>
      <c r="J206" s="27"/>
      <c r="K206" s="29" t="str">
        <f t="shared" si="39"/>
        <v/>
      </c>
      <c r="L206" s="21" t="str">
        <f>IF($K206="", "", IF($K206=$Q$5, 0, ($G206*'Intro &amp; Setup'!$Y$20)-($F206*'Intro &amp; Setup'!$Y$20)))</f>
        <v/>
      </c>
      <c r="M206" s="27"/>
      <c r="S206" s="39" t="str">
        <f t="shared" si="40"/>
        <v/>
      </c>
      <c r="U206" s="39" t="str">
        <f t="shared" si="41"/>
        <v/>
      </c>
      <c r="W206" s="39" t="str">
        <f t="shared" si="42"/>
        <v/>
      </c>
      <c r="Y206" s="39" t="str">
        <f>IF($B206="", "", IF(OR($B206&lt;'Intro &amp; Setup'!$BI$7, $B206&gt;'Intro &amp; Setup'!$BJ$18), "X", ""))</f>
        <v/>
      </c>
      <c r="AA206" s="70" t="str">
        <f t="shared" si="43"/>
        <v/>
      </c>
      <c r="AB206" s="67" t="str">
        <f t="shared" si="44"/>
        <v/>
      </c>
      <c r="AD206" s="64" t="str">
        <f t="shared" si="45"/>
        <v/>
      </c>
      <c r="AF206" s="67" t="str">
        <f>IF($AD206="", "", COUNTIF($AD$11:$AD$1010, "&lt;"&amp;$AD206)+1+COUNTIF($AD$11:$AD206, $AD206)-1)</f>
        <v/>
      </c>
      <c r="AH206" s="77" t="str">
        <f t="shared" si="46"/>
        <v/>
      </c>
      <c r="AI206" s="21" t="str">
        <f t="shared" si="47"/>
        <v/>
      </c>
      <c r="AK206" s="39" t="str">
        <f t="shared" si="48"/>
        <v/>
      </c>
      <c r="AM206" s="77" t="str">
        <f t="shared" si="49"/>
        <v/>
      </c>
      <c r="AO206" s="77" t="str">
        <f t="shared" si="50"/>
        <v/>
      </c>
      <c r="AP206" s="21" t="str">
        <f t="shared" si="51"/>
        <v/>
      </c>
    </row>
    <row r="207" spans="1:42" x14ac:dyDescent="0.25">
      <c r="A207" s="27"/>
      <c r="B207" s="104"/>
      <c r="C207" s="105"/>
      <c r="D207" s="105"/>
      <c r="E207" s="106"/>
      <c r="F207" s="107"/>
      <c r="G207" s="107"/>
      <c r="H207" s="108"/>
      <c r="I207" s="27"/>
      <c r="J207" s="27"/>
      <c r="K207" s="29" t="str">
        <f t="shared" si="39"/>
        <v/>
      </c>
      <c r="L207" s="21" t="str">
        <f>IF($K207="", "", IF($K207=$Q$5, 0, ($G207*'Intro &amp; Setup'!$Y$20)-($F207*'Intro &amp; Setup'!$Y$20)))</f>
        <v/>
      </c>
      <c r="M207" s="27"/>
      <c r="S207" s="39" t="str">
        <f t="shared" si="40"/>
        <v/>
      </c>
      <c r="U207" s="39" t="str">
        <f t="shared" si="41"/>
        <v/>
      </c>
      <c r="W207" s="39" t="str">
        <f t="shared" si="42"/>
        <v/>
      </c>
      <c r="Y207" s="39" t="str">
        <f>IF($B207="", "", IF(OR($B207&lt;'Intro &amp; Setup'!$BI$7, $B207&gt;'Intro &amp; Setup'!$BJ$18), "X", ""))</f>
        <v/>
      </c>
      <c r="AA207" s="70" t="str">
        <f t="shared" si="43"/>
        <v/>
      </c>
      <c r="AB207" s="67" t="str">
        <f t="shared" si="44"/>
        <v/>
      </c>
      <c r="AD207" s="64" t="str">
        <f t="shared" si="45"/>
        <v/>
      </c>
      <c r="AF207" s="67" t="str">
        <f>IF($AD207="", "", COUNTIF($AD$11:$AD$1010, "&lt;"&amp;$AD207)+1+COUNTIF($AD$11:$AD207, $AD207)-1)</f>
        <v/>
      </c>
      <c r="AH207" s="77" t="str">
        <f t="shared" si="46"/>
        <v/>
      </c>
      <c r="AI207" s="21" t="str">
        <f t="shared" si="47"/>
        <v/>
      </c>
      <c r="AK207" s="39" t="str">
        <f t="shared" si="48"/>
        <v/>
      </c>
      <c r="AM207" s="77" t="str">
        <f t="shared" si="49"/>
        <v/>
      </c>
      <c r="AO207" s="77" t="str">
        <f t="shared" si="50"/>
        <v/>
      </c>
      <c r="AP207" s="21" t="str">
        <f t="shared" si="51"/>
        <v/>
      </c>
    </row>
    <row r="208" spans="1:42" x14ac:dyDescent="0.25">
      <c r="A208" s="27"/>
      <c r="B208" s="104"/>
      <c r="C208" s="105"/>
      <c r="D208" s="105"/>
      <c r="E208" s="106"/>
      <c r="F208" s="107"/>
      <c r="G208" s="107"/>
      <c r="H208" s="108"/>
      <c r="I208" s="27"/>
      <c r="J208" s="27"/>
      <c r="K208" s="29" t="str">
        <f t="shared" si="39"/>
        <v/>
      </c>
      <c r="L208" s="21" t="str">
        <f>IF($K208="", "", IF($K208=$Q$5, 0, ($G208*'Intro &amp; Setup'!$Y$20)-($F208*'Intro &amp; Setup'!$Y$20)))</f>
        <v/>
      </c>
      <c r="M208" s="27"/>
      <c r="S208" s="39" t="str">
        <f t="shared" si="40"/>
        <v/>
      </c>
      <c r="U208" s="39" t="str">
        <f t="shared" si="41"/>
        <v/>
      </c>
      <c r="W208" s="39" t="str">
        <f t="shared" si="42"/>
        <v/>
      </c>
      <c r="Y208" s="39" t="str">
        <f>IF($B208="", "", IF(OR($B208&lt;'Intro &amp; Setup'!$BI$7, $B208&gt;'Intro &amp; Setup'!$BJ$18), "X", ""))</f>
        <v/>
      </c>
      <c r="AA208" s="70" t="str">
        <f t="shared" si="43"/>
        <v/>
      </c>
      <c r="AB208" s="67" t="str">
        <f t="shared" si="44"/>
        <v/>
      </c>
      <c r="AD208" s="64" t="str">
        <f t="shared" si="45"/>
        <v/>
      </c>
      <c r="AF208" s="67" t="str">
        <f>IF($AD208="", "", COUNTIF($AD$11:$AD$1010, "&lt;"&amp;$AD208)+1+COUNTIF($AD$11:$AD208, $AD208)-1)</f>
        <v/>
      </c>
      <c r="AH208" s="77" t="str">
        <f t="shared" si="46"/>
        <v/>
      </c>
      <c r="AI208" s="21" t="str">
        <f t="shared" si="47"/>
        <v/>
      </c>
      <c r="AK208" s="39" t="str">
        <f t="shared" si="48"/>
        <v/>
      </c>
      <c r="AM208" s="77" t="str">
        <f t="shared" si="49"/>
        <v/>
      </c>
      <c r="AO208" s="77" t="str">
        <f t="shared" si="50"/>
        <v/>
      </c>
      <c r="AP208" s="21" t="str">
        <f t="shared" si="51"/>
        <v/>
      </c>
    </row>
    <row r="209" spans="1:42" x14ac:dyDescent="0.25">
      <c r="A209" s="27"/>
      <c r="B209" s="104"/>
      <c r="C209" s="105"/>
      <c r="D209" s="105"/>
      <c r="E209" s="106"/>
      <c r="F209" s="107"/>
      <c r="G209" s="107"/>
      <c r="H209" s="108"/>
      <c r="I209" s="27"/>
      <c r="J209" s="27"/>
      <c r="K209" s="29" t="str">
        <f t="shared" si="39"/>
        <v/>
      </c>
      <c r="L209" s="21" t="str">
        <f>IF($K209="", "", IF($K209=$Q$5, 0, ($G209*'Intro &amp; Setup'!$Y$20)-($F209*'Intro &amp; Setup'!$Y$20)))</f>
        <v/>
      </c>
      <c r="M209" s="27"/>
      <c r="S209" s="39" t="str">
        <f t="shared" si="40"/>
        <v/>
      </c>
      <c r="U209" s="39" t="str">
        <f t="shared" si="41"/>
        <v/>
      </c>
      <c r="W209" s="39" t="str">
        <f t="shared" si="42"/>
        <v/>
      </c>
      <c r="Y209" s="39" t="str">
        <f>IF($B209="", "", IF(OR($B209&lt;'Intro &amp; Setup'!$BI$7, $B209&gt;'Intro &amp; Setup'!$BJ$18), "X", ""))</f>
        <v/>
      </c>
      <c r="AA209" s="70" t="str">
        <f t="shared" si="43"/>
        <v/>
      </c>
      <c r="AB209" s="67" t="str">
        <f t="shared" si="44"/>
        <v/>
      </c>
      <c r="AD209" s="64" t="str">
        <f t="shared" si="45"/>
        <v/>
      </c>
      <c r="AF209" s="67" t="str">
        <f>IF($AD209="", "", COUNTIF($AD$11:$AD$1010, "&lt;"&amp;$AD209)+1+COUNTIF($AD$11:$AD209, $AD209)-1)</f>
        <v/>
      </c>
      <c r="AH209" s="77" t="str">
        <f t="shared" si="46"/>
        <v/>
      </c>
      <c r="AI209" s="21" t="str">
        <f t="shared" si="47"/>
        <v/>
      </c>
      <c r="AK209" s="39" t="str">
        <f t="shared" si="48"/>
        <v/>
      </c>
      <c r="AM209" s="77" t="str">
        <f t="shared" si="49"/>
        <v/>
      </c>
      <c r="AO209" s="77" t="str">
        <f t="shared" si="50"/>
        <v/>
      </c>
      <c r="AP209" s="21" t="str">
        <f t="shared" si="51"/>
        <v/>
      </c>
    </row>
    <row r="210" spans="1:42" x14ac:dyDescent="0.25">
      <c r="A210" s="27"/>
      <c r="B210" s="104"/>
      <c r="C210" s="105"/>
      <c r="D210" s="105"/>
      <c r="E210" s="106"/>
      <c r="F210" s="107"/>
      <c r="G210" s="107"/>
      <c r="H210" s="108"/>
      <c r="I210" s="27"/>
      <c r="J210" s="27"/>
      <c r="K210" s="29" t="str">
        <f t="shared" si="39"/>
        <v/>
      </c>
      <c r="L210" s="21" t="str">
        <f>IF($K210="", "", IF($K210=$Q$5, 0, ($G210*'Intro &amp; Setup'!$Y$20)-($F210*'Intro &amp; Setup'!$Y$20)))</f>
        <v/>
      </c>
      <c r="M210" s="27"/>
      <c r="S210" s="39" t="str">
        <f t="shared" si="40"/>
        <v/>
      </c>
      <c r="U210" s="39" t="str">
        <f t="shared" si="41"/>
        <v/>
      </c>
      <c r="W210" s="39" t="str">
        <f t="shared" si="42"/>
        <v/>
      </c>
      <c r="Y210" s="39" t="str">
        <f>IF($B210="", "", IF(OR($B210&lt;'Intro &amp; Setup'!$BI$7, $B210&gt;'Intro &amp; Setup'!$BJ$18), "X", ""))</f>
        <v/>
      </c>
      <c r="AA210" s="70" t="str">
        <f t="shared" si="43"/>
        <v/>
      </c>
      <c r="AB210" s="67" t="str">
        <f t="shared" si="44"/>
        <v/>
      </c>
      <c r="AD210" s="64" t="str">
        <f t="shared" si="45"/>
        <v/>
      </c>
      <c r="AF210" s="67" t="str">
        <f>IF($AD210="", "", COUNTIF($AD$11:$AD$1010, "&lt;"&amp;$AD210)+1+COUNTIF($AD$11:$AD210, $AD210)-1)</f>
        <v/>
      </c>
      <c r="AH210" s="77" t="str">
        <f t="shared" si="46"/>
        <v/>
      </c>
      <c r="AI210" s="21" t="str">
        <f t="shared" si="47"/>
        <v/>
      </c>
      <c r="AK210" s="39" t="str">
        <f t="shared" si="48"/>
        <v/>
      </c>
      <c r="AM210" s="77" t="str">
        <f t="shared" si="49"/>
        <v/>
      </c>
      <c r="AO210" s="77" t="str">
        <f t="shared" si="50"/>
        <v/>
      </c>
      <c r="AP210" s="21" t="str">
        <f t="shared" si="51"/>
        <v/>
      </c>
    </row>
    <row r="211" spans="1:42" x14ac:dyDescent="0.25">
      <c r="A211" s="27"/>
      <c r="B211" s="104"/>
      <c r="C211" s="105"/>
      <c r="D211" s="105"/>
      <c r="E211" s="106"/>
      <c r="F211" s="107"/>
      <c r="G211" s="107"/>
      <c r="H211" s="108"/>
      <c r="I211" s="27"/>
      <c r="J211" s="27"/>
      <c r="K211" s="29" t="str">
        <f t="shared" si="39"/>
        <v/>
      </c>
      <c r="L211" s="21" t="str">
        <f>IF($K211="", "", IF($K211=$Q$5, 0, ($G211*'Intro &amp; Setup'!$Y$20)-($F211*'Intro &amp; Setup'!$Y$20)))</f>
        <v/>
      </c>
      <c r="M211" s="27"/>
      <c r="S211" s="39" t="str">
        <f t="shared" si="40"/>
        <v/>
      </c>
      <c r="U211" s="39" t="str">
        <f t="shared" si="41"/>
        <v/>
      </c>
      <c r="W211" s="39" t="str">
        <f t="shared" si="42"/>
        <v/>
      </c>
      <c r="Y211" s="39" t="str">
        <f>IF($B211="", "", IF(OR($B211&lt;'Intro &amp; Setup'!$BI$7, $B211&gt;'Intro &amp; Setup'!$BJ$18), "X", ""))</f>
        <v/>
      </c>
      <c r="AA211" s="70" t="str">
        <f t="shared" si="43"/>
        <v/>
      </c>
      <c r="AB211" s="67" t="str">
        <f t="shared" si="44"/>
        <v/>
      </c>
      <c r="AD211" s="64" t="str">
        <f t="shared" si="45"/>
        <v/>
      </c>
      <c r="AF211" s="67" t="str">
        <f>IF($AD211="", "", COUNTIF($AD$11:$AD$1010, "&lt;"&amp;$AD211)+1+COUNTIF($AD$11:$AD211, $AD211)-1)</f>
        <v/>
      </c>
      <c r="AH211" s="77" t="str">
        <f t="shared" si="46"/>
        <v/>
      </c>
      <c r="AI211" s="21" t="str">
        <f t="shared" si="47"/>
        <v/>
      </c>
      <c r="AK211" s="39" t="str">
        <f t="shared" si="48"/>
        <v/>
      </c>
      <c r="AM211" s="77" t="str">
        <f t="shared" si="49"/>
        <v/>
      </c>
      <c r="AO211" s="77" t="str">
        <f t="shared" si="50"/>
        <v/>
      </c>
      <c r="AP211" s="21" t="str">
        <f t="shared" si="51"/>
        <v/>
      </c>
    </row>
    <row r="212" spans="1:42" x14ac:dyDescent="0.25">
      <c r="A212" s="27"/>
      <c r="B212" s="104"/>
      <c r="C212" s="105"/>
      <c r="D212" s="105"/>
      <c r="E212" s="106"/>
      <c r="F212" s="107"/>
      <c r="G212" s="107"/>
      <c r="H212" s="108"/>
      <c r="I212" s="27"/>
      <c r="J212" s="27"/>
      <c r="K212" s="29" t="str">
        <f t="shared" si="39"/>
        <v/>
      </c>
      <c r="L212" s="21" t="str">
        <f>IF($K212="", "", IF($K212=$Q$5, 0, ($G212*'Intro &amp; Setup'!$Y$20)-($F212*'Intro &amp; Setup'!$Y$20)))</f>
        <v/>
      </c>
      <c r="M212" s="27"/>
      <c r="S212" s="39" t="str">
        <f t="shared" si="40"/>
        <v/>
      </c>
      <c r="U212" s="39" t="str">
        <f t="shared" si="41"/>
        <v/>
      </c>
      <c r="W212" s="39" t="str">
        <f t="shared" si="42"/>
        <v/>
      </c>
      <c r="Y212" s="39" t="str">
        <f>IF($B212="", "", IF(OR($B212&lt;'Intro &amp; Setup'!$BI$7, $B212&gt;'Intro &amp; Setup'!$BJ$18), "X", ""))</f>
        <v/>
      </c>
      <c r="AA212" s="70" t="str">
        <f t="shared" si="43"/>
        <v/>
      </c>
      <c r="AB212" s="67" t="str">
        <f t="shared" si="44"/>
        <v/>
      </c>
      <c r="AD212" s="64" t="str">
        <f t="shared" si="45"/>
        <v/>
      </c>
      <c r="AF212" s="67" t="str">
        <f>IF($AD212="", "", COUNTIF($AD$11:$AD$1010, "&lt;"&amp;$AD212)+1+COUNTIF($AD$11:$AD212, $AD212)-1)</f>
        <v/>
      </c>
      <c r="AH212" s="77" t="str">
        <f t="shared" si="46"/>
        <v/>
      </c>
      <c r="AI212" s="21" t="str">
        <f t="shared" si="47"/>
        <v/>
      </c>
      <c r="AK212" s="39" t="str">
        <f t="shared" si="48"/>
        <v/>
      </c>
      <c r="AM212" s="77" t="str">
        <f t="shared" si="49"/>
        <v/>
      </c>
      <c r="AO212" s="77" t="str">
        <f t="shared" si="50"/>
        <v/>
      </c>
      <c r="AP212" s="21" t="str">
        <f t="shared" si="51"/>
        <v/>
      </c>
    </row>
    <row r="213" spans="1:42" x14ac:dyDescent="0.25">
      <c r="A213" s="27"/>
      <c r="B213" s="104"/>
      <c r="C213" s="105"/>
      <c r="D213" s="105"/>
      <c r="E213" s="106"/>
      <c r="F213" s="107"/>
      <c r="G213" s="107"/>
      <c r="H213" s="108"/>
      <c r="I213" s="27"/>
      <c r="J213" s="27"/>
      <c r="K213" s="29" t="str">
        <f t="shared" si="39"/>
        <v/>
      </c>
      <c r="L213" s="21" t="str">
        <f>IF($K213="", "", IF($K213=$Q$5, 0, ($G213*'Intro &amp; Setup'!$Y$20)-($F213*'Intro &amp; Setup'!$Y$20)))</f>
        <v/>
      </c>
      <c r="M213" s="27"/>
      <c r="S213" s="39" t="str">
        <f t="shared" si="40"/>
        <v/>
      </c>
      <c r="U213" s="39" t="str">
        <f t="shared" si="41"/>
        <v/>
      </c>
      <c r="W213" s="39" t="str">
        <f t="shared" si="42"/>
        <v/>
      </c>
      <c r="Y213" s="39" t="str">
        <f>IF($B213="", "", IF(OR($B213&lt;'Intro &amp; Setup'!$BI$7, $B213&gt;'Intro &amp; Setup'!$BJ$18), "X", ""))</f>
        <v/>
      </c>
      <c r="AA213" s="70" t="str">
        <f t="shared" si="43"/>
        <v/>
      </c>
      <c r="AB213" s="67" t="str">
        <f t="shared" si="44"/>
        <v/>
      </c>
      <c r="AD213" s="64" t="str">
        <f t="shared" si="45"/>
        <v/>
      </c>
      <c r="AF213" s="67" t="str">
        <f>IF($AD213="", "", COUNTIF($AD$11:$AD$1010, "&lt;"&amp;$AD213)+1+COUNTIF($AD$11:$AD213, $AD213)-1)</f>
        <v/>
      </c>
      <c r="AH213" s="77" t="str">
        <f t="shared" si="46"/>
        <v/>
      </c>
      <c r="AI213" s="21" t="str">
        <f t="shared" si="47"/>
        <v/>
      </c>
      <c r="AK213" s="39" t="str">
        <f t="shared" si="48"/>
        <v/>
      </c>
      <c r="AM213" s="77" t="str">
        <f t="shared" si="49"/>
        <v/>
      </c>
      <c r="AO213" s="77" t="str">
        <f t="shared" si="50"/>
        <v/>
      </c>
      <c r="AP213" s="21" t="str">
        <f t="shared" si="51"/>
        <v/>
      </c>
    </row>
    <row r="214" spans="1:42" x14ac:dyDescent="0.25">
      <c r="A214" s="27"/>
      <c r="B214" s="104"/>
      <c r="C214" s="105"/>
      <c r="D214" s="105"/>
      <c r="E214" s="106"/>
      <c r="F214" s="107"/>
      <c r="G214" s="107"/>
      <c r="H214" s="108"/>
      <c r="I214" s="27"/>
      <c r="J214" s="27"/>
      <c r="K214" s="29" t="str">
        <f t="shared" si="39"/>
        <v/>
      </c>
      <c r="L214" s="21" t="str">
        <f>IF($K214="", "", IF($K214=$Q$5, 0, ($G214*'Intro &amp; Setup'!$Y$20)-($F214*'Intro &amp; Setup'!$Y$20)))</f>
        <v/>
      </c>
      <c r="M214" s="27"/>
      <c r="S214" s="39" t="str">
        <f t="shared" si="40"/>
        <v/>
      </c>
      <c r="U214" s="39" t="str">
        <f t="shared" si="41"/>
        <v/>
      </c>
      <c r="W214" s="39" t="str">
        <f t="shared" si="42"/>
        <v/>
      </c>
      <c r="Y214" s="39" t="str">
        <f>IF($B214="", "", IF(OR($B214&lt;'Intro &amp; Setup'!$BI$7, $B214&gt;'Intro &amp; Setup'!$BJ$18), "X", ""))</f>
        <v/>
      </c>
      <c r="AA214" s="70" t="str">
        <f t="shared" si="43"/>
        <v/>
      </c>
      <c r="AB214" s="67" t="str">
        <f t="shared" si="44"/>
        <v/>
      </c>
      <c r="AD214" s="64" t="str">
        <f t="shared" si="45"/>
        <v/>
      </c>
      <c r="AF214" s="67" t="str">
        <f>IF($AD214="", "", COUNTIF($AD$11:$AD$1010, "&lt;"&amp;$AD214)+1+COUNTIF($AD$11:$AD214, $AD214)-1)</f>
        <v/>
      </c>
      <c r="AH214" s="77" t="str">
        <f t="shared" si="46"/>
        <v/>
      </c>
      <c r="AI214" s="21" t="str">
        <f t="shared" si="47"/>
        <v/>
      </c>
      <c r="AK214" s="39" t="str">
        <f t="shared" si="48"/>
        <v/>
      </c>
      <c r="AM214" s="77" t="str">
        <f t="shared" si="49"/>
        <v/>
      </c>
      <c r="AO214" s="77" t="str">
        <f t="shared" si="50"/>
        <v/>
      </c>
      <c r="AP214" s="21" t="str">
        <f t="shared" si="51"/>
        <v/>
      </c>
    </row>
    <row r="215" spans="1:42" x14ac:dyDescent="0.25">
      <c r="A215" s="27"/>
      <c r="B215" s="104"/>
      <c r="C215" s="105"/>
      <c r="D215" s="105"/>
      <c r="E215" s="106"/>
      <c r="F215" s="107"/>
      <c r="G215" s="107"/>
      <c r="H215" s="108"/>
      <c r="I215" s="27"/>
      <c r="J215" s="27"/>
      <c r="K215" s="29" t="str">
        <f t="shared" si="39"/>
        <v/>
      </c>
      <c r="L215" s="21" t="str">
        <f>IF($K215="", "", IF($K215=$Q$5, 0, ($G215*'Intro &amp; Setup'!$Y$20)-($F215*'Intro &amp; Setup'!$Y$20)))</f>
        <v/>
      </c>
      <c r="M215" s="27"/>
      <c r="S215" s="39" t="str">
        <f t="shared" si="40"/>
        <v/>
      </c>
      <c r="U215" s="39" t="str">
        <f t="shared" si="41"/>
        <v/>
      </c>
      <c r="W215" s="39" t="str">
        <f t="shared" si="42"/>
        <v/>
      </c>
      <c r="Y215" s="39" t="str">
        <f>IF($B215="", "", IF(OR($B215&lt;'Intro &amp; Setup'!$BI$7, $B215&gt;'Intro &amp; Setup'!$BJ$18), "X", ""))</f>
        <v/>
      </c>
      <c r="AA215" s="70" t="str">
        <f t="shared" si="43"/>
        <v/>
      </c>
      <c r="AB215" s="67" t="str">
        <f t="shared" si="44"/>
        <v/>
      </c>
      <c r="AD215" s="64" t="str">
        <f t="shared" si="45"/>
        <v/>
      </c>
      <c r="AF215" s="67" t="str">
        <f>IF($AD215="", "", COUNTIF($AD$11:$AD$1010, "&lt;"&amp;$AD215)+1+COUNTIF($AD$11:$AD215, $AD215)-1)</f>
        <v/>
      </c>
      <c r="AH215" s="77" t="str">
        <f t="shared" si="46"/>
        <v/>
      </c>
      <c r="AI215" s="21" t="str">
        <f t="shared" si="47"/>
        <v/>
      </c>
      <c r="AK215" s="39" t="str">
        <f t="shared" si="48"/>
        <v/>
      </c>
      <c r="AM215" s="77" t="str">
        <f t="shared" si="49"/>
        <v/>
      </c>
      <c r="AO215" s="77" t="str">
        <f t="shared" si="50"/>
        <v/>
      </c>
      <c r="AP215" s="21" t="str">
        <f t="shared" si="51"/>
        <v/>
      </c>
    </row>
    <row r="216" spans="1:42" x14ac:dyDescent="0.25">
      <c r="A216" s="27"/>
      <c r="B216" s="104"/>
      <c r="C216" s="105"/>
      <c r="D216" s="105"/>
      <c r="E216" s="106"/>
      <c r="F216" s="107"/>
      <c r="G216" s="107"/>
      <c r="H216" s="108"/>
      <c r="I216" s="27"/>
      <c r="J216" s="27"/>
      <c r="K216" s="29" t="str">
        <f t="shared" si="39"/>
        <v/>
      </c>
      <c r="L216" s="21" t="str">
        <f>IF($K216="", "", IF($K216=$Q$5, 0, ($G216*'Intro &amp; Setup'!$Y$20)-($F216*'Intro &amp; Setup'!$Y$20)))</f>
        <v/>
      </c>
      <c r="M216" s="27"/>
      <c r="S216" s="39" t="str">
        <f t="shared" si="40"/>
        <v/>
      </c>
      <c r="U216" s="39" t="str">
        <f t="shared" si="41"/>
        <v/>
      </c>
      <c r="W216" s="39" t="str">
        <f t="shared" si="42"/>
        <v/>
      </c>
      <c r="Y216" s="39" t="str">
        <f>IF($B216="", "", IF(OR($B216&lt;'Intro &amp; Setup'!$BI$7, $B216&gt;'Intro &amp; Setup'!$BJ$18), "X", ""))</f>
        <v/>
      </c>
      <c r="AA216" s="70" t="str">
        <f t="shared" si="43"/>
        <v/>
      </c>
      <c r="AB216" s="67" t="str">
        <f t="shared" si="44"/>
        <v/>
      </c>
      <c r="AD216" s="64" t="str">
        <f t="shared" si="45"/>
        <v/>
      </c>
      <c r="AF216" s="67" t="str">
        <f>IF($AD216="", "", COUNTIF($AD$11:$AD$1010, "&lt;"&amp;$AD216)+1+COUNTIF($AD$11:$AD216, $AD216)-1)</f>
        <v/>
      </c>
      <c r="AH216" s="77" t="str">
        <f t="shared" si="46"/>
        <v/>
      </c>
      <c r="AI216" s="21" t="str">
        <f t="shared" si="47"/>
        <v/>
      </c>
      <c r="AK216" s="39" t="str">
        <f t="shared" si="48"/>
        <v/>
      </c>
      <c r="AM216" s="77" t="str">
        <f t="shared" si="49"/>
        <v/>
      </c>
      <c r="AO216" s="77" t="str">
        <f t="shared" si="50"/>
        <v/>
      </c>
      <c r="AP216" s="21" t="str">
        <f t="shared" si="51"/>
        <v/>
      </c>
    </row>
    <row r="217" spans="1:42" x14ac:dyDescent="0.25">
      <c r="A217" s="27"/>
      <c r="B217" s="104"/>
      <c r="C217" s="105"/>
      <c r="D217" s="105"/>
      <c r="E217" s="106"/>
      <c r="F217" s="107"/>
      <c r="G217" s="107"/>
      <c r="H217" s="108"/>
      <c r="I217" s="27"/>
      <c r="J217" s="27"/>
      <c r="K217" s="29" t="str">
        <f t="shared" si="39"/>
        <v/>
      </c>
      <c r="L217" s="21" t="str">
        <f>IF($K217="", "", IF($K217=$Q$5, 0, ($G217*'Intro &amp; Setup'!$Y$20)-($F217*'Intro &amp; Setup'!$Y$20)))</f>
        <v/>
      </c>
      <c r="M217" s="27"/>
      <c r="S217" s="39" t="str">
        <f t="shared" si="40"/>
        <v/>
      </c>
      <c r="U217" s="39" t="str">
        <f t="shared" si="41"/>
        <v/>
      </c>
      <c r="W217" s="39" t="str">
        <f t="shared" si="42"/>
        <v/>
      </c>
      <c r="Y217" s="39" t="str">
        <f>IF($B217="", "", IF(OR($B217&lt;'Intro &amp; Setup'!$BI$7, $B217&gt;'Intro &amp; Setup'!$BJ$18), "X", ""))</f>
        <v/>
      </c>
      <c r="AA217" s="70" t="str">
        <f t="shared" si="43"/>
        <v/>
      </c>
      <c r="AB217" s="67" t="str">
        <f t="shared" si="44"/>
        <v/>
      </c>
      <c r="AD217" s="64" t="str">
        <f t="shared" si="45"/>
        <v/>
      </c>
      <c r="AF217" s="67" t="str">
        <f>IF($AD217="", "", COUNTIF($AD$11:$AD$1010, "&lt;"&amp;$AD217)+1+COUNTIF($AD$11:$AD217, $AD217)-1)</f>
        <v/>
      </c>
      <c r="AH217" s="77" t="str">
        <f t="shared" si="46"/>
        <v/>
      </c>
      <c r="AI217" s="21" t="str">
        <f t="shared" si="47"/>
        <v/>
      </c>
      <c r="AK217" s="39" t="str">
        <f t="shared" si="48"/>
        <v/>
      </c>
      <c r="AM217" s="77" t="str">
        <f t="shared" si="49"/>
        <v/>
      </c>
      <c r="AO217" s="77" t="str">
        <f t="shared" si="50"/>
        <v/>
      </c>
      <c r="AP217" s="21" t="str">
        <f t="shared" si="51"/>
        <v/>
      </c>
    </row>
    <row r="218" spans="1:42" x14ac:dyDescent="0.25">
      <c r="A218" s="27"/>
      <c r="B218" s="104"/>
      <c r="C218" s="105"/>
      <c r="D218" s="105"/>
      <c r="E218" s="106"/>
      <c r="F218" s="107"/>
      <c r="G218" s="107"/>
      <c r="H218" s="108"/>
      <c r="I218" s="27"/>
      <c r="J218" s="27"/>
      <c r="K218" s="29" t="str">
        <f t="shared" si="39"/>
        <v/>
      </c>
      <c r="L218" s="21" t="str">
        <f>IF($K218="", "", IF($K218=$Q$5, 0, ($G218*'Intro &amp; Setup'!$Y$20)-($F218*'Intro &amp; Setup'!$Y$20)))</f>
        <v/>
      </c>
      <c r="M218" s="27"/>
      <c r="S218" s="39" t="str">
        <f t="shared" si="40"/>
        <v/>
      </c>
      <c r="U218" s="39" t="str">
        <f t="shared" si="41"/>
        <v/>
      </c>
      <c r="W218" s="39" t="str">
        <f t="shared" si="42"/>
        <v/>
      </c>
      <c r="Y218" s="39" t="str">
        <f>IF($B218="", "", IF(OR($B218&lt;'Intro &amp; Setup'!$BI$7, $B218&gt;'Intro &amp; Setup'!$BJ$18), "X", ""))</f>
        <v/>
      </c>
      <c r="AA218" s="70" t="str">
        <f t="shared" si="43"/>
        <v/>
      </c>
      <c r="AB218" s="67" t="str">
        <f t="shared" si="44"/>
        <v/>
      </c>
      <c r="AD218" s="64" t="str">
        <f t="shared" si="45"/>
        <v/>
      </c>
      <c r="AF218" s="67" t="str">
        <f>IF($AD218="", "", COUNTIF($AD$11:$AD$1010, "&lt;"&amp;$AD218)+1+COUNTIF($AD$11:$AD218, $AD218)-1)</f>
        <v/>
      </c>
      <c r="AH218" s="77" t="str">
        <f t="shared" si="46"/>
        <v/>
      </c>
      <c r="AI218" s="21" t="str">
        <f t="shared" si="47"/>
        <v/>
      </c>
      <c r="AK218" s="39" t="str">
        <f t="shared" si="48"/>
        <v/>
      </c>
      <c r="AM218" s="77" t="str">
        <f t="shared" si="49"/>
        <v/>
      </c>
      <c r="AO218" s="77" t="str">
        <f t="shared" si="50"/>
        <v/>
      </c>
      <c r="AP218" s="21" t="str">
        <f t="shared" si="51"/>
        <v/>
      </c>
    </row>
    <row r="219" spans="1:42" x14ac:dyDescent="0.25">
      <c r="A219" s="27"/>
      <c r="B219" s="104"/>
      <c r="C219" s="105"/>
      <c r="D219" s="105"/>
      <c r="E219" s="106"/>
      <c r="F219" s="107"/>
      <c r="G219" s="107"/>
      <c r="H219" s="108"/>
      <c r="I219" s="27"/>
      <c r="J219" s="27"/>
      <c r="K219" s="29" t="str">
        <f t="shared" si="39"/>
        <v/>
      </c>
      <c r="L219" s="21" t="str">
        <f>IF($K219="", "", IF($K219=$Q$5, 0, ($G219*'Intro &amp; Setup'!$Y$20)-($F219*'Intro &amp; Setup'!$Y$20)))</f>
        <v/>
      </c>
      <c r="M219" s="27"/>
      <c r="S219" s="39" t="str">
        <f t="shared" si="40"/>
        <v/>
      </c>
      <c r="U219" s="39" t="str">
        <f t="shared" si="41"/>
        <v/>
      </c>
      <c r="W219" s="39" t="str">
        <f t="shared" si="42"/>
        <v/>
      </c>
      <c r="Y219" s="39" t="str">
        <f>IF($B219="", "", IF(OR($B219&lt;'Intro &amp; Setup'!$BI$7, $B219&gt;'Intro &amp; Setup'!$BJ$18), "X", ""))</f>
        <v/>
      </c>
      <c r="AA219" s="70" t="str">
        <f t="shared" si="43"/>
        <v/>
      </c>
      <c r="AB219" s="67" t="str">
        <f t="shared" si="44"/>
        <v/>
      </c>
      <c r="AD219" s="64" t="str">
        <f t="shared" si="45"/>
        <v/>
      </c>
      <c r="AF219" s="67" t="str">
        <f>IF($AD219="", "", COUNTIF($AD$11:$AD$1010, "&lt;"&amp;$AD219)+1+COUNTIF($AD$11:$AD219, $AD219)-1)</f>
        <v/>
      </c>
      <c r="AH219" s="77" t="str">
        <f t="shared" si="46"/>
        <v/>
      </c>
      <c r="AI219" s="21" t="str">
        <f t="shared" si="47"/>
        <v/>
      </c>
      <c r="AK219" s="39" t="str">
        <f t="shared" si="48"/>
        <v/>
      </c>
      <c r="AM219" s="77" t="str">
        <f t="shared" si="49"/>
        <v/>
      </c>
      <c r="AO219" s="77" t="str">
        <f t="shared" si="50"/>
        <v/>
      </c>
      <c r="AP219" s="21" t="str">
        <f t="shared" si="51"/>
        <v/>
      </c>
    </row>
    <row r="220" spans="1:42" x14ac:dyDescent="0.25">
      <c r="A220" s="27"/>
      <c r="B220" s="104"/>
      <c r="C220" s="105"/>
      <c r="D220" s="105"/>
      <c r="E220" s="106"/>
      <c r="F220" s="107"/>
      <c r="G220" s="107"/>
      <c r="H220" s="108"/>
      <c r="I220" s="27"/>
      <c r="J220" s="27"/>
      <c r="K220" s="29" t="str">
        <f t="shared" si="39"/>
        <v/>
      </c>
      <c r="L220" s="21" t="str">
        <f>IF($K220="", "", IF($K220=$Q$5, 0, ($G220*'Intro &amp; Setup'!$Y$20)-($F220*'Intro &amp; Setup'!$Y$20)))</f>
        <v/>
      </c>
      <c r="M220" s="27"/>
      <c r="S220" s="39" t="str">
        <f t="shared" si="40"/>
        <v/>
      </c>
      <c r="U220" s="39" t="str">
        <f t="shared" si="41"/>
        <v/>
      </c>
      <c r="W220" s="39" t="str">
        <f t="shared" si="42"/>
        <v/>
      </c>
      <c r="Y220" s="39" t="str">
        <f>IF($B220="", "", IF(OR($B220&lt;'Intro &amp; Setup'!$BI$7, $B220&gt;'Intro &amp; Setup'!$BJ$18), "X", ""))</f>
        <v/>
      </c>
      <c r="AA220" s="70" t="str">
        <f t="shared" si="43"/>
        <v/>
      </c>
      <c r="AB220" s="67" t="str">
        <f t="shared" si="44"/>
        <v/>
      </c>
      <c r="AD220" s="64" t="str">
        <f t="shared" si="45"/>
        <v/>
      </c>
      <c r="AF220" s="67" t="str">
        <f>IF($AD220="", "", COUNTIF($AD$11:$AD$1010, "&lt;"&amp;$AD220)+1+COUNTIF($AD$11:$AD220, $AD220)-1)</f>
        <v/>
      </c>
      <c r="AH220" s="77" t="str">
        <f t="shared" si="46"/>
        <v/>
      </c>
      <c r="AI220" s="21" t="str">
        <f t="shared" si="47"/>
        <v/>
      </c>
      <c r="AK220" s="39" t="str">
        <f t="shared" si="48"/>
        <v/>
      </c>
      <c r="AM220" s="77" t="str">
        <f t="shared" si="49"/>
        <v/>
      </c>
      <c r="AO220" s="77" t="str">
        <f t="shared" si="50"/>
        <v/>
      </c>
      <c r="AP220" s="21" t="str">
        <f t="shared" si="51"/>
        <v/>
      </c>
    </row>
    <row r="221" spans="1:42" x14ac:dyDescent="0.25">
      <c r="A221" s="27"/>
      <c r="B221" s="104"/>
      <c r="C221" s="105"/>
      <c r="D221" s="105"/>
      <c r="E221" s="106"/>
      <c r="F221" s="107"/>
      <c r="G221" s="107"/>
      <c r="H221" s="108"/>
      <c r="I221" s="27"/>
      <c r="J221" s="27"/>
      <c r="K221" s="29" t="str">
        <f t="shared" si="39"/>
        <v/>
      </c>
      <c r="L221" s="21" t="str">
        <f>IF($K221="", "", IF($K221=$Q$5, 0, ($G221*'Intro &amp; Setup'!$Y$20)-($F221*'Intro &amp; Setup'!$Y$20)))</f>
        <v/>
      </c>
      <c r="M221" s="27"/>
      <c r="S221" s="39" t="str">
        <f t="shared" si="40"/>
        <v/>
      </c>
      <c r="U221" s="39" t="str">
        <f t="shared" si="41"/>
        <v/>
      </c>
      <c r="W221" s="39" t="str">
        <f t="shared" si="42"/>
        <v/>
      </c>
      <c r="Y221" s="39" t="str">
        <f>IF($B221="", "", IF(OR($B221&lt;'Intro &amp; Setup'!$BI$7, $B221&gt;'Intro &amp; Setup'!$BJ$18), "X", ""))</f>
        <v/>
      </c>
      <c r="AA221" s="70" t="str">
        <f t="shared" si="43"/>
        <v/>
      </c>
      <c r="AB221" s="67" t="str">
        <f t="shared" si="44"/>
        <v/>
      </c>
      <c r="AD221" s="64" t="str">
        <f t="shared" si="45"/>
        <v/>
      </c>
      <c r="AF221" s="67" t="str">
        <f>IF($AD221="", "", COUNTIF($AD$11:$AD$1010, "&lt;"&amp;$AD221)+1+COUNTIF($AD$11:$AD221, $AD221)-1)</f>
        <v/>
      </c>
      <c r="AH221" s="77" t="str">
        <f t="shared" si="46"/>
        <v/>
      </c>
      <c r="AI221" s="21" t="str">
        <f t="shared" si="47"/>
        <v/>
      </c>
      <c r="AK221" s="39" t="str">
        <f t="shared" si="48"/>
        <v/>
      </c>
      <c r="AM221" s="77" t="str">
        <f t="shared" si="49"/>
        <v/>
      </c>
      <c r="AO221" s="77" t="str">
        <f t="shared" si="50"/>
        <v/>
      </c>
      <c r="AP221" s="21" t="str">
        <f t="shared" si="51"/>
        <v/>
      </c>
    </row>
    <row r="222" spans="1:42" x14ac:dyDescent="0.25">
      <c r="A222" s="27"/>
      <c r="B222" s="104"/>
      <c r="C222" s="105"/>
      <c r="D222" s="105"/>
      <c r="E222" s="106"/>
      <c r="F222" s="107"/>
      <c r="G222" s="107"/>
      <c r="H222" s="108"/>
      <c r="I222" s="27"/>
      <c r="J222" s="27"/>
      <c r="K222" s="29" t="str">
        <f t="shared" si="39"/>
        <v/>
      </c>
      <c r="L222" s="21" t="str">
        <f>IF($K222="", "", IF($K222=$Q$5, 0, ($G222*'Intro &amp; Setup'!$Y$20)-($F222*'Intro &amp; Setup'!$Y$20)))</f>
        <v/>
      </c>
      <c r="M222" s="27"/>
      <c r="S222" s="39" t="str">
        <f t="shared" si="40"/>
        <v/>
      </c>
      <c r="U222" s="39" t="str">
        <f t="shared" si="41"/>
        <v/>
      </c>
      <c r="W222" s="39" t="str">
        <f t="shared" si="42"/>
        <v/>
      </c>
      <c r="Y222" s="39" t="str">
        <f>IF($B222="", "", IF(OR($B222&lt;'Intro &amp; Setup'!$BI$7, $B222&gt;'Intro &amp; Setup'!$BJ$18), "X", ""))</f>
        <v/>
      </c>
      <c r="AA222" s="70" t="str">
        <f t="shared" si="43"/>
        <v/>
      </c>
      <c r="AB222" s="67" t="str">
        <f t="shared" si="44"/>
        <v/>
      </c>
      <c r="AD222" s="64" t="str">
        <f t="shared" si="45"/>
        <v/>
      </c>
      <c r="AF222" s="67" t="str">
        <f>IF($AD222="", "", COUNTIF($AD$11:$AD$1010, "&lt;"&amp;$AD222)+1+COUNTIF($AD$11:$AD222, $AD222)-1)</f>
        <v/>
      </c>
      <c r="AH222" s="77" t="str">
        <f t="shared" si="46"/>
        <v/>
      </c>
      <c r="AI222" s="21" t="str">
        <f t="shared" si="47"/>
        <v/>
      </c>
      <c r="AK222" s="39" t="str">
        <f t="shared" si="48"/>
        <v/>
      </c>
      <c r="AM222" s="77" t="str">
        <f t="shared" si="49"/>
        <v/>
      </c>
      <c r="AO222" s="77" t="str">
        <f t="shared" si="50"/>
        <v/>
      </c>
      <c r="AP222" s="21" t="str">
        <f t="shared" si="51"/>
        <v/>
      </c>
    </row>
    <row r="223" spans="1:42" x14ac:dyDescent="0.25">
      <c r="A223" s="27"/>
      <c r="B223" s="104"/>
      <c r="C223" s="105"/>
      <c r="D223" s="105"/>
      <c r="E223" s="106"/>
      <c r="F223" s="107"/>
      <c r="G223" s="107"/>
      <c r="H223" s="108"/>
      <c r="I223" s="27"/>
      <c r="J223" s="27"/>
      <c r="K223" s="29" t="str">
        <f t="shared" si="39"/>
        <v/>
      </c>
      <c r="L223" s="21" t="str">
        <f>IF($K223="", "", IF($K223=$Q$5, 0, ($G223*'Intro &amp; Setup'!$Y$20)-($F223*'Intro &amp; Setup'!$Y$20)))</f>
        <v/>
      </c>
      <c r="M223" s="27"/>
      <c r="S223" s="39" t="str">
        <f t="shared" si="40"/>
        <v/>
      </c>
      <c r="U223" s="39" t="str">
        <f t="shared" si="41"/>
        <v/>
      </c>
      <c r="W223" s="39" t="str">
        <f t="shared" si="42"/>
        <v/>
      </c>
      <c r="Y223" s="39" t="str">
        <f>IF($B223="", "", IF(OR($B223&lt;'Intro &amp; Setup'!$BI$7, $B223&gt;'Intro &amp; Setup'!$BJ$18), "X", ""))</f>
        <v/>
      </c>
      <c r="AA223" s="70" t="str">
        <f t="shared" si="43"/>
        <v/>
      </c>
      <c r="AB223" s="67" t="str">
        <f t="shared" si="44"/>
        <v/>
      </c>
      <c r="AD223" s="64" t="str">
        <f t="shared" si="45"/>
        <v/>
      </c>
      <c r="AF223" s="67" t="str">
        <f>IF($AD223="", "", COUNTIF($AD$11:$AD$1010, "&lt;"&amp;$AD223)+1+COUNTIF($AD$11:$AD223, $AD223)-1)</f>
        <v/>
      </c>
      <c r="AH223" s="77" t="str">
        <f t="shared" si="46"/>
        <v/>
      </c>
      <c r="AI223" s="21" t="str">
        <f t="shared" si="47"/>
        <v/>
      </c>
      <c r="AK223" s="39" t="str">
        <f t="shared" si="48"/>
        <v/>
      </c>
      <c r="AM223" s="77" t="str">
        <f t="shared" si="49"/>
        <v/>
      </c>
      <c r="AO223" s="77" t="str">
        <f t="shared" si="50"/>
        <v/>
      </c>
      <c r="AP223" s="21" t="str">
        <f t="shared" si="51"/>
        <v/>
      </c>
    </row>
    <row r="224" spans="1:42" x14ac:dyDescent="0.25">
      <c r="A224" s="27"/>
      <c r="B224" s="104"/>
      <c r="C224" s="105"/>
      <c r="D224" s="105"/>
      <c r="E224" s="106"/>
      <c r="F224" s="107"/>
      <c r="G224" s="107"/>
      <c r="H224" s="108"/>
      <c r="I224" s="27"/>
      <c r="J224" s="27"/>
      <c r="K224" s="29" t="str">
        <f t="shared" si="39"/>
        <v/>
      </c>
      <c r="L224" s="21" t="str">
        <f>IF($K224="", "", IF($K224=$Q$5, 0, ($G224*'Intro &amp; Setup'!$Y$20)-($F224*'Intro &amp; Setup'!$Y$20)))</f>
        <v/>
      </c>
      <c r="M224" s="27"/>
      <c r="S224" s="39" t="str">
        <f t="shared" si="40"/>
        <v/>
      </c>
      <c r="U224" s="39" t="str">
        <f t="shared" si="41"/>
        <v/>
      </c>
      <c r="W224" s="39" t="str">
        <f t="shared" si="42"/>
        <v/>
      </c>
      <c r="Y224" s="39" t="str">
        <f>IF($B224="", "", IF(OR($B224&lt;'Intro &amp; Setup'!$BI$7, $B224&gt;'Intro &amp; Setup'!$BJ$18), "X", ""))</f>
        <v/>
      </c>
      <c r="AA224" s="70" t="str">
        <f t="shared" si="43"/>
        <v/>
      </c>
      <c r="AB224" s="67" t="str">
        <f t="shared" si="44"/>
        <v/>
      </c>
      <c r="AD224" s="64" t="str">
        <f t="shared" si="45"/>
        <v/>
      </c>
      <c r="AF224" s="67" t="str">
        <f>IF($AD224="", "", COUNTIF($AD$11:$AD$1010, "&lt;"&amp;$AD224)+1+COUNTIF($AD$11:$AD224, $AD224)-1)</f>
        <v/>
      </c>
      <c r="AH224" s="77" t="str">
        <f t="shared" si="46"/>
        <v/>
      </c>
      <c r="AI224" s="21" t="str">
        <f t="shared" si="47"/>
        <v/>
      </c>
      <c r="AK224" s="39" t="str">
        <f t="shared" si="48"/>
        <v/>
      </c>
      <c r="AM224" s="77" t="str">
        <f t="shared" si="49"/>
        <v/>
      </c>
      <c r="AO224" s="77" t="str">
        <f t="shared" si="50"/>
        <v/>
      </c>
      <c r="AP224" s="21" t="str">
        <f t="shared" si="51"/>
        <v/>
      </c>
    </row>
    <row r="225" spans="1:42" x14ac:dyDescent="0.25">
      <c r="A225" s="27"/>
      <c r="B225" s="104"/>
      <c r="C225" s="105"/>
      <c r="D225" s="105"/>
      <c r="E225" s="106"/>
      <c r="F225" s="107"/>
      <c r="G225" s="107"/>
      <c r="H225" s="108"/>
      <c r="I225" s="27"/>
      <c r="J225" s="27"/>
      <c r="K225" s="29" t="str">
        <f t="shared" si="39"/>
        <v/>
      </c>
      <c r="L225" s="21" t="str">
        <f>IF($K225="", "", IF($K225=$Q$5, 0, ($G225*'Intro &amp; Setup'!$Y$20)-($F225*'Intro &amp; Setup'!$Y$20)))</f>
        <v/>
      </c>
      <c r="M225" s="27"/>
      <c r="S225" s="39" t="str">
        <f t="shared" si="40"/>
        <v/>
      </c>
      <c r="U225" s="39" t="str">
        <f t="shared" si="41"/>
        <v/>
      </c>
      <c r="W225" s="39" t="str">
        <f t="shared" si="42"/>
        <v/>
      </c>
      <c r="Y225" s="39" t="str">
        <f>IF($B225="", "", IF(OR($B225&lt;'Intro &amp; Setup'!$BI$7, $B225&gt;'Intro &amp; Setup'!$BJ$18), "X", ""))</f>
        <v/>
      </c>
      <c r="AA225" s="70" t="str">
        <f t="shared" si="43"/>
        <v/>
      </c>
      <c r="AB225" s="67" t="str">
        <f t="shared" si="44"/>
        <v/>
      </c>
      <c r="AD225" s="64" t="str">
        <f t="shared" si="45"/>
        <v/>
      </c>
      <c r="AF225" s="67" t="str">
        <f>IF($AD225="", "", COUNTIF($AD$11:$AD$1010, "&lt;"&amp;$AD225)+1+COUNTIF($AD$11:$AD225, $AD225)-1)</f>
        <v/>
      </c>
      <c r="AH225" s="77" t="str">
        <f t="shared" si="46"/>
        <v/>
      </c>
      <c r="AI225" s="21" t="str">
        <f t="shared" si="47"/>
        <v/>
      </c>
      <c r="AK225" s="39" t="str">
        <f t="shared" si="48"/>
        <v/>
      </c>
      <c r="AM225" s="77" t="str">
        <f t="shared" si="49"/>
        <v/>
      </c>
      <c r="AO225" s="77" t="str">
        <f t="shared" si="50"/>
        <v/>
      </c>
      <c r="AP225" s="21" t="str">
        <f t="shared" si="51"/>
        <v/>
      </c>
    </row>
    <row r="226" spans="1:42" x14ac:dyDescent="0.25">
      <c r="A226" s="27"/>
      <c r="B226" s="104"/>
      <c r="C226" s="105"/>
      <c r="D226" s="105"/>
      <c r="E226" s="106"/>
      <c r="F226" s="107"/>
      <c r="G226" s="107"/>
      <c r="H226" s="108"/>
      <c r="I226" s="27"/>
      <c r="J226" s="27"/>
      <c r="K226" s="29" t="str">
        <f t="shared" si="39"/>
        <v/>
      </c>
      <c r="L226" s="21" t="str">
        <f>IF($K226="", "", IF($K226=$Q$5, 0, ($G226*'Intro &amp; Setup'!$Y$20)-($F226*'Intro &amp; Setup'!$Y$20)))</f>
        <v/>
      </c>
      <c r="M226" s="27"/>
      <c r="S226" s="39" t="str">
        <f t="shared" si="40"/>
        <v/>
      </c>
      <c r="U226" s="39" t="str">
        <f t="shared" si="41"/>
        <v/>
      </c>
      <c r="W226" s="39" t="str">
        <f t="shared" si="42"/>
        <v/>
      </c>
      <c r="Y226" s="39" t="str">
        <f>IF($B226="", "", IF(OR($B226&lt;'Intro &amp; Setup'!$BI$7, $B226&gt;'Intro &amp; Setup'!$BJ$18), "X", ""))</f>
        <v/>
      </c>
      <c r="AA226" s="70" t="str">
        <f t="shared" si="43"/>
        <v/>
      </c>
      <c r="AB226" s="67" t="str">
        <f t="shared" si="44"/>
        <v/>
      </c>
      <c r="AD226" s="64" t="str">
        <f t="shared" si="45"/>
        <v/>
      </c>
      <c r="AF226" s="67" t="str">
        <f>IF($AD226="", "", COUNTIF($AD$11:$AD$1010, "&lt;"&amp;$AD226)+1+COUNTIF($AD$11:$AD226, $AD226)-1)</f>
        <v/>
      </c>
      <c r="AH226" s="77" t="str">
        <f t="shared" si="46"/>
        <v/>
      </c>
      <c r="AI226" s="21" t="str">
        <f t="shared" si="47"/>
        <v/>
      </c>
      <c r="AK226" s="39" t="str">
        <f t="shared" si="48"/>
        <v/>
      </c>
      <c r="AM226" s="77" t="str">
        <f t="shared" si="49"/>
        <v/>
      </c>
      <c r="AO226" s="77" t="str">
        <f t="shared" si="50"/>
        <v/>
      </c>
      <c r="AP226" s="21" t="str">
        <f t="shared" si="51"/>
        <v/>
      </c>
    </row>
    <row r="227" spans="1:42" x14ac:dyDescent="0.25">
      <c r="A227" s="27"/>
      <c r="B227" s="104"/>
      <c r="C227" s="105"/>
      <c r="D227" s="105"/>
      <c r="E227" s="106"/>
      <c r="F227" s="107"/>
      <c r="G227" s="107"/>
      <c r="H227" s="108"/>
      <c r="I227" s="27"/>
      <c r="J227" s="27"/>
      <c r="K227" s="29" t="str">
        <f t="shared" si="39"/>
        <v/>
      </c>
      <c r="L227" s="21" t="str">
        <f>IF($K227="", "", IF($K227=$Q$5, 0, ($G227*'Intro &amp; Setup'!$Y$20)-($F227*'Intro &amp; Setup'!$Y$20)))</f>
        <v/>
      </c>
      <c r="M227" s="27"/>
      <c r="S227" s="39" t="str">
        <f t="shared" si="40"/>
        <v/>
      </c>
      <c r="U227" s="39" t="str">
        <f t="shared" si="41"/>
        <v/>
      </c>
      <c r="W227" s="39" t="str">
        <f t="shared" si="42"/>
        <v/>
      </c>
      <c r="Y227" s="39" t="str">
        <f>IF($B227="", "", IF(OR($B227&lt;'Intro &amp; Setup'!$BI$7, $B227&gt;'Intro &amp; Setup'!$BJ$18), "X", ""))</f>
        <v/>
      </c>
      <c r="AA227" s="70" t="str">
        <f t="shared" si="43"/>
        <v/>
      </c>
      <c r="AB227" s="67" t="str">
        <f t="shared" si="44"/>
        <v/>
      </c>
      <c r="AD227" s="64" t="str">
        <f t="shared" si="45"/>
        <v/>
      </c>
      <c r="AF227" s="67" t="str">
        <f>IF($AD227="", "", COUNTIF($AD$11:$AD$1010, "&lt;"&amp;$AD227)+1+COUNTIF($AD$11:$AD227, $AD227)-1)</f>
        <v/>
      </c>
      <c r="AH227" s="77" t="str">
        <f t="shared" si="46"/>
        <v/>
      </c>
      <c r="AI227" s="21" t="str">
        <f t="shared" si="47"/>
        <v/>
      </c>
      <c r="AK227" s="39" t="str">
        <f t="shared" si="48"/>
        <v/>
      </c>
      <c r="AM227" s="77" t="str">
        <f t="shared" si="49"/>
        <v/>
      </c>
      <c r="AO227" s="77" t="str">
        <f t="shared" si="50"/>
        <v/>
      </c>
      <c r="AP227" s="21" t="str">
        <f t="shared" si="51"/>
        <v/>
      </c>
    </row>
    <row r="228" spans="1:42" x14ac:dyDescent="0.25">
      <c r="A228" s="27"/>
      <c r="B228" s="104"/>
      <c r="C228" s="105"/>
      <c r="D228" s="105"/>
      <c r="E228" s="106"/>
      <c r="F228" s="107"/>
      <c r="G228" s="107"/>
      <c r="H228" s="108"/>
      <c r="I228" s="27"/>
      <c r="J228" s="27"/>
      <c r="K228" s="29" t="str">
        <f t="shared" si="39"/>
        <v/>
      </c>
      <c r="L228" s="21" t="str">
        <f>IF($K228="", "", IF($K228=$Q$5, 0, ($G228*'Intro &amp; Setup'!$Y$20)-($F228*'Intro &amp; Setup'!$Y$20)))</f>
        <v/>
      </c>
      <c r="M228" s="27"/>
      <c r="S228" s="39" t="str">
        <f t="shared" si="40"/>
        <v/>
      </c>
      <c r="U228" s="39" t="str">
        <f t="shared" si="41"/>
        <v/>
      </c>
      <c r="W228" s="39" t="str">
        <f t="shared" si="42"/>
        <v/>
      </c>
      <c r="Y228" s="39" t="str">
        <f>IF($B228="", "", IF(OR($B228&lt;'Intro &amp; Setup'!$BI$7, $B228&gt;'Intro &amp; Setup'!$BJ$18), "X", ""))</f>
        <v/>
      </c>
      <c r="AA228" s="70" t="str">
        <f t="shared" si="43"/>
        <v/>
      </c>
      <c r="AB228" s="67" t="str">
        <f t="shared" si="44"/>
        <v/>
      </c>
      <c r="AD228" s="64" t="str">
        <f t="shared" si="45"/>
        <v/>
      </c>
      <c r="AF228" s="67" t="str">
        <f>IF($AD228="", "", COUNTIF($AD$11:$AD$1010, "&lt;"&amp;$AD228)+1+COUNTIF($AD$11:$AD228, $AD228)-1)</f>
        <v/>
      </c>
      <c r="AH228" s="77" t="str">
        <f t="shared" si="46"/>
        <v/>
      </c>
      <c r="AI228" s="21" t="str">
        <f t="shared" si="47"/>
        <v/>
      </c>
      <c r="AK228" s="39" t="str">
        <f t="shared" si="48"/>
        <v/>
      </c>
      <c r="AM228" s="77" t="str">
        <f t="shared" si="49"/>
        <v/>
      </c>
      <c r="AO228" s="77" t="str">
        <f t="shared" si="50"/>
        <v/>
      </c>
      <c r="AP228" s="21" t="str">
        <f t="shared" si="51"/>
        <v/>
      </c>
    </row>
    <row r="229" spans="1:42" x14ac:dyDescent="0.25">
      <c r="A229" s="27"/>
      <c r="B229" s="104"/>
      <c r="C229" s="105"/>
      <c r="D229" s="105"/>
      <c r="E229" s="106"/>
      <c r="F229" s="107"/>
      <c r="G229" s="107"/>
      <c r="H229" s="108"/>
      <c r="I229" s="27"/>
      <c r="J229" s="27"/>
      <c r="K229" s="29" t="str">
        <f t="shared" si="39"/>
        <v/>
      </c>
      <c r="L229" s="21" t="str">
        <f>IF($K229="", "", IF($K229=$Q$5, 0, ($G229*'Intro &amp; Setup'!$Y$20)-($F229*'Intro &amp; Setup'!$Y$20)))</f>
        <v/>
      </c>
      <c r="M229" s="27"/>
      <c r="S229" s="39" t="str">
        <f t="shared" si="40"/>
        <v/>
      </c>
      <c r="U229" s="39" t="str">
        <f t="shared" si="41"/>
        <v/>
      </c>
      <c r="W229" s="39" t="str">
        <f t="shared" si="42"/>
        <v/>
      </c>
      <c r="Y229" s="39" t="str">
        <f>IF($B229="", "", IF(OR($B229&lt;'Intro &amp; Setup'!$BI$7, $B229&gt;'Intro &amp; Setup'!$BJ$18), "X", ""))</f>
        <v/>
      </c>
      <c r="AA229" s="70" t="str">
        <f t="shared" si="43"/>
        <v/>
      </c>
      <c r="AB229" s="67" t="str">
        <f t="shared" si="44"/>
        <v/>
      </c>
      <c r="AD229" s="64" t="str">
        <f t="shared" si="45"/>
        <v/>
      </c>
      <c r="AF229" s="67" t="str">
        <f>IF($AD229="", "", COUNTIF($AD$11:$AD$1010, "&lt;"&amp;$AD229)+1+COUNTIF($AD$11:$AD229, $AD229)-1)</f>
        <v/>
      </c>
      <c r="AH229" s="77" t="str">
        <f t="shared" si="46"/>
        <v/>
      </c>
      <c r="AI229" s="21" t="str">
        <f t="shared" si="47"/>
        <v/>
      </c>
      <c r="AK229" s="39" t="str">
        <f t="shared" si="48"/>
        <v/>
      </c>
      <c r="AM229" s="77" t="str">
        <f t="shared" si="49"/>
        <v/>
      </c>
      <c r="AO229" s="77" t="str">
        <f t="shared" si="50"/>
        <v/>
      </c>
      <c r="AP229" s="21" t="str">
        <f t="shared" si="51"/>
        <v/>
      </c>
    </row>
    <row r="230" spans="1:42" x14ac:dyDescent="0.25">
      <c r="A230" s="27"/>
      <c r="B230" s="104"/>
      <c r="C230" s="105"/>
      <c r="D230" s="105"/>
      <c r="E230" s="106"/>
      <c r="F230" s="107"/>
      <c r="G230" s="107"/>
      <c r="H230" s="108"/>
      <c r="I230" s="27"/>
      <c r="J230" s="27"/>
      <c r="K230" s="29" t="str">
        <f t="shared" si="39"/>
        <v/>
      </c>
      <c r="L230" s="21" t="str">
        <f>IF($K230="", "", IF($K230=$Q$5, 0, ($G230*'Intro &amp; Setup'!$Y$20)-($F230*'Intro &amp; Setup'!$Y$20)))</f>
        <v/>
      </c>
      <c r="M230" s="27"/>
      <c r="S230" s="39" t="str">
        <f t="shared" si="40"/>
        <v/>
      </c>
      <c r="U230" s="39" t="str">
        <f t="shared" si="41"/>
        <v/>
      </c>
      <c r="W230" s="39" t="str">
        <f t="shared" si="42"/>
        <v/>
      </c>
      <c r="Y230" s="39" t="str">
        <f>IF($B230="", "", IF(OR($B230&lt;'Intro &amp; Setup'!$BI$7, $B230&gt;'Intro &amp; Setup'!$BJ$18), "X", ""))</f>
        <v/>
      </c>
      <c r="AA230" s="70" t="str">
        <f t="shared" si="43"/>
        <v/>
      </c>
      <c r="AB230" s="67" t="str">
        <f t="shared" si="44"/>
        <v/>
      </c>
      <c r="AD230" s="64" t="str">
        <f t="shared" si="45"/>
        <v/>
      </c>
      <c r="AF230" s="67" t="str">
        <f>IF($AD230="", "", COUNTIF($AD$11:$AD$1010, "&lt;"&amp;$AD230)+1+COUNTIF($AD$11:$AD230, $AD230)-1)</f>
        <v/>
      </c>
      <c r="AH230" s="77" t="str">
        <f t="shared" si="46"/>
        <v/>
      </c>
      <c r="AI230" s="21" t="str">
        <f t="shared" si="47"/>
        <v/>
      </c>
      <c r="AK230" s="39" t="str">
        <f t="shared" si="48"/>
        <v/>
      </c>
      <c r="AM230" s="77" t="str">
        <f t="shared" si="49"/>
        <v/>
      </c>
      <c r="AO230" s="77" t="str">
        <f t="shared" si="50"/>
        <v/>
      </c>
      <c r="AP230" s="21" t="str">
        <f t="shared" si="51"/>
        <v/>
      </c>
    </row>
    <row r="231" spans="1:42" x14ac:dyDescent="0.25">
      <c r="A231" s="27"/>
      <c r="B231" s="104"/>
      <c r="C231" s="105"/>
      <c r="D231" s="105"/>
      <c r="E231" s="106"/>
      <c r="F231" s="107"/>
      <c r="G231" s="107"/>
      <c r="H231" s="108"/>
      <c r="I231" s="27"/>
      <c r="J231" s="27"/>
      <c r="K231" s="29" t="str">
        <f t="shared" si="39"/>
        <v/>
      </c>
      <c r="L231" s="21" t="str">
        <f>IF($K231="", "", IF($K231=$Q$5, 0, ($G231*'Intro &amp; Setup'!$Y$20)-($F231*'Intro &amp; Setup'!$Y$20)))</f>
        <v/>
      </c>
      <c r="M231" s="27"/>
      <c r="S231" s="39" t="str">
        <f t="shared" si="40"/>
        <v/>
      </c>
      <c r="U231" s="39" t="str">
        <f t="shared" si="41"/>
        <v/>
      </c>
      <c r="W231" s="39" t="str">
        <f t="shared" si="42"/>
        <v/>
      </c>
      <c r="Y231" s="39" t="str">
        <f>IF($B231="", "", IF(OR($B231&lt;'Intro &amp; Setup'!$BI$7, $B231&gt;'Intro &amp; Setup'!$BJ$18), "X", ""))</f>
        <v/>
      </c>
      <c r="AA231" s="70" t="str">
        <f t="shared" si="43"/>
        <v/>
      </c>
      <c r="AB231" s="67" t="str">
        <f t="shared" si="44"/>
        <v/>
      </c>
      <c r="AD231" s="64" t="str">
        <f t="shared" si="45"/>
        <v/>
      </c>
      <c r="AF231" s="67" t="str">
        <f>IF($AD231="", "", COUNTIF($AD$11:$AD$1010, "&lt;"&amp;$AD231)+1+COUNTIF($AD$11:$AD231, $AD231)-1)</f>
        <v/>
      </c>
      <c r="AH231" s="77" t="str">
        <f t="shared" si="46"/>
        <v/>
      </c>
      <c r="AI231" s="21" t="str">
        <f t="shared" si="47"/>
        <v/>
      </c>
      <c r="AK231" s="39" t="str">
        <f t="shared" si="48"/>
        <v/>
      </c>
      <c r="AM231" s="77" t="str">
        <f t="shared" si="49"/>
        <v/>
      </c>
      <c r="AO231" s="77" t="str">
        <f t="shared" si="50"/>
        <v/>
      </c>
      <c r="AP231" s="21" t="str">
        <f t="shared" si="51"/>
        <v/>
      </c>
    </row>
    <row r="232" spans="1:42" x14ac:dyDescent="0.25">
      <c r="A232" s="27"/>
      <c r="B232" s="104"/>
      <c r="C232" s="105"/>
      <c r="D232" s="105"/>
      <c r="E232" s="106"/>
      <c r="F232" s="107"/>
      <c r="G232" s="107"/>
      <c r="H232" s="108"/>
      <c r="I232" s="27"/>
      <c r="J232" s="27"/>
      <c r="K232" s="29" t="str">
        <f t="shared" si="39"/>
        <v/>
      </c>
      <c r="L232" s="21" t="str">
        <f>IF($K232="", "", IF($K232=$Q$5, 0, ($G232*'Intro &amp; Setup'!$Y$20)-($F232*'Intro &amp; Setup'!$Y$20)))</f>
        <v/>
      </c>
      <c r="M232" s="27"/>
      <c r="S232" s="39" t="str">
        <f t="shared" si="40"/>
        <v/>
      </c>
      <c r="U232" s="39" t="str">
        <f t="shared" si="41"/>
        <v/>
      </c>
      <c r="W232" s="39" t="str">
        <f t="shared" si="42"/>
        <v/>
      </c>
      <c r="Y232" s="39" t="str">
        <f>IF($B232="", "", IF(OR($B232&lt;'Intro &amp; Setup'!$BI$7, $B232&gt;'Intro &amp; Setup'!$BJ$18), "X", ""))</f>
        <v/>
      </c>
      <c r="AA232" s="70" t="str">
        <f t="shared" si="43"/>
        <v/>
      </c>
      <c r="AB232" s="67" t="str">
        <f t="shared" si="44"/>
        <v/>
      </c>
      <c r="AD232" s="64" t="str">
        <f t="shared" si="45"/>
        <v/>
      </c>
      <c r="AF232" s="67" t="str">
        <f>IF($AD232="", "", COUNTIF($AD$11:$AD$1010, "&lt;"&amp;$AD232)+1+COUNTIF($AD$11:$AD232, $AD232)-1)</f>
        <v/>
      </c>
      <c r="AH232" s="77" t="str">
        <f t="shared" si="46"/>
        <v/>
      </c>
      <c r="AI232" s="21" t="str">
        <f t="shared" si="47"/>
        <v/>
      </c>
      <c r="AK232" s="39" t="str">
        <f t="shared" si="48"/>
        <v/>
      </c>
      <c r="AM232" s="77" t="str">
        <f t="shared" si="49"/>
        <v/>
      </c>
      <c r="AO232" s="77" t="str">
        <f t="shared" si="50"/>
        <v/>
      </c>
      <c r="AP232" s="21" t="str">
        <f t="shared" si="51"/>
        <v/>
      </c>
    </row>
    <row r="233" spans="1:42" x14ac:dyDescent="0.25">
      <c r="A233" s="27"/>
      <c r="B233" s="104"/>
      <c r="C233" s="105"/>
      <c r="D233" s="105"/>
      <c r="E233" s="106"/>
      <c r="F233" s="107"/>
      <c r="G233" s="107"/>
      <c r="H233" s="108"/>
      <c r="I233" s="27"/>
      <c r="J233" s="27"/>
      <c r="K233" s="29" t="str">
        <f t="shared" si="39"/>
        <v/>
      </c>
      <c r="L233" s="21" t="str">
        <f>IF($K233="", "", IF($K233=$Q$5, 0, ($G233*'Intro &amp; Setup'!$Y$20)-($F233*'Intro &amp; Setup'!$Y$20)))</f>
        <v/>
      </c>
      <c r="M233" s="27"/>
      <c r="S233" s="39" t="str">
        <f t="shared" si="40"/>
        <v/>
      </c>
      <c r="U233" s="39" t="str">
        <f t="shared" si="41"/>
        <v/>
      </c>
      <c r="W233" s="39" t="str">
        <f t="shared" si="42"/>
        <v/>
      </c>
      <c r="Y233" s="39" t="str">
        <f>IF($B233="", "", IF(OR($B233&lt;'Intro &amp; Setup'!$BI$7, $B233&gt;'Intro &amp; Setup'!$BJ$18), "X", ""))</f>
        <v/>
      </c>
      <c r="AA233" s="70" t="str">
        <f t="shared" si="43"/>
        <v/>
      </c>
      <c r="AB233" s="67" t="str">
        <f t="shared" si="44"/>
        <v/>
      </c>
      <c r="AD233" s="64" t="str">
        <f t="shared" si="45"/>
        <v/>
      </c>
      <c r="AF233" s="67" t="str">
        <f>IF($AD233="", "", COUNTIF($AD$11:$AD$1010, "&lt;"&amp;$AD233)+1+COUNTIF($AD$11:$AD233, $AD233)-1)</f>
        <v/>
      </c>
      <c r="AH233" s="77" t="str">
        <f t="shared" si="46"/>
        <v/>
      </c>
      <c r="AI233" s="21" t="str">
        <f t="shared" si="47"/>
        <v/>
      </c>
      <c r="AK233" s="39" t="str">
        <f t="shared" si="48"/>
        <v/>
      </c>
      <c r="AM233" s="77" t="str">
        <f t="shared" si="49"/>
        <v/>
      </c>
      <c r="AO233" s="77" t="str">
        <f t="shared" si="50"/>
        <v/>
      </c>
      <c r="AP233" s="21" t="str">
        <f t="shared" si="51"/>
        <v/>
      </c>
    </row>
    <row r="234" spans="1:42" x14ac:dyDescent="0.25">
      <c r="A234" s="27"/>
      <c r="B234" s="104"/>
      <c r="C234" s="105"/>
      <c r="D234" s="105"/>
      <c r="E234" s="106"/>
      <c r="F234" s="107"/>
      <c r="G234" s="107"/>
      <c r="H234" s="108"/>
      <c r="I234" s="27"/>
      <c r="J234" s="27"/>
      <c r="K234" s="29" t="str">
        <f t="shared" si="39"/>
        <v/>
      </c>
      <c r="L234" s="21" t="str">
        <f>IF($K234="", "", IF($K234=$Q$5, 0, ($G234*'Intro &amp; Setup'!$Y$20)-($F234*'Intro &amp; Setup'!$Y$20)))</f>
        <v/>
      </c>
      <c r="M234" s="27"/>
      <c r="S234" s="39" t="str">
        <f t="shared" si="40"/>
        <v/>
      </c>
      <c r="U234" s="39" t="str">
        <f t="shared" si="41"/>
        <v/>
      </c>
      <c r="W234" s="39" t="str">
        <f t="shared" si="42"/>
        <v/>
      </c>
      <c r="Y234" s="39" t="str">
        <f>IF($B234="", "", IF(OR($B234&lt;'Intro &amp; Setup'!$BI$7, $B234&gt;'Intro &amp; Setup'!$BJ$18), "X", ""))</f>
        <v/>
      </c>
      <c r="AA234" s="70" t="str">
        <f t="shared" si="43"/>
        <v/>
      </c>
      <c r="AB234" s="67" t="str">
        <f t="shared" si="44"/>
        <v/>
      </c>
      <c r="AD234" s="64" t="str">
        <f t="shared" si="45"/>
        <v/>
      </c>
      <c r="AF234" s="67" t="str">
        <f>IF($AD234="", "", COUNTIF($AD$11:$AD$1010, "&lt;"&amp;$AD234)+1+COUNTIF($AD$11:$AD234, $AD234)-1)</f>
        <v/>
      </c>
      <c r="AH234" s="77" t="str">
        <f t="shared" si="46"/>
        <v/>
      </c>
      <c r="AI234" s="21" t="str">
        <f t="shared" si="47"/>
        <v/>
      </c>
      <c r="AK234" s="39" t="str">
        <f t="shared" si="48"/>
        <v/>
      </c>
      <c r="AM234" s="77" t="str">
        <f t="shared" si="49"/>
        <v/>
      </c>
      <c r="AO234" s="77" t="str">
        <f t="shared" si="50"/>
        <v/>
      </c>
      <c r="AP234" s="21" t="str">
        <f t="shared" si="51"/>
        <v/>
      </c>
    </row>
    <row r="235" spans="1:42" x14ac:dyDescent="0.25">
      <c r="A235" s="27"/>
      <c r="B235" s="104"/>
      <c r="C235" s="105"/>
      <c r="D235" s="105"/>
      <c r="E235" s="106"/>
      <c r="F235" s="107"/>
      <c r="G235" s="107"/>
      <c r="H235" s="108"/>
      <c r="I235" s="27"/>
      <c r="J235" s="27"/>
      <c r="K235" s="29" t="str">
        <f t="shared" si="39"/>
        <v/>
      </c>
      <c r="L235" s="21" t="str">
        <f>IF($K235="", "", IF($K235=$Q$5, 0, ($G235*'Intro &amp; Setup'!$Y$20)-($F235*'Intro &amp; Setup'!$Y$20)))</f>
        <v/>
      </c>
      <c r="M235" s="27"/>
      <c r="S235" s="39" t="str">
        <f t="shared" si="40"/>
        <v/>
      </c>
      <c r="U235" s="39" t="str">
        <f t="shared" si="41"/>
        <v/>
      </c>
      <c r="W235" s="39" t="str">
        <f t="shared" si="42"/>
        <v/>
      </c>
      <c r="Y235" s="39" t="str">
        <f>IF($B235="", "", IF(OR($B235&lt;'Intro &amp; Setup'!$BI$7, $B235&gt;'Intro &amp; Setup'!$BJ$18), "X", ""))</f>
        <v/>
      </c>
      <c r="AA235" s="70" t="str">
        <f t="shared" si="43"/>
        <v/>
      </c>
      <c r="AB235" s="67" t="str">
        <f t="shared" si="44"/>
        <v/>
      </c>
      <c r="AD235" s="64" t="str">
        <f t="shared" si="45"/>
        <v/>
      </c>
      <c r="AF235" s="67" t="str">
        <f>IF($AD235="", "", COUNTIF($AD$11:$AD$1010, "&lt;"&amp;$AD235)+1+COUNTIF($AD$11:$AD235, $AD235)-1)</f>
        <v/>
      </c>
      <c r="AH235" s="77" t="str">
        <f t="shared" si="46"/>
        <v/>
      </c>
      <c r="AI235" s="21" t="str">
        <f t="shared" si="47"/>
        <v/>
      </c>
      <c r="AK235" s="39" t="str">
        <f t="shared" si="48"/>
        <v/>
      </c>
      <c r="AM235" s="77" t="str">
        <f t="shared" si="49"/>
        <v/>
      </c>
      <c r="AO235" s="77" t="str">
        <f t="shared" si="50"/>
        <v/>
      </c>
      <c r="AP235" s="21" t="str">
        <f t="shared" si="51"/>
        <v/>
      </c>
    </row>
    <row r="236" spans="1:42" x14ac:dyDescent="0.25">
      <c r="A236" s="27"/>
      <c r="B236" s="104"/>
      <c r="C236" s="105"/>
      <c r="D236" s="105"/>
      <c r="E236" s="106"/>
      <c r="F236" s="107"/>
      <c r="G236" s="107"/>
      <c r="H236" s="108"/>
      <c r="I236" s="27"/>
      <c r="J236" s="27"/>
      <c r="K236" s="29" t="str">
        <f t="shared" si="39"/>
        <v/>
      </c>
      <c r="L236" s="21" t="str">
        <f>IF($K236="", "", IF($K236=$Q$5, 0, ($G236*'Intro &amp; Setup'!$Y$20)-($F236*'Intro &amp; Setup'!$Y$20)))</f>
        <v/>
      </c>
      <c r="M236" s="27"/>
      <c r="S236" s="39" t="str">
        <f t="shared" si="40"/>
        <v/>
      </c>
      <c r="U236" s="39" t="str">
        <f t="shared" si="41"/>
        <v/>
      </c>
      <c r="W236" s="39" t="str">
        <f t="shared" si="42"/>
        <v/>
      </c>
      <c r="Y236" s="39" t="str">
        <f>IF($B236="", "", IF(OR($B236&lt;'Intro &amp; Setup'!$BI$7, $B236&gt;'Intro &amp; Setup'!$BJ$18), "X", ""))</f>
        <v/>
      </c>
      <c r="AA236" s="70" t="str">
        <f t="shared" si="43"/>
        <v/>
      </c>
      <c r="AB236" s="67" t="str">
        <f t="shared" si="44"/>
        <v/>
      </c>
      <c r="AD236" s="64" t="str">
        <f t="shared" si="45"/>
        <v/>
      </c>
      <c r="AF236" s="67" t="str">
        <f>IF($AD236="", "", COUNTIF($AD$11:$AD$1010, "&lt;"&amp;$AD236)+1+COUNTIF($AD$11:$AD236, $AD236)-1)</f>
        <v/>
      </c>
      <c r="AH236" s="77" t="str">
        <f t="shared" si="46"/>
        <v/>
      </c>
      <c r="AI236" s="21" t="str">
        <f t="shared" si="47"/>
        <v/>
      </c>
      <c r="AK236" s="39" t="str">
        <f t="shared" si="48"/>
        <v/>
      </c>
      <c r="AM236" s="77" t="str">
        <f t="shared" si="49"/>
        <v/>
      </c>
      <c r="AO236" s="77" t="str">
        <f t="shared" si="50"/>
        <v/>
      </c>
      <c r="AP236" s="21" t="str">
        <f t="shared" si="51"/>
        <v/>
      </c>
    </row>
    <row r="237" spans="1:42" x14ac:dyDescent="0.25">
      <c r="A237" s="27"/>
      <c r="B237" s="104"/>
      <c r="C237" s="105"/>
      <c r="D237" s="105"/>
      <c r="E237" s="106"/>
      <c r="F237" s="107"/>
      <c r="G237" s="107"/>
      <c r="H237" s="108"/>
      <c r="I237" s="27"/>
      <c r="J237" s="27"/>
      <c r="K237" s="29" t="str">
        <f t="shared" si="39"/>
        <v/>
      </c>
      <c r="L237" s="21" t="str">
        <f>IF($K237="", "", IF($K237=$Q$5, 0, ($G237*'Intro &amp; Setup'!$Y$20)-($F237*'Intro &amp; Setup'!$Y$20)))</f>
        <v/>
      </c>
      <c r="M237" s="27"/>
      <c r="S237" s="39" t="str">
        <f t="shared" si="40"/>
        <v/>
      </c>
      <c r="U237" s="39" t="str">
        <f t="shared" si="41"/>
        <v/>
      </c>
      <c r="W237" s="39" t="str">
        <f t="shared" si="42"/>
        <v/>
      </c>
      <c r="Y237" s="39" t="str">
        <f>IF($B237="", "", IF(OR($B237&lt;'Intro &amp; Setup'!$BI$7, $B237&gt;'Intro &amp; Setup'!$BJ$18), "X", ""))</f>
        <v/>
      </c>
      <c r="AA237" s="70" t="str">
        <f t="shared" si="43"/>
        <v/>
      </c>
      <c r="AB237" s="67" t="str">
        <f t="shared" si="44"/>
        <v/>
      </c>
      <c r="AD237" s="64" t="str">
        <f t="shared" si="45"/>
        <v/>
      </c>
      <c r="AF237" s="67" t="str">
        <f>IF($AD237="", "", COUNTIF($AD$11:$AD$1010, "&lt;"&amp;$AD237)+1+COUNTIF($AD$11:$AD237, $AD237)-1)</f>
        <v/>
      </c>
      <c r="AH237" s="77" t="str">
        <f t="shared" si="46"/>
        <v/>
      </c>
      <c r="AI237" s="21" t="str">
        <f t="shared" si="47"/>
        <v/>
      </c>
      <c r="AK237" s="39" t="str">
        <f t="shared" si="48"/>
        <v/>
      </c>
      <c r="AM237" s="77" t="str">
        <f t="shared" si="49"/>
        <v/>
      </c>
      <c r="AO237" s="77" t="str">
        <f t="shared" si="50"/>
        <v/>
      </c>
      <c r="AP237" s="21" t="str">
        <f t="shared" si="51"/>
        <v/>
      </c>
    </row>
    <row r="238" spans="1:42" x14ac:dyDescent="0.25">
      <c r="A238" s="27"/>
      <c r="B238" s="104"/>
      <c r="C238" s="105"/>
      <c r="D238" s="105"/>
      <c r="E238" s="106"/>
      <c r="F238" s="107"/>
      <c r="G238" s="107"/>
      <c r="H238" s="108"/>
      <c r="I238" s="27"/>
      <c r="J238" s="27"/>
      <c r="K238" s="29" t="str">
        <f t="shared" si="39"/>
        <v/>
      </c>
      <c r="L238" s="21" t="str">
        <f>IF($K238="", "", IF($K238=$Q$5, 0, ($G238*'Intro &amp; Setup'!$Y$20)-($F238*'Intro &amp; Setup'!$Y$20)))</f>
        <v/>
      </c>
      <c r="M238" s="27"/>
      <c r="S238" s="39" t="str">
        <f t="shared" si="40"/>
        <v/>
      </c>
      <c r="U238" s="39" t="str">
        <f t="shared" si="41"/>
        <v/>
      </c>
      <c r="W238" s="39" t="str">
        <f t="shared" si="42"/>
        <v/>
      </c>
      <c r="Y238" s="39" t="str">
        <f>IF($B238="", "", IF(OR($B238&lt;'Intro &amp; Setup'!$BI$7, $B238&gt;'Intro &amp; Setup'!$BJ$18), "X", ""))</f>
        <v/>
      </c>
      <c r="AA238" s="70" t="str">
        <f t="shared" si="43"/>
        <v/>
      </c>
      <c r="AB238" s="67" t="str">
        <f t="shared" si="44"/>
        <v/>
      </c>
      <c r="AD238" s="64" t="str">
        <f t="shared" si="45"/>
        <v/>
      </c>
      <c r="AF238" s="67" t="str">
        <f>IF($AD238="", "", COUNTIF($AD$11:$AD$1010, "&lt;"&amp;$AD238)+1+COUNTIF($AD$11:$AD238, $AD238)-1)</f>
        <v/>
      </c>
      <c r="AH238" s="77" t="str">
        <f t="shared" si="46"/>
        <v/>
      </c>
      <c r="AI238" s="21" t="str">
        <f t="shared" si="47"/>
        <v/>
      </c>
      <c r="AK238" s="39" t="str">
        <f t="shared" si="48"/>
        <v/>
      </c>
      <c r="AM238" s="77" t="str">
        <f t="shared" si="49"/>
        <v/>
      </c>
      <c r="AO238" s="77" t="str">
        <f t="shared" si="50"/>
        <v/>
      </c>
      <c r="AP238" s="21" t="str">
        <f t="shared" si="51"/>
        <v/>
      </c>
    </row>
    <row r="239" spans="1:42" x14ac:dyDescent="0.25">
      <c r="A239" s="27"/>
      <c r="B239" s="104"/>
      <c r="C239" s="105"/>
      <c r="D239" s="105"/>
      <c r="E239" s="106"/>
      <c r="F239" s="107"/>
      <c r="G239" s="107"/>
      <c r="H239" s="108"/>
      <c r="I239" s="27"/>
      <c r="J239" s="27"/>
      <c r="K239" s="29" t="str">
        <f t="shared" si="39"/>
        <v/>
      </c>
      <c r="L239" s="21" t="str">
        <f>IF($K239="", "", IF($K239=$Q$5, 0, ($G239*'Intro &amp; Setup'!$Y$20)-($F239*'Intro &amp; Setup'!$Y$20)))</f>
        <v/>
      </c>
      <c r="M239" s="27"/>
      <c r="S239" s="39" t="str">
        <f t="shared" si="40"/>
        <v/>
      </c>
      <c r="U239" s="39" t="str">
        <f t="shared" si="41"/>
        <v/>
      </c>
      <c r="W239" s="39" t="str">
        <f t="shared" si="42"/>
        <v/>
      </c>
      <c r="Y239" s="39" t="str">
        <f>IF($B239="", "", IF(OR($B239&lt;'Intro &amp; Setup'!$BI$7, $B239&gt;'Intro &amp; Setup'!$BJ$18), "X", ""))</f>
        <v/>
      </c>
      <c r="AA239" s="70" t="str">
        <f t="shared" si="43"/>
        <v/>
      </c>
      <c r="AB239" s="67" t="str">
        <f t="shared" si="44"/>
        <v/>
      </c>
      <c r="AD239" s="64" t="str">
        <f t="shared" si="45"/>
        <v/>
      </c>
      <c r="AF239" s="67" t="str">
        <f>IF($AD239="", "", COUNTIF($AD$11:$AD$1010, "&lt;"&amp;$AD239)+1+COUNTIF($AD$11:$AD239, $AD239)-1)</f>
        <v/>
      </c>
      <c r="AH239" s="77" t="str">
        <f t="shared" si="46"/>
        <v/>
      </c>
      <c r="AI239" s="21" t="str">
        <f t="shared" si="47"/>
        <v/>
      </c>
      <c r="AK239" s="39" t="str">
        <f t="shared" si="48"/>
        <v/>
      </c>
      <c r="AM239" s="77" t="str">
        <f t="shared" si="49"/>
        <v/>
      </c>
      <c r="AO239" s="77" t="str">
        <f t="shared" si="50"/>
        <v/>
      </c>
      <c r="AP239" s="21" t="str">
        <f t="shared" si="51"/>
        <v/>
      </c>
    </row>
    <row r="240" spans="1:42" x14ac:dyDescent="0.25">
      <c r="A240" s="27"/>
      <c r="B240" s="104"/>
      <c r="C240" s="105"/>
      <c r="D240" s="105"/>
      <c r="E240" s="106"/>
      <c r="F240" s="107"/>
      <c r="G240" s="107"/>
      <c r="H240" s="108"/>
      <c r="I240" s="27"/>
      <c r="J240" s="27"/>
      <c r="K240" s="29" t="str">
        <f t="shared" si="39"/>
        <v/>
      </c>
      <c r="L240" s="21" t="str">
        <f>IF($K240="", "", IF($K240=$Q$5, 0, ($G240*'Intro &amp; Setup'!$Y$20)-($F240*'Intro &amp; Setup'!$Y$20)))</f>
        <v/>
      </c>
      <c r="M240" s="27"/>
      <c r="S240" s="39" t="str">
        <f t="shared" si="40"/>
        <v/>
      </c>
      <c r="U240" s="39" t="str">
        <f t="shared" si="41"/>
        <v/>
      </c>
      <c r="W240" s="39" t="str">
        <f t="shared" si="42"/>
        <v/>
      </c>
      <c r="Y240" s="39" t="str">
        <f>IF($B240="", "", IF(OR($B240&lt;'Intro &amp; Setup'!$BI$7, $B240&gt;'Intro &amp; Setup'!$BJ$18), "X", ""))</f>
        <v/>
      </c>
      <c r="AA240" s="70" t="str">
        <f t="shared" si="43"/>
        <v/>
      </c>
      <c r="AB240" s="67" t="str">
        <f t="shared" si="44"/>
        <v/>
      </c>
      <c r="AD240" s="64" t="str">
        <f t="shared" si="45"/>
        <v/>
      </c>
      <c r="AF240" s="67" t="str">
        <f>IF($AD240="", "", COUNTIF($AD$11:$AD$1010, "&lt;"&amp;$AD240)+1+COUNTIF($AD$11:$AD240, $AD240)-1)</f>
        <v/>
      </c>
      <c r="AH240" s="77" t="str">
        <f t="shared" si="46"/>
        <v/>
      </c>
      <c r="AI240" s="21" t="str">
        <f t="shared" si="47"/>
        <v/>
      </c>
      <c r="AK240" s="39" t="str">
        <f t="shared" si="48"/>
        <v/>
      </c>
      <c r="AM240" s="77" t="str">
        <f t="shared" si="49"/>
        <v/>
      </c>
      <c r="AO240" s="77" t="str">
        <f t="shared" si="50"/>
        <v/>
      </c>
      <c r="AP240" s="21" t="str">
        <f t="shared" si="51"/>
        <v/>
      </c>
    </row>
    <row r="241" spans="1:42" x14ac:dyDescent="0.25">
      <c r="A241" s="27"/>
      <c r="B241" s="104"/>
      <c r="C241" s="105"/>
      <c r="D241" s="105"/>
      <c r="E241" s="106"/>
      <c r="F241" s="107"/>
      <c r="G241" s="107"/>
      <c r="H241" s="108"/>
      <c r="I241" s="27"/>
      <c r="J241" s="27"/>
      <c r="K241" s="29" t="str">
        <f t="shared" si="39"/>
        <v/>
      </c>
      <c r="L241" s="21" t="str">
        <f>IF($K241="", "", IF($K241=$Q$5, 0, ($G241*'Intro &amp; Setup'!$Y$20)-($F241*'Intro &amp; Setup'!$Y$20)))</f>
        <v/>
      </c>
      <c r="M241" s="27"/>
      <c r="S241" s="39" t="str">
        <f t="shared" si="40"/>
        <v/>
      </c>
      <c r="U241" s="39" t="str">
        <f t="shared" si="41"/>
        <v/>
      </c>
      <c r="W241" s="39" t="str">
        <f t="shared" si="42"/>
        <v/>
      </c>
      <c r="Y241" s="39" t="str">
        <f>IF($B241="", "", IF(OR($B241&lt;'Intro &amp; Setup'!$BI$7, $B241&gt;'Intro &amp; Setup'!$BJ$18), "X", ""))</f>
        <v/>
      </c>
      <c r="AA241" s="70" t="str">
        <f t="shared" si="43"/>
        <v/>
      </c>
      <c r="AB241" s="67" t="str">
        <f t="shared" si="44"/>
        <v/>
      </c>
      <c r="AD241" s="64" t="str">
        <f t="shared" si="45"/>
        <v/>
      </c>
      <c r="AF241" s="67" t="str">
        <f>IF($AD241="", "", COUNTIF($AD$11:$AD$1010, "&lt;"&amp;$AD241)+1+COUNTIF($AD$11:$AD241, $AD241)-1)</f>
        <v/>
      </c>
      <c r="AH241" s="77" t="str">
        <f t="shared" si="46"/>
        <v/>
      </c>
      <c r="AI241" s="21" t="str">
        <f t="shared" si="47"/>
        <v/>
      </c>
      <c r="AK241" s="39" t="str">
        <f t="shared" si="48"/>
        <v/>
      </c>
      <c r="AM241" s="77" t="str">
        <f t="shared" si="49"/>
        <v/>
      </c>
      <c r="AO241" s="77" t="str">
        <f t="shared" si="50"/>
        <v/>
      </c>
      <c r="AP241" s="21" t="str">
        <f t="shared" si="51"/>
        <v/>
      </c>
    </row>
    <row r="242" spans="1:42" x14ac:dyDescent="0.25">
      <c r="A242" s="27"/>
      <c r="B242" s="104"/>
      <c r="C242" s="105"/>
      <c r="D242" s="105"/>
      <c r="E242" s="106"/>
      <c r="F242" s="107"/>
      <c r="G242" s="107"/>
      <c r="H242" s="108"/>
      <c r="I242" s="27"/>
      <c r="J242" s="27"/>
      <c r="K242" s="29" t="str">
        <f t="shared" si="39"/>
        <v/>
      </c>
      <c r="L242" s="21" t="str">
        <f>IF($K242="", "", IF($K242=$Q$5, 0, ($G242*'Intro &amp; Setup'!$Y$20)-($F242*'Intro &amp; Setup'!$Y$20)))</f>
        <v/>
      </c>
      <c r="M242" s="27"/>
      <c r="S242" s="39" t="str">
        <f t="shared" si="40"/>
        <v/>
      </c>
      <c r="U242" s="39" t="str">
        <f t="shared" si="41"/>
        <v/>
      </c>
      <c r="W242" s="39" t="str">
        <f t="shared" si="42"/>
        <v/>
      </c>
      <c r="Y242" s="39" t="str">
        <f>IF($B242="", "", IF(OR($B242&lt;'Intro &amp; Setup'!$BI$7, $B242&gt;'Intro &amp; Setup'!$BJ$18), "X", ""))</f>
        <v/>
      </c>
      <c r="AA242" s="70" t="str">
        <f t="shared" si="43"/>
        <v/>
      </c>
      <c r="AB242" s="67" t="str">
        <f t="shared" si="44"/>
        <v/>
      </c>
      <c r="AD242" s="64" t="str">
        <f t="shared" si="45"/>
        <v/>
      </c>
      <c r="AF242" s="67" t="str">
        <f>IF($AD242="", "", COUNTIF($AD$11:$AD$1010, "&lt;"&amp;$AD242)+1+COUNTIF($AD$11:$AD242, $AD242)-1)</f>
        <v/>
      </c>
      <c r="AH242" s="77" t="str">
        <f t="shared" si="46"/>
        <v/>
      </c>
      <c r="AI242" s="21" t="str">
        <f t="shared" si="47"/>
        <v/>
      </c>
      <c r="AK242" s="39" t="str">
        <f t="shared" si="48"/>
        <v/>
      </c>
      <c r="AM242" s="77" t="str">
        <f t="shared" si="49"/>
        <v/>
      </c>
      <c r="AO242" s="77" t="str">
        <f t="shared" si="50"/>
        <v/>
      </c>
      <c r="AP242" s="21" t="str">
        <f t="shared" si="51"/>
        <v/>
      </c>
    </row>
    <row r="243" spans="1:42" x14ac:dyDescent="0.25">
      <c r="A243" s="27"/>
      <c r="B243" s="104"/>
      <c r="C243" s="105"/>
      <c r="D243" s="105"/>
      <c r="E243" s="106"/>
      <c r="F243" s="107"/>
      <c r="G243" s="107"/>
      <c r="H243" s="108"/>
      <c r="I243" s="27"/>
      <c r="J243" s="27"/>
      <c r="K243" s="29" t="str">
        <f t="shared" si="39"/>
        <v/>
      </c>
      <c r="L243" s="21" t="str">
        <f>IF($K243="", "", IF($K243=$Q$5, 0, ($G243*'Intro &amp; Setup'!$Y$20)-($F243*'Intro &amp; Setup'!$Y$20)))</f>
        <v/>
      </c>
      <c r="M243" s="27"/>
      <c r="S243" s="39" t="str">
        <f t="shared" si="40"/>
        <v/>
      </c>
      <c r="U243" s="39" t="str">
        <f t="shared" si="41"/>
        <v/>
      </c>
      <c r="W243" s="39" t="str">
        <f t="shared" si="42"/>
        <v/>
      </c>
      <c r="Y243" s="39" t="str">
        <f>IF($B243="", "", IF(OR($B243&lt;'Intro &amp; Setup'!$BI$7, $B243&gt;'Intro &amp; Setup'!$BJ$18), "X", ""))</f>
        <v/>
      </c>
      <c r="AA243" s="70" t="str">
        <f t="shared" si="43"/>
        <v/>
      </c>
      <c r="AB243" s="67" t="str">
        <f t="shared" si="44"/>
        <v/>
      </c>
      <c r="AD243" s="64" t="str">
        <f t="shared" si="45"/>
        <v/>
      </c>
      <c r="AF243" s="67" t="str">
        <f>IF($AD243="", "", COUNTIF($AD$11:$AD$1010, "&lt;"&amp;$AD243)+1+COUNTIF($AD$11:$AD243, $AD243)-1)</f>
        <v/>
      </c>
      <c r="AH243" s="77" t="str">
        <f t="shared" si="46"/>
        <v/>
      </c>
      <c r="AI243" s="21" t="str">
        <f t="shared" si="47"/>
        <v/>
      </c>
      <c r="AK243" s="39" t="str">
        <f t="shared" si="48"/>
        <v/>
      </c>
      <c r="AM243" s="77" t="str">
        <f t="shared" si="49"/>
        <v/>
      </c>
      <c r="AO243" s="77" t="str">
        <f t="shared" si="50"/>
        <v/>
      </c>
      <c r="AP243" s="21" t="str">
        <f t="shared" si="51"/>
        <v/>
      </c>
    </row>
    <row r="244" spans="1:42" x14ac:dyDescent="0.25">
      <c r="A244" s="27"/>
      <c r="B244" s="104"/>
      <c r="C244" s="105"/>
      <c r="D244" s="105"/>
      <c r="E244" s="106"/>
      <c r="F244" s="107"/>
      <c r="G244" s="107"/>
      <c r="H244" s="108"/>
      <c r="I244" s="27"/>
      <c r="J244" s="27"/>
      <c r="K244" s="29" t="str">
        <f t="shared" si="39"/>
        <v/>
      </c>
      <c r="L244" s="21" t="str">
        <f>IF($K244="", "", IF($K244=$Q$5, 0, ($G244*'Intro &amp; Setup'!$Y$20)-($F244*'Intro &amp; Setup'!$Y$20)))</f>
        <v/>
      </c>
      <c r="M244" s="27"/>
      <c r="S244" s="39" t="str">
        <f t="shared" si="40"/>
        <v/>
      </c>
      <c r="U244" s="39" t="str">
        <f t="shared" si="41"/>
        <v/>
      </c>
      <c r="W244" s="39" t="str">
        <f t="shared" si="42"/>
        <v/>
      </c>
      <c r="Y244" s="39" t="str">
        <f>IF($B244="", "", IF(OR($B244&lt;'Intro &amp; Setup'!$BI$7, $B244&gt;'Intro &amp; Setup'!$BJ$18), "X", ""))</f>
        <v/>
      </c>
      <c r="AA244" s="70" t="str">
        <f t="shared" si="43"/>
        <v/>
      </c>
      <c r="AB244" s="67" t="str">
        <f t="shared" si="44"/>
        <v/>
      </c>
      <c r="AD244" s="64" t="str">
        <f t="shared" si="45"/>
        <v/>
      </c>
      <c r="AF244" s="67" t="str">
        <f>IF($AD244="", "", COUNTIF($AD$11:$AD$1010, "&lt;"&amp;$AD244)+1+COUNTIF($AD$11:$AD244, $AD244)-1)</f>
        <v/>
      </c>
      <c r="AH244" s="77" t="str">
        <f t="shared" si="46"/>
        <v/>
      </c>
      <c r="AI244" s="21" t="str">
        <f t="shared" si="47"/>
        <v/>
      </c>
      <c r="AK244" s="39" t="str">
        <f t="shared" si="48"/>
        <v/>
      </c>
      <c r="AM244" s="77" t="str">
        <f t="shared" si="49"/>
        <v/>
      </c>
      <c r="AO244" s="77" t="str">
        <f t="shared" si="50"/>
        <v/>
      </c>
      <c r="AP244" s="21" t="str">
        <f t="shared" si="51"/>
        <v/>
      </c>
    </row>
    <row r="245" spans="1:42" x14ac:dyDescent="0.25">
      <c r="A245" s="27"/>
      <c r="B245" s="104"/>
      <c r="C245" s="105"/>
      <c r="D245" s="105"/>
      <c r="E245" s="106"/>
      <c r="F245" s="107"/>
      <c r="G245" s="107"/>
      <c r="H245" s="108"/>
      <c r="I245" s="27"/>
      <c r="J245" s="27"/>
      <c r="K245" s="29" t="str">
        <f t="shared" si="39"/>
        <v/>
      </c>
      <c r="L245" s="21" t="str">
        <f>IF($K245="", "", IF($K245=$Q$5, 0, ($G245*'Intro &amp; Setup'!$Y$20)-($F245*'Intro &amp; Setup'!$Y$20)))</f>
        <v/>
      </c>
      <c r="M245" s="27"/>
      <c r="S245" s="39" t="str">
        <f t="shared" si="40"/>
        <v/>
      </c>
      <c r="U245" s="39" t="str">
        <f t="shared" si="41"/>
        <v/>
      </c>
      <c r="W245" s="39" t="str">
        <f t="shared" si="42"/>
        <v/>
      </c>
      <c r="Y245" s="39" t="str">
        <f>IF($B245="", "", IF(OR($B245&lt;'Intro &amp; Setup'!$BI$7, $B245&gt;'Intro &amp; Setup'!$BJ$18), "X", ""))</f>
        <v/>
      </c>
      <c r="AA245" s="70" t="str">
        <f t="shared" si="43"/>
        <v/>
      </c>
      <c r="AB245" s="67" t="str">
        <f t="shared" si="44"/>
        <v/>
      </c>
      <c r="AD245" s="64" t="str">
        <f t="shared" si="45"/>
        <v/>
      </c>
      <c r="AF245" s="67" t="str">
        <f>IF($AD245="", "", COUNTIF($AD$11:$AD$1010, "&lt;"&amp;$AD245)+1+COUNTIF($AD$11:$AD245, $AD245)-1)</f>
        <v/>
      </c>
      <c r="AH245" s="77" t="str">
        <f t="shared" si="46"/>
        <v/>
      </c>
      <c r="AI245" s="21" t="str">
        <f t="shared" si="47"/>
        <v/>
      </c>
      <c r="AK245" s="39" t="str">
        <f t="shared" si="48"/>
        <v/>
      </c>
      <c r="AM245" s="77" t="str">
        <f t="shared" si="49"/>
        <v/>
      </c>
      <c r="AO245" s="77" t="str">
        <f t="shared" si="50"/>
        <v/>
      </c>
      <c r="AP245" s="21" t="str">
        <f t="shared" si="51"/>
        <v/>
      </c>
    </row>
    <row r="246" spans="1:42" x14ac:dyDescent="0.25">
      <c r="A246" s="27"/>
      <c r="B246" s="104"/>
      <c r="C246" s="105"/>
      <c r="D246" s="105"/>
      <c r="E246" s="106"/>
      <c r="F246" s="107"/>
      <c r="G246" s="107"/>
      <c r="H246" s="108"/>
      <c r="I246" s="27"/>
      <c r="J246" s="27"/>
      <c r="K246" s="29" t="str">
        <f t="shared" si="39"/>
        <v/>
      </c>
      <c r="L246" s="21" t="str">
        <f>IF($K246="", "", IF($K246=$Q$5, 0, ($G246*'Intro &amp; Setup'!$Y$20)-($F246*'Intro &amp; Setup'!$Y$20)))</f>
        <v/>
      </c>
      <c r="M246" s="27"/>
      <c r="S246" s="39" t="str">
        <f t="shared" si="40"/>
        <v/>
      </c>
      <c r="U246" s="39" t="str">
        <f t="shared" si="41"/>
        <v/>
      </c>
      <c r="W246" s="39" t="str">
        <f t="shared" si="42"/>
        <v/>
      </c>
      <c r="Y246" s="39" t="str">
        <f>IF($B246="", "", IF(OR($B246&lt;'Intro &amp; Setup'!$BI$7, $B246&gt;'Intro &amp; Setup'!$BJ$18), "X", ""))</f>
        <v/>
      </c>
      <c r="AA246" s="70" t="str">
        <f t="shared" si="43"/>
        <v/>
      </c>
      <c r="AB246" s="67" t="str">
        <f t="shared" si="44"/>
        <v/>
      </c>
      <c r="AD246" s="64" t="str">
        <f t="shared" si="45"/>
        <v/>
      </c>
      <c r="AF246" s="67" t="str">
        <f>IF($AD246="", "", COUNTIF($AD$11:$AD$1010, "&lt;"&amp;$AD246)+1+COUNTIF($AD$11:$AD246, $AD246)-1)</f>
        <v/>
      </c>
      <c r="AH246" s="77" t="str">
        <f t="shared" si="46"/>
        <v/>
      </c>
      <c r="AI246" s="21" t="str">
        <f t="shared" si="47"/>
        <v/>
      </c>
      <c r="AK246" s="39" t="str">
        <f t="shared" si="48"/>
        <v/>
      </c>
      <c r="AM246" s="77" t="str">
        <f t="shared" si="49"/>
        <v/>
      </c>
      <c r="AO246" s="77" t="str">
        <f t="shared" si="50"/>
        <v/>
      </c>
      <c r="AP246" s="21" t="str">
        <f t="shared" si="51"/>
        <v/>
      </c>
    </row>
    <row r="247" spans="1:42" x14ac:dyDescent="0.25">
      <c r="A247" s="27"/>
      <c r="B247" s="104"/>
      <c r="C247" s="105"/>
      <c r="D247" s="105"/>
      <c r="E247" s="106"/>
      <c r="F247" s="107"/>
      <c r="G247" s="107"/>
      <c r="H247" s="108"/>
      <c r="I247" s="27"/>
      <c r="J247" s="27"/>
      <c r="K247" s="29" t="str">
        <f t="shared" si="39"/>
        <v/>
      </c>
      <c r="L247" s="21" t="str">
        <f>IF($K247="", "", IF($K247=$Q$5, 0, ($G247*'Intro &amp; Setup'!$Y$20)-($F247*'Intro &amp; Setup'!$Y$20)))</f>
        <v/>
      </c>
      <c r="M247" s="27"/>
      <c r="S247" s="39" t="str">
        <f t="shared" si="40"/>
        <v/>
      </c>
      <c r="U247" s="39" t="str">
        <f t="shared" si="41"/>
        <v/>
      </c>
      <c r="W247" s="39" t="str">
        <f t="shared" si="42"/>
        <v/>
      </c>
      <c r="Y247" s="39" t="str">
        <f>IF($B247="", "", IF(OR($B247&lt;'Intro &amp; Setup'!$BI$7, $B247&gt;'Intro &amp; Setup'!$BJ$18), "X", ""))</f>
        <v/>
      </c>
      <c r="AA247" s="70" t="str">
        <f t="shared" si="43"/>
        <v/>
      </c>
      <c r="AB247" s="67" t="str">
        <f t="shared" si="44"/>
        <v/>
      </c>
      <c r="AD247" s="64" t="str">
        <f t="shared" si="45"/>
        <v/>
      </c>
      <c r="AF247" s="67" t="str">
        <f>IF($AD247="", "", COUNTIF($AD$11:$AD$1010, "&lt;"&amp;$AD247)+1+COUNTIF($AD$11:$AD247, $AD247)-1)</f>
        <v/>
      </c>
      <c r="AH247" s="77" t="str">
        <f t="shared" si="46"/>
        <v/>
      </c>
      <c r="AI247" s="21" t="str">
        <f t="shared" si="47"/>
        <v/>
      </c>
      <c r="AK247" s="39" t="str">
        <f t="shared" si="48"/>
        <v/>
      </c>
      <c r="AM247" s="77" t="str">
        <f t="shared" si="49"/>
        <v/>
      </c>
      <c r="AO247" s="77" t="str">
        <f t="shared" si="50"/>
        <v/>
      </c>
      <c r="AP247" s="21" t="str">
        <f t="shared" si="51"/>
        <v/>
      </c>
    </row>
    <row r="248" spans="1:42" x14ac:dyDescent="0.25">
      <c r="A248" s="27"/>
      <c r="B248" s="104"/>
      <c r="C248" s="105"/>
      <c r="D248" s="105"/>
      <c r="E248" s="106"/>
      <c r="F248" s="107"/>
      <c r="G248" s="107"/>
      <c r="H248" s="108"/>
      <c r="I248" s="27"/>
      <c r="J248" s="27"/>
      <c r="K248" s="29" t="str">
        <f t="shared" si="39"/>
        <v/>
      </c>
      <c r="L248" s="21" t="str">
        <f>IF($K248="", "", IF($K248=$Q$5, 0, ($G248*'Intro &amp; Setup'!$Y$20)-($F248*'Intro &amp; Setup'!$Y$20)))</f>
        <v/>
      </c>
      <c r="M248" s="27"/>
      <c r="S248" s="39" t="str">
        <f t="shared" si="40"/>
        <v/>
      </c>
      <c r="U248" s="39" t="str">
        <f t="shared" si="41"/>
        <v/>
      </c>
      <c r="W248" s="39" t="str">
        <f t="shared" si="42"/>
        <v/>
      </c>
      <c r="Y248" s="39" t="str">
        <f>IF($B248="", "", IF(OR($B248&lt;'Intro &amp; Setup'!$BI$7, $B248&gt;'Intro &amp; Setup'!$BJ$18), "X", ""))</f>
        <v/>
      </c>
      <c r="AA248" s="70" t="str">
        <f t="shared" si="43"/>
        <v/>
      </c>
      <c r="AB248" s="67" t="str">
        <f t="shared" si="44"/>
        <v/>
      </c>
      <c r="AD248" s="64" t="str">
        <f t="shared" si="45"/>
        <v/>
      </c>
      <c r="AF248" s="67" t="str">
        <f>IF($AD248="", "", COUNTIF($AD$11:$AD$1010, "&lt;"&amp;$AD248)+1+COUNTIF($AD$11:$AD248, $AD248)-1)</f>
        <v/>
      </c>
      <c r="AH248" s="77" t="str">
        <f t="shared" si="46"/>
        <v/>
      </c>
      <c r="AI248" s="21" t="str">
        <f t="shared" si="47"/>
        <v/>
      </c>
      <c r="AK248" s="39" t="str">
        <f t="shared" si="48"/>
        <v/>
      </c>
      <c r="AM248" s="77" t="str">
        <f t="shared" si="49"/>
        <v/>
      </c>
      <c r="AO248" s="77" t="str">
        <f t="shared" si="50"/>
        <v/>
      </c>
      <c r="AP248" s="21" t="str">
        <f t="shared" si="51"/>
        <v/>
      </c>
    </row>
    <row r="249" spans="1:42" x14ac:dyDescent="0.25">
      <c r="A249" s="27"/>
      <c r="B249" s="104"/>
      <c r="C249" s="105"/>
      <c r="D249" s="105"/>
      <c r="E249" s="106"/>
      <c r="F249" s="107"/>
      <c r="G249" s="107"/>
      <c r="H249" s="108"/>
      <c r="I249" s="27"/>
      <c r="J249" s="27"/>
      <c r="K249" s="29" t="str">
        <f t="shared" si="39"/>
        <v/>
      </c>
      <c r="L249" s="21" t="str">
        <f>IF($K249="", "", IF($K249=$Q$5, 0, ($G249*'Intro &amp; Setup'!$Y$20)-($F249*'Intro &amp; Setup'!$Y$20)))</f>
        <v/>
      </c>
      <c r="M249" s="27"/>
      <c r="S249" s="39" t="str">
        <f t="shared" si="40"/>
        <v/>
      </c>
      <c r="U249" s="39" t="str">
        <f t="shared" si="41"/>
        <v/>
      </c>
      <c r="W249" s="39" t="str">
        <f t="shared" si="42"/>
        <v/>
      </c>
      <c r="Y249" s="39" t="str">
        <f>IF($B249="", "", IF(OR($B249&lt;'Intro &amp; Setup'!$BI$7, $B249&gt;'Intro &amp; Setup'!$BJ$18), "X", ""))</f>
        <v/>
      </c>
      <c r="AA249" s="70" t="str">
        <f t="shared" si="43"/>
        <v/>
      </c>
      <c r="AB249" s="67" t="str">
        <f t="shared" si="44"/>
        <v/>
      </c>
      <c r="AD249" s="64" t="str">
        <f t="shared" si="45"/>
        <v/>
      </c>
      <c r="AF249" s="67" t="str">
        <f>IF($AD249="", "", COUNTIF($AD$11:$AD$1010, "&lt;"&amp;$AD249)+1+COUNTIF($AD$11:$AD249, $AD249)-1)</f>
        <v/>
      </c>
      <c r="AH249" s="77" t="str">
        <f t="shared" si="46"/>
        <v/>
      </c>
      <c r="AI249" s="21" t="str">
        <f t="shared" si="47"/>
        <v/>
      </c>
      <c r="AK249" s="39" t="str">
        <f t="shared" si="48"/>
        <v/>
      </c>
      <c r="AM249" s="77" t="str">
        <f t="shared" si="49"/>
        <v/>
      </c>
      <c r="AO249" s="77" t="str">
        <f t="shared" si="50"/>
        <v/>
      </c>
      <c r="AP249" s="21" t="str">
        <f t="shared" si="51"/>
        <v/>
      </c>
    </row>
    <row r="250" spans="1:42" x14ac:dyDescent="0.25">
      <c r="A250" s="27"/>
      <c r="B250" s="104"/>
      <c r="C250" s="105"/>
      <c r="D250" s="105"/>
      <c r="E250" s="106"/>
      <c r="F250" s="107"/>
      <c r="G250" s="107"/>
      <c r="H250" s="108"/>
      <c r="I250" s="27"/>
      <c r="J250" s="27"/>
      <c r="K250" s="29" t="str">
        <f t="shared" si="39"/>
        <v/>
      </c>
      <c r="L250" s="21" t="str">
        <f>IF($K250="", "", IF($K250=$Q$5, 0, ($G250*'Intro &amp; Setup'!$Y$20)-($F250*'Intro &amp; Setup'!$Y$20)))</f>
        <v/>
      </c>
      <c r="M250" s="27"/>
      <c r="S250" s="39" t="str">
        <f t="shared" si="40"/>
        <v/>
      </c>
      <c r="U250" s="39" t="str">
        <f t="shared" si="41"/>
        <v/>
      </c>
      <c r="W250" s="39" t="str">
        <f t="shared" si="42"/>
        <v/>
      </c>
      <c r="Y250" s="39" t="str">
        <f>IF($B250="", "", IF(OR($B250&lt;'Intro &amp; Setup'!$BI$7, $B250&gt;'Intro &amp; Setup'!$BJ$18), "X", ""))</f>
        <v/>
      </c>
      <c r="AA250" s="70" t="str">
        <f t="shared" si="43"/>
        <v/>
      </c>
      <c r="AB250" s="67" t="str">
        <f t="shared" si="44"/>
        <v/>
      </c>
      <c r="AD250" s="64" t="str">
        <f t="shared" si="45"/>
        <v/>
      </c>
      <c r="AF250" s="67" t="str">
        <f>IF($AD250="", "", COUNTIF($AD$11:$AD$1010, "&lt;"&amp;$AD250)+1+COUNTIF($AD$11:$AD250, $AD250)-1)</f>
        <v/>
      </c>
      <c r="AH250" s="77" t="str">
        <f t="shared" si="46"/>
        <v/>
      </c>
      <c r="AI250" s="21" t="str">
        <f t="shared" si="47"/>
        <v/>
      </c>
      <c r="AK250" s="39" t="str">
        <f t="shared" si="48"/>
        <v/>
      </c>
      <c r="AM250" s="77" t="str">
        <f t="shared" si="49"/>
        <v/>
      </c>
      <c r="AO250" s="77" t="str">
        <f t="shared" si="50"/>
        <v/>
      </c>
      <c r="AP250" s="21" t="str">
        <f t="shared" si="51"/>
        <v/>
      </c>
    </row>
    <row r="251" spans="1:42" x14ac:dyDescent="0.25">
      <c r="A251" s="27"/>
      <c r="B251" s="104"/>
      <c r="C251" s="105"/>
      <c r="D251" s="105"/>
      <c r="E251" s="106"/>
      <c r="F251" s="107"/>
      <c r="G251" s="107"/>
      <c r="H251" s="108"/>
      <c r="I251" s="27"/>
      <c r="J251" s="27"/>
      <c r="K251" s="29" t="str">
        <f t="shared" si="39"/>
        <v/>
      </c>
      <c r="L251" s="21" t="str">
        <f>IF($K251="", "", IF($K251=$Q$5, 0, ($G251*'Intro &amp; Setup'!$Y$20)-($F251*'Intro &amp; Setup'!$Y$20)))</f>
        <v/>
      </c>
      <c r="M251" s="27"/>
      <c r="S251" s="39" t="str">
        <f t="shared" si="40"/>
        <v/>
      </c>
      <c r="U251" s="39" t="str">
        <f t="shared" si="41"/>
        <v/>
      </c>
      <c r="W251" s="39" t="str">
        <f t="shared" si="42"/>
        <v/>
      </c>
      <c r="Y251" s="39" t="str">
        <f>IF($B251="", "", IF(OR($B251&lt;'Intro &amp; Setup'!$BI$7, $B251&gt;'Intro &amp; Setup'!$BJ$18), "X", ""))</f>
        <v/>
      </c>
      <c r="AA251" s="70" t="str">
        <f t="shared" si="43"/>
        <v/>
      </c>
      <c r="AB251" s="67" t="str">
        <f t="shared" si="44"/>
        <v/>
      </c>
      <c r="AD251" s="64" t="str">
        <f t="shared" si="45"/>
        <v/>
      </c>
      <c r="AF251" s="67" t="str">
        <f>IF($AD251="", "", COUNTIF($AD$11:$AD$1010, "&lt;"&amp;$AD251)+1+COUNTIF($AD$11:$AD251, $AD251)-1)</f>
        <v/>
      </c>
      <c r="AH251" s="77" t="str">
        <f t="shared" si="46"/>
        <v/>
      </c>
      <c r="AI251" s="21" t="str">
        <f t="shared" si="47"/>
        <v/>
      </c>
      <c r="AK251" s="39" t="str">
        <f t="shared" si="48"/>
        <v/>
      </c>
      <c r="AM251" s="77" t="str">
        <f t="shared" si="49"/>
        <v/>
      </c>
      <c r="AO251" s="77" t="str">
        <f t="shared" si="50"/>
        <v/>
      </c>
      <c r="AP251" s="21" t="str">
        <f t="shared" si="51"/>
        <v/>
      </c>
    </row>
    <row r="252" spans="1:42" x14ac:dyDescent="0.25">
      <c r="A252" s="27"/>
      <c r="B252" s="104"/>
      <c r="C252" s="105"/>
      <c r="D252" s="105"/>
      <c r="E252" s="106"/>
      <c r="F252" s="107"/>
      <c r="G252" s="107"/>
      <c r="H252" s="108"/>
      <c r="I252" s="27"/>
      <c r="J252" s="27"/>
      <c r="K252" s="29" t="str">
        <f t="shared" si="39"/>
        <v/>
      </c>
      <c r="L252" s="21" t="str">
        <f>IF($K252="", "", IF($K252=$Q$5, 0, ($G252*'Intro &amp; Setup'!$Y$20)-($F252*'Intro &amp; Setup'!$Y$20)))</f>
        <v/>
      </c>
      <c r="M252" s="27"/>
      <c r="S252" s="39" t="str">
        <f t="shared" si="40"/>
        <v/>
      </c>
      <c r="U252" s="39" t="str">
        <f t="shared" si="41"/>
        <v/>
      </c>
      <c r="W252" s="39" t="str">
        <f t="shared" si="42"/>
        <v/>
      </c>
      <c r="Y252" s="39" t="str">
        <f>IF($B252="", "", IF(OR($B252&lt;'Intro &amp; Setup'!$BI$7, $B252&gt;'Intro &amp; Setup'!$BJ$18), "X", ""))</f>
        <v/>
      </c>
      <c r="AA252" s="70" t="str">
        <f t="shared" si="43"/>
        <v/>
      </c>
      <c r="AB252" s="67" t="str">
        <f t="shared" si="44"/>
        <v/>
      </c>
      <c r="AD252" s="64" t="str">
        <f t="shared" si="45"/>
        <v/>
      </c>
      <c r="AF252" s="67" t="str">
        <f>IF($AD252="", "", COUNTIF($AD$11:$AD$1010, "&lt;"&amp;$AD252)+1+COUNTIF($AD$11:$AD252, $AD252)-1)</f>
        <v/>
      </c>
      <c r="AH252" s="77" t="str">
        <f t="shared" si="46"/>
        <v/>
      </c>
      <c r="AI252" s="21" t="str">
        <f t="shared" si="47"/>
        <v/>
      </c>
      <c r="AK252" s="39" t="str">
        <f t="shared" si="48"/>
        <v/>
      </c>
      <c r="AM252" s="77" t="str">
        <f t="shared" si="49"/>
        <v/>
      </c>
      <c r="AO252" s="77" t="str">
        <f t="shared" si="50"/>
        <v/>
      </c>
      <c r="AP252" s="21" t="str">
        <f t="shared" si="51"/>
        <v/>
      </c>
    </row>
    <row r="253" spans="1:42" x14ac:dyDescent="0.25">
      <c r="A253" s="27"/>
      <c r="B253" s="104"/>
      <c r="C253" s="105"/>
      <c r="D253" s="105"/>
      <c r="E253" s="106"/>
      <c r="F253" s="107"/>
      <c r="G253" s="107"/>
      <c r="H253" s="108"/>
      <c r="I253" s="27"/>
      <c r="J253" s="27"/>
      <c r="K253" s="29" t="str">
        <f t="shared" si="39"/>
        <v/>
      </c>
      <c r="L253" s="21" t="str">
        <f>IF($K253="", "", IF($K253=$Q$5, 0, ($G253*'Intro &amp; Setup'!$Y$20)-($F253*'Intro &amp; Setup'!$Y$20)))</f>
        <v/>
      </c>
      <c r="M253" s="27"/>
      <c r="S253" s="39" t="str">
        <f t="shared" si="40"/>
        <v/>
      </c>
      <c r="U253" s="39" t="str">
        <f t="shared" si="41"/>
        <v/>
      </c>
      <c r="W253" s="39" t="str">
        <f t="shared" si="42"/>
        <v/>
      </c>
      <c r="Y253" s="39" t="str">
        <f>IF($B253="", "", IF(OR($B253&lt;'Intro &amp; Setup'!$BI$7, $B253&gt;'Intro &amp; Setup'!$BJ$18), "X", ""))</f>
        <v/>
      </c>
      <c r="AA253" s="70" t="str">
        <f t="shared" si="43"/>
        <v/>
      </c>
      <c r="AB253" s="67" t="str">
        <f t="shared" si="44"/>
        <v/>
      </c>
      <c r="AD253" s="64" t="str">
        <f t="shared" si="45"/>
        <v/>
      </c>
      <c r="AF253" s="67" t="str">
        <f>IF($AD253="", "", COUNTIF($AD$11:$AD$1010, "&lt;"&amp;$AD253)+1+COUNTIF($AD$11:$AD253, $AD253)-1)</f>
        <v/>
      </c>
      <c r="AH253" s="77" t="str">
        <f t="shared" si="46"/>
        <v/>
      </c>
      <c r="AI253" s="21" t="str">
        <f t="shared" si="47"/>
        <v/>
      </c>
      <c r="AK253" s="39" t="str">
        <f t="shared" si="48"/>
        <v/>
      </c>
      <c r="AM253" s="77" t="str">
        <f t="shared" si="49"/>
        <v/>
      </c>
      <c r="AO253" s="77" t="str">
        <f t="shared" si="50"/>
        <v/>
      </c>
      <c r="AP253" s="21" t="str">
        <f t="shared" si="51"/>
        <v/>
      </c>
    </row>
    <row r="254" spans="1:42" x14ac:dyDescent="0.25">
      <c r="A254" s="27"/>
      <c r="B254" s="104"/>
      <c r="C254" s="105"/>
      <c r="D254" s="105"/>
      <c r="E254" s="106"/>
      <c r="F254" s="107"/>
      <c r="G254" s="107"/>
      <c r="H254" s="108"/>
      <c r="I254" s="27"/>
      <c r="J254" s="27"/>
      <c r="K254" s="29" t="str">
        <f t="shared" si="39"/>
        <v/>
      </c>
      <c r="L254" s="21" t="str">
        <f>IF($K254="", "", IF($K254=$Q$5, 0, ($G254*'Intro &amp; Setup'!$Y$20)-($F254*'Intro &amp; Setup'!$Y$20)))</f>
        <v/>
      </c>
      <c r="M254" s="27"/>
      <c r="S254" s="39" t="str">
        <f t="shared" si="40"/>
        <v/>
      </c>
      <c r="U254" s="39" t="str">
        <f t="shared" si="41"/>
        <v/>
      </c>
      <c r="W254" s="39" t="str">
        <f t="shared" si="42"/>
        <v/>
      </c>
      <c r="Y254" s="39" t="str">
        <f>IF($B254="", "", IF(OR($B254&lt;'Intro &amp; Setup'!$BI$7, $B254&gt;'Intro &amp; Setup'!$BJ$18), "X", ""))</f>
        <v/>
      </c>
      <c r="AA254" s="70" t="str">
        <f t="shared" si="43"/>
        <v/>
      </c>
      <c r="AB254" s="67" t="str">
        <f t="shared" si="44"/>
        <v/>
      </c>
      <c r="AD254" s="64" t="str">
        <f t="shared" si="45"/>
        <v/>
      </c>
      <c r="AF254" s="67" t="str">
        <f>IF($AD254="", "", COUNTIF($AD$11:$AD$1010, "&lt;"&amp;$AD254)+1+COUNTIF($AD$11:$AD254, $AD254)-1)</f>
        <v/>
      </c>
      <c r="AH254" s="77" t="str">
        <f t="shared" si="46"/>
        <v/>
      </c>
      <c r="AI254" s="21" t="str">
        <f t="shared" si="47"/>
        <v/>
      </c>
      <c r="AK254" s="39" t="str">
        <f t="shared" si="48"/>
        <v/>
      </c>
      <c r="AM254" s="77" t="str">
        <f t="shared" si="49"/>
        <v/>
      </c>
      <c r="AO254" s="77" t="str">
        <f t="shared" si="50"/>
        <v/>
      </c>
      <c r="AP254" s="21" t="str">
        <f t="shared" si="51"/>
        <v/>
      </c>
    </row>
    <row r="255" spans="1:42" x14ac:dyDescent="0.25">
      <c r="A255" s="27"/>
      <c r="B255" s="104"/>
      <c r="C255" s="105"/>
      <c r="D255" s="105"/>
      <c r="E255" s="106"/>
      <c r="F255" s="107"/>
      <c r="G255" s="107"/>
      <c r="H255" s="108"/>
      <c r="I255" s="27"/>
      <c r="J255" s="27"/>
      <c r="K255" s="29" t="str">
        <f t="shared" si="39"/>
        <v/>
      </c>
      <c r="L255" s="21" t="str">
        <f>IF($K255="", "", IF($K255=$Q$5, 0, ($G255*'Intro &amp; Setup'!$Y$20)-($F255*'Intro &amp; Setup'!$Y$20)))</f>
        <v/>
      </c>
      <c r="M255" s="27"/>
      <c r="S255" s="39" t="str">
        <f t="shared" si="40"/>
        <v/>
      </c>
      <c r="U255" s="39" t="str">
        <f t="shared" si="41"/>
        <v/>
      </c>
      <c r="W255" s="39" t="str">
        <f t="shared" si="42"/>
        <v/>
      </c>
      <c r="Y255" s="39" t="str">
        <f>IF($B255="", "", IF(OR($B255&lt;'Intro &amp; Setup'!$BI$7, $B255&gt;'Intro &amp; Setup'!$BJ$18), "X", ""))</f>
        <v/>
      </c>
      <c r="AA255" s="70" t="str">
        <f t="shared" si="43"/>
        <v/>
      </c>
      <c r="AB255" s="67" t="str">
        <f t="shared" si="44"/>
        <v/>
      </c>
      <c r="AD255" s="64" t="str">
        <f t="shared" si="45"/>
        <v/>
      </c>
      <c r="AF255" s="67" t="str">
        <f>IF($AD255="", "", COUNTIF($AD$11:$AD$1010, "&lt;"&amp;$AD255)+1+COUNTIF($AD$11:$AD255, $AD255)-1)</f>
        <v/>
      </c>
      <c r="AH255" s="77" t="str">
        <f t="shared" si="46"/>
        <v/>
      </c>
      <c r="AI255" s="21" t="str">
        <f t="shared" si="47"/>
        <v/>
      </c>
      <c r="AK255" s="39" t="str">
        <f t="shared" si="48"/>
        <v/>
      </c>
      <c r="AM255" s="77" t="str">
        <f t="shared" si="49"/>
        <v/>
      </c>
      <c r="AO255" s="77" t="str">
        <f t="shared" si="50"/>
        <v/>
      </c>
      <c r="AP255" s="21" t="str">
        <f t="shared" si="51"/>
        <v/>
      </c>
    </row>
    <row r="256" spans="1:42" x14ac:dyDescent="0.25">
      <c r="A256" s="27"/>
      <c r="B256" s="104"/>
      <c r="C256" s="105"/>
      <c r="D256" s="105"/>
      <c r="E256" s="106"/>
      <c r="F256" s="107"/>
      <c r="G256" s="107"/>
      <c r="H256" s="108"/>
      <c r="I256" s="27"/>
      <c r="J256" s="27"/>
      <c r="K256" s="29" t="str">
        <f t="shared" si="39"/>
        <v/>
      </c>
      <c r="L256" s="21" t="str">
        <f>IF($K256="", "", IF($K256=$Q$5, 0, ($G256*'Intro &amp; Setup'!$Y$20)-($F256*'Intro &amp; Setup'!$Y$20)))</f>
        <v/>
      </c>
      <c r="M256" s="27"/>
      <c r="S256" s="39" t="str">
        <f t="shared" si="40"/>
        <v/>
      </c>
      <c r="U256" s="39" t="str">
        <f t="shared" si="41"/>
        <v/>
      </c>
      <c r="W256" s="39" t="str">
        <f t="shared" si="42"/>
        <v/>
      </c>
      <c r="Y256" s="39" t="str">
        <f>IF($B256="", "", IF(OR($B256&lt;'Intro &amp; Setup'!$BI$7, $B256&gt;'Intro &amp; Setup'!$BJ$18), "X", ""))</f>
        <v/>
      </c>
      <c r="AA256" s="70" t="str">
        <f t="shared" si="43"/>
        <v/>
      </c>
      <c r="AB256" s="67" t="str">
        <f t="shared" si="44"/>
        <v/>
      </c>
      <c r="AD256" s="64" t="str">
        <f t="shared" si="45"/>
        <v/>
      </c>
      <c r="AF256" s="67" t="str">
        <f>IF($AD256="", "", COUNTIF($AD$11:$AD$1010, "&lt;"&amp;$AD256)+1+COUNTIF($AD$11:$AD256, $AD256)-1)</f>
        <v/>
      </c>
      <c r="AH256" s="77" t="str">
        <f t="shared" si="46"/>
        <v/>
      </c>
      <c r="AI256" s="21" t="str">
        <f t="shared" si="47"/>
        <v/>
      </c>
      <c r="AK256" s="39" t="str">
        <f t="shared" si="48"/>
        <v/>
      </c>
      <c r="AM256" s="77" t="str">
        <f t="shared" si="49"/>
        <v/>
      </c>
      <c r="AO256" s="77" t="str">
        <f t="shared" si="50"/>
        <v/>
      </c>
      <c r="AP256" s="21" t="str">
        <f t="shared" si="51"/>
        <v/>
      </c>
    </row>
    <row r="257" spans="1:42" x14ac:dyDescent="0.25">
      <c r="A257" s="27"/>
      <c r="B257" s="104"/>
      <c r="C257" s="105"/>
      <c r="D257" s="105"/>
      <c r="E257" s="106"/>
      <c r="F257" s="107"/>
      <c r="G257" s="107"/>
      <c r="H257" s="108"/>
      <c r="I257" s="27"/>
      <c r="J257" s="27"/>
      <c r="K257" s="29" t="str">
        <f t="shared" si="39"/>
        <v/>
      </c>
      <c r="L257" s="21" t="str">
        <f>IF($K257="", "", IF($K257=$Q$5, 0, ($G257*'Intro &amp; Setup'!$Y$20)-($F257*'Intro &amp; Setup'!$Y$20)))</f>
        <v/>
      </c>
      <c r="M257" s="27"/>
      <c r="S257" s="39" t="str">
        <f t="shared" si="40"/>
        <v/>
      </c>
      <c r="U257" s="39" t="str">
        <f t="shared" si="41"/>
        <v/>
      </c>
      <c r="W257" s="39" t="str">
        <f t="shared" si="42"/>
        <v/>
      </c>
      <c r="Y257" s="39" t="str">
        <f>IF($B257="", "", IF(OR($B257&lt;'Intro &amp; Setup'!$BI$7, $B257&gt;'Intro &amp; Setup'!$BJ$18), "X", ""))</f>
        <v/>
      </c>
      <c r="AA257" s="70" t="str">
        <f t="shared" si="43"/>
        <v/>
      </c>
      <c r="AB257" s="67" t="str">
        <f t="shared" si="44"/>
        <v/>
      </c>
      <c r="AD257" s="64" t="str">
        <f t="shared" si="45"/>
        <v/>
      </c>
      <c r="AF257" s="67" t="str">
        <f>IF($AD257="", "", COUNTIF($AD$11:$AD$1010, "&lt;"&amp;$AD257)+1+COUNTIF($AD$11:$AD257, $AD257)-1)</f>
        <v/>
      </c>
      <c r="AH257" s="77" t="str">
        <f t="shared" si="46"/>
        <v/>
      </c>
      <c r="AI257" s="21" t="str">
        <f t="shared" si="47"/>
        <v/>
      </c>
      <c r="AK257" s="39" t="str">
        <f t="shared" si="48"/>
        <v/>
      </c>
      <c r="AM257" s="77" t="str">
        <f t="shared" si="49"/>
        <v/>
      </c>
      <c r="AO257" s="77" t="str">
        <f t="shared" si="50"/>
        <v/>
      </c>
      <c r="AP257" s="21" t="str">
        <f t="shared" si="51"/>
        <v/>
      </c>
    </row>
    <row r="258" spans="1:42" x14ac:dyDescent="0.25">
      <c r="A258" s="27"/>
      <c r="B258" s="104"/>
      <c r="C258" s="105"/>
      <c r="D258" s="105"/>
      <c r="E258" s="106"/>
      <c r="F258" s="107"/>
      <c r="G258" s="107"/>
      <c r="H258" s="108"/>
      <c r="I258" s="27"/>
      <c r="J258" s="27"/>
      <c r="K258" s="29" t="str">
        <f t="shared" si="39"/>
        <v/>
      </c>
      <c r="L258" s="21" t="str">
        <f>IF($K258="", "", IF($K258=$Q$5, 0, ($G258*'Intro &amp; Setup'!$Y$20)-($F258*'Intro &amp; Setup'!$Y$20)))</f>
        <v/>
      </c>
      <c r="M258" s="27"/>
      <c r="S258" s="39" t="str">
        <f t="shared" si="40"/>
        <v/>
      </c>
      <c r="U258" s="39" t="str">
        <f t="shared" si="41"/>
        <v/>
      </c>
      <c r="W258" s="39" t="str">
        <f t="shared" si="42"/>
        <v/>
      </c>
      <c r="Y258" s="39" t="str">
        <f>IF($B258="", "", IF(OR($B258&lt;'Intro &amp; Setup'!$BI$7, $B258&gt;'Intro &amp; Setup'!$BJ$18), "X", ""))</f>
        <v/>
      </c>
      <c r="AA258" s="70" t="str">
        <f t="shared" si="43"/>
        <v/>
      </c>
      <c r="AB258" s="67" t="str">
        <f t="shared" si="44"/>
        <v/>
      </c>
      <c r="AD258" s="64" t="str">
        <f t="shared" si="45"/>
        <v/>
      </c>
      <c r="AF258" s="67" t="str">
        <f>IF($AD258="", "", COUNTIF($AD$11:$AD$1010, "&lt;"&amp;$AD258)+1+COUNTIF($AD$11:$AD258, $AD258)-1)</f>
        <v/>
      </c>
      <c r="AH258" s="77" t="str">
        <f t="shared" si="46"/>
        <v/>
      </c>
      <c r="AI258" s="21" t="str">
        <f t="shared" si="47"/>
        <v/>
      </c>
      <c r="AK258" s="39" t="str">
        <f t="shared" si="48"/>
        <v/>
      </c>
      <c r="AM258" s="77" t="str">
        <f t="shared" si="49"/>
        <v/>
      </c>
      <c r="AO258" s="77" t="str">
        <f t="shared" si="50"/>
        <v/>
      </c>
      <c r="AP258" s="21" t="str">
        <f t="shared" si="51"/>
        <v/>
      </c>
    </row>
    <row r="259" spans="1:42" x14ac:dyDescent="0.25">
      <c r="A259" s="27"/>
      <c r="B259" s="104"/>
      <c r="C259" s="105"/>
      <c r="D259" s="105"/>
      <c r="E259" s="106"/>
      <c r="F259" s="107"/>
      <c r="G259" s="107"/>
      <c r="H259" s="108"/>
      <c r="I259" s="27"/>
      <c r="J259" s="27"/>
      <c r="K259" s="29" t="str">
        <f t="shared" si="39"/>
        <v/>
      </c>
      <c r="L259" s="21" t="str">
        <f>IF($K259="", "", IF($K259=$Q$5, 0, ($G259*'Intro &amp; Setup'!$Y$20)-($F259*'Intro &amp; Setup'!$Y$20)))</f>
        <v/>
      </c>
      <c r="M259" s="27"/>
      <c r="S259" s="39" t="str">
        <f t="shared" si="40"/>
        <v/>
      </c>
      <c r="U259" s="39" t="str">
        <f t="shared" si="41"/>
        <v/>
      </c>
      <c r="W259" s="39" t="str">
        <f t="shared" si="42"/>
        <v/>
      </c>
      <c r="Y259" s="39" t="str">
        <f>IF($B259="", "", IF(OR($B259&lt;'Intro &amp; Setup'!$BI$7, $B259&gt;'Intro &amp; Setup'!$BJ$18), "X", ""))</f>
        <v/>
      </c>
      <c r="AA259" s="70" t="str">
        <f t="shared" si="43"/>
        <v/>
      </c>
      <c r="AB259" s="67" t="str">
        <f t="shared" si="44"/>
        <v/>
      </c>
      <c r="AD259" s="64" t="str">
        <f t="shared" si="45"/>
        <v/>
      </c>
      <c r="AF259" s="67" t="str">
        <f>IF($AD259="", "", COUNTIF($AD$11:$AD$1010, "&lt;"&amp;$AD259)+1+COUNTIF($AD$11:$AD259, $AD259)-1)</f>
        <v/>
      </c>
      <c r="AH259" s="77" t="str">
        <f t="shared" si="46"/>
        <v/>
      </c>
      <c r="AI259" s="21" t="str">
        <f t="shared" si="47"/>
        <v/>
      </c>
      <c r="AK259" s="39" t="str">
        <f t="shared" si="48"/>
        <v/>
      </c>
      <c r="AM259" s="77" t="str">
        <f t="shared" si="49"/>
        <v/>
      </c>
      <c r="AO259" s="77" t="str">
        <f t="shared" si="50"/>
        <v/>
      </c>
      <c r="AP259" s="21" t="str">
        <f t="shared" si="51"/>
        <v/>
      </c>
    </row>
    <row r="260" spans="1:42" x14ac:dyDescent="0.25">
      <c r="A260" s="27"/>
      <c r="B260" s="104"/>
      <c r="C260" s="105"/>
      <c r="D260" s="105"/>
      <c r="E260" s="106"/>
      <c r="F260" s="107"/>
      <c r="G260" s="107"/>
      <c r="H260" s="108"/>
      <c r="I260" s="27"/>
      <c r="J260" s="27"/>
      <c r="K260" s="29" t="str">
        <f t="shared" si="39"/>
        <v/>
      </c>
      <c r="L260" s="21" t="str">
        <f>IF($K260="", "", IF($K260=$Q$5, 0, ($G260*'Intro &amp; Setup'!$Y$20)-($F260*'Intro &amp; Setup'!$Y$20)))</f>
        <v/>
      </c>
      <c r="M260" s="27"/>
      <c r="S260" s="39" t="str">
        <f t="shared" si="40"/>
        <v/>
      </c>
      <c r="U260" s="39" t="str">
        <f t="shared" si="41"/>
        <v/>
      </c>
      <c r="W260" s="39" t="str">
        <f t="shared" si="42"/>
        <v/>
      </c>
      <c r="Y260" s="39" t="str">
        <f>IF($B260="", "", IF(OR($B260&lt;'Intro &amp; Setup'!$BI$7, $B260&gt;'Intro &amp; Setup'!$BJ$18), "X", ""))</f>
        <v/>
      </c>
      <c r="AA260" s="70" t="str">
        <f t="shared" si="43"/>
        <v/>
      </c>
      <c r="AB260" s="67" t="str">
        <f t="shared" si="44"/>
        <v/>
      </c>
      <c r="AD260" s="64" t="str">
        <f t="shared" si="45"/>
        <v/>
      </c>
      <c r="AF260" s="67" t="str">
        <f>IF($AD260="", "", COUNTIF($AD$11:$AD$1010, "&lt;"&amp;$AD260)+1+COUNTIF($AD$11:$AD260, $AD260)-1)</f>
        <v/>
      </c>
      <c r="AH260" s="77" t="str">
        <f t="shared" si="46"/>
        <v/>
      </c>
      <c r="AI260" s="21" t="str">
        <f t="shared" si="47"/>
        <v/>
      </c>
      <c r="AK260" s="39" t="str">
        <f t="shared" si="48"/>
        <v/>
      </c>
      <c r="AM260" s="77" t="str">
        <f t="shared" si="49"/>
        <v/>
      </c>
      <c r="AO260" s="77" t="str">
        <f t="shared" si="50"/>
        <v/>
      </c>
      <c r="AP260" s="21" t="str">
        <f t="shared" si="51"/>
        <v/>
      </c>
    </row>
    <row r="261" spans="1:42" x14ac:dyDescent="0.25">
      <c r="A261" s="27"/>
      <c r="B261" s="104"/>
      <c r="C261" s="105"/>
      <c r="D261" s="105"/>
      <c r="E261" s="106"/>
      <c r="F261" s="107"/>
      <c r="G261" s="107"/>
      <c r="H261" s="108"/>
      <c r="I261" s="27"/>
      <c r="J261" s="27"/>
      <c r="K261" s="29" t="str">
        <f t="shared" si="39"/>
        <v/>
      </c>
      <c r="L261" s="21" t="str">
        <f>IF($K261="", "", IF($K261=$Q$5, 0, ($G261*'Intro &amp; Setup'!$Y$20)-($F261*'Intro &amp; Setup'!$Y$20)))</f>
        <v/>
      </c>
      <c r="M261" s="27"/>
      <c r="S261" s="39" t="str">
        <f t="shared" si="40"/>
        <v/>
      </c>
      <c r="U261" s="39" t="str">
        <f t="shared" si="41"/>
        <v/>
      </c>
      <c r="W261" s="39" t="str">
        <f t="shared" si="42"/>
        <v/>
      </c>
      <c r="Y261" s="39" t="str">
        <f>IF($B261="", "", IF(OR($B261&lt;'Intro &amp; Setup'!$BI$7, $B261&gt;'Intro &amp; Setup'!$BJ$18), "X", ""))</f>
        <v/>
      </c>
      <c r="AA261" s="70" t="str">
        <f t="shared" si="43"/>
        <v/>
      </c>
      <c r="AB261" s="67" t="str">
        <f t="shared" si="44"/>
        <v/>
      </c>
      <c r="AD261" s="64" t="str">
        <f t="shared" si="45"/>
        <v/>
      </c>
      <c r="AF261" s="67" t="str">
        <f>IF($AD261="", "", COUNTIF($AD$11:$AD$1010, "&lt;"&amp;$AD261)+1+COUNTIF($AD$11:$AD261, $AD261)-1)</f>
        <v/>
      </c>
      <c r="AH261" s="77" t="str">
        <f t="shared" si="46"/>
        <v/>
      </c>
      <c r="AI261" s="21" t="str">
        <f t="shared" si="47"/>
        <v/>
      </c>
      <c r="AK261" s="39" t="str">
        <f t="shared" si="48"/>
        <v/>
      </c>
      <c r="AM261" s="77" t="str">
        <f t="shared" si="49"/>
        <v/>
      </c>
      <c r="AO261" s="77" t="str">
        <f t="shared" si="50"/>
        <v/>
      </c>
      <c r="AP261" s="21" t="str">
        <f t="shared" si="51"/>
        <v/>
      </c>
    </row>
    <row r="262" spans="1:42" x14ac:dyDescent="0.25">
      <c r="A262" s="27"/>
      <c r="B262" s="104"/>
      <c r="C262" s="105"/>
      <c r="D262" s="105"/>
      <c r="E262" s="106"/>
      <c r="F262" s="107"/>
      <c r="G262" s="107"/>
      <c r="H262" s="108"/>
      <c r="I262" s="27"/>
      <c r="J262" s="27"/>
      <c r="K262" s="29" t="str">
        <f t="shared" si="39"/>
        <v/>
      </c>
      <c r="L262" s="21" t="str">
        <f>IF($K262="", "", IF($K262=$Q$5, 0, ($G262*'Intro &amp; Setup'!$Y$20)-($F262*'Intro &amp; Setup'!$Y$20)))</f>
        <v/>
      </c>
      <c r="M262" s="27"/>
      <c r="S262" s="39" t="str">
        <f t="shared" si="40"/>
        <v/>
      </c>
      <c r="U262" s="39" t="str">
        <f t="shared" si="41"/>
        <v/>
      </c>
      <c r="W262" s="39" t="str">
        <f t="shared" si="42"/>
        <v/>
      </c>
      <c r="Y262" s="39" t="str">
        <f>IF($B262="", "", IF(OR($B262&lt;'Intro &amp; Setup'!$BI$7, $B262&gt;'Intro &amp; Setup'!$BJ$18), "X", ""))</f>
        <v/>
      </c>
      <c r="AA262" s="70" t="str">
        <f t="shared" si="43"/>
        <v/>
      </c>
      <c r="AB262" s="67" t="str">
        <f t="shared" si="44"/>
        <v/>
      </c>
      <c r="AD262" s="64" t="str">
        <f t="shared" si="45"/>
        <v/>
      </c>
      <c r="AF262" s="67" t="str">
        <f>IF($AD262="", "", COUNTIF($AD$11:$AD$1010, "&lt;"&amp;$AD262)+1+COUNTIF($AD$11:$AD262, $AD262)-1)</f>
        <v/>
      </c>
      <c r="AH262" s="77" t="str">
        <f t="shared" si="46"/>
        <v/>
      </c>
      <c r="AI262" s="21" t="str">
        <f t="shared" si="47"/>
        <v/>
      </c>
      <c r="AK262" s="39" t="str">
        <f t="shared" si="48"/>
        <v/>
      </c>
      <c r="AM262" s="77" t="str">
        <f t="shared" si="49"/>
        <v/>
      </c>
      <c r="AO262" s="77" t="str">
        <f t="shared" si="50"/>
        <v/>
      </c>
      <c r="AP262" s="21" t="str">
        <f t="shared" si="51"/>
        <v/>
      </c>
    </row>
    <row r="263" spans="1:42" x14ac:dyDescent="0.25">
      <c r="A263" s="27"/>
      <c r="B263" s="104"/>
      <c r="C263" s="105"/>
      <c r="D263" s="105"/>
      <c r="E263" s="106"/>
      <c r="F263" s="107"/>
      <c r="G263" s="107"/>
      <c r="H263" s="108"/>
      <c r="I263" s="27"/>
      <c r="J263" s="27"/>
      <c r="K263" s="29" t="str">
        <f t="shared" si="39"/>
        <v/>
      </c>
      <c r="L263" s="21" t="str">
        <f>IF($K263="", "", IF($K263=$Q$5, 0, ($G263*'Intro &amp; Setup'!$Y$20)-($F263*'Intro &amp; Setup'!$Y$20)))</f>
        <v/>
      </c>
      <c r="M263" s="27"/>
      <c r="S263" s="39" t="str">
        <f t="shared" si="40"/>
        <v/>
      </c>
      <c r="U263" s="39" t="str">
        <f t="shared" si="41"/>
        <v/>
      </c>
      <c r="W263" s="39" t="str">
        <f t="shared" si="42"/>
        <v/>
      </c>
      <c r="Y263" s="39" t="str">
        <f>IF($B263="", "", IF(OR($B263&lt;'Intro &amp; Setup'!$BI$7, $B263&gt;'Intro &amp; Setup'!$BJ$18), "X", ""))</f>
        <v/>
      </c>
      <c r="AA263" s="70" t="str">
        <f t="shared" si="43"/>
        <v/>
      </c>
      <c r="AB263" s="67" t="str">
        <f t="shared" si="44"/>
        <v/>
      </c>
      <c r="AD263" s="64" t="str">
        <f t="shared" si="45"/>
        <v/>
      </c>
      <c r="AF263" s="67" t="str">
        <f>IF($AD263="", "", COUNTIF($AD$11:$AD$1010, "&lt;"&amp;$AD263)+1+COUNTIF($AD$11:$AD263, $AD263)-1)</f>
        <v/>
      </c>
      <c r="AH263" s="77" t="str">
        <f t="shared" si="46"/>
        <v/>
      </c>
      <c r="AI263" s="21" t="str">
        <f t="shared" si="47"/>
        <v/>
      </c>
      <c r="AK263" s="39" t="str">
        <f t="shared" si="48"/>
        <v/>
      </c>
      <c r="AM263" s="77" t="str">
        <f t="shared" si="49"/>
        <v/>
      </c>
      <c r="AO263" s="77" t="str">
        <f t="shared" si="50"/>
        <v/>
      </c>
      <c r="AP263" s="21" t="str">
        <f t="shared" si="51"/>
        <v/>
      </c>
    </row>
    <row r="264" spans="1:42" x14ac:dyDescent="0.25">
      <c r="A264" s="27"/>
      <c r="B264" s="104"/>
      <c r="C264" s="105"/>
      <c r="D264" s="105"/>
      <c r="E264" s="106"/>
      <c r="F264" s="107"/>
      <c r="G264" s="107"/>
      <c r="H264" s="108"/>
      <c r="I264" s="27"/>
      <c r="J264" s="27"/>
      <c r="K264" s="29" t="str">
        <f t="shared" si="39"/>
        <v/>
      </c>
      <c r="L264" s="21" t="str">
        <f>IF($K264="", "", IF($K264=$Q$5, 0, ($G264*'Intro &amp; Setup'!$Y$20)-($F264*'Intro &amp; Setup'!$Y$20)))</f>
        <v/>
      </c>
      <c r="M264" s="27"/>
      <c r="S264" s="39" t="str">
        <f t="shared" si="40"/>
        <v/>
      </c>
      <c r="U264" s="39" t="str">
        <f t="shared" si="41"/>
        <v/>
      </c>
      <c r="W264" s="39" t="str">
        <f t="shared" si="42"/>
        <v/>
      </c>
      <c r="Y264" s="39" t="str">
        <f>IF($B264="", "", IF(OR($B264&lt;'Intro &amp; Setup'!$BI$7, $B264&gt;'Intro &amp; Setup'!$BJ$18), "X", ""))</f>
        <v/>
      </c>
      <c r="AA264" s="70" t="str">
        <f t="shared" si="43"/>
        <v/>
      </c>
      <c r="AB264" s="67" t="str">
        <f t="shared" si="44"/>
        <v/>
      </c>
      <c r="AD264" s="64" t="str">
        <f t="shared" si="45"/>
        <v/>
      </c>
      <c r="AF264" s="67" t="str">
        <f>IF($AD264="", "", COUNTIF($AD$11:$AD$1010, "&lt;"&amp;$AD264)+1+COUNTIF($AD$11:$AD264, $AD264)-1)</f>
        <v/>
      </c>
      <c r="AH264" s="77" t="str">
        <f t="shared" si="46"/>
        <v/>
      </c>
      <c r="AI264" s="21" t="str">
        <f t="shared" si="47"/>
        <v/>
      </c>
      <c r="AK264" s="39" t="str">
        <f t="shared" si="48"/>
        <v/>
      </c>
      <c r="AM264" s="77" t="str">
        <f t="shared" si="49"/>
        <v/>
      </c>
      <c r="AO264" s="77" t="str">
        <f t="shared" si="50"/>
        <v/>
      </c>
      <c r="AP264" s="21" t="str">
        <f t="shared" si="51"/>
        <v/>
      </c>
    </row>
    <row r="265" spans="1:42" x14ac:dyDescent="0.25">
      <c r="A265" s="27"/>
      <c r="B265" s="104"/>
      <c r="C265" s="105"/>
      <c r="D265" s="105"/>
      <c r="E265" s="106"/>
      <c r="F265" s="107"/>
      <c r="G265" s="107"/>
      <c r="H265" s="108"/>
      <c r="I265" s="27"/>
      <c r="J265" s="27"/>
      <c r="K265" s="29" t="str">
        <f t="shared" si="39"/>
        <v/>
      </c>
      <c r="L265" s="21" t="str">
        <f>IF($K265="", "", IF($K265=$Q$5, 0, ($G265*'Intro &amp; Setup'!$Y$20)-($F265*'Intro &amp; Setup'!$Y$20)))</f>
        <v/>
      </c>
      <c r="M265" s="27"/>
      <c r="S265" s="39" t="str">
        <f t="shared" si="40"/>
        <v/>
      </c>
      <c r="U265" s="39" t="str">
        <f t="shared" si="41"/>
        <v/>
      </c>
      <c r="W265" s="39" t="str">
        <f t="shared" si="42"/>
        <v/>
      </c>
      <c r="Y265" s="39" t="str">
        <f>IF($B265="", "", IF(OR($B265&lt;'Intro &amp; Setup'!$BI$7, $B265&gt;'Intro &amp; Setup'!$BJ$18), "X", ""))</f>
        <v/>
      </c>
      <c r="AA265" s="70" t="str">
        <f t="shared" si="43"/>
        <v/>
      </c>
      <c r="AB265" s="67" t="str">
        <f t="shared" si="44"/>
        <v/>
      </c>
      <c r="AD265" s="64" t="str">
        <f t="shared" si="45"/>
        <v/>
      </c>
      <c r="AF265" s="67" t="str">
        <f>IF($AD265="", "", COUNTIF($AD$11:$AD$1010, "&lt;"&amp;$AD265)+1+COUNTIF($AD$11:$AD265, $AD265)-1)</f>
        <v/>
      </c>
      <c r="AH265" s="77" t="str">
        <f t="shared" si="46"/>
        <v/>
      </c>
      <c r="AI265" s="21" t="str">
        <f t="shared" si="47"/>
        <v/>
      </c>
      <c r="AK265" s="39" t="str">
        <f t="shared" si="48"/>
        <v/>
      </c>
      <c r="AM265" s="77" t="str">
        <f t="shared" si="49"/>
        <v/>
      </c>
      <c r="AO265" s="77" t="str">
        <f t="shared" si="50"/>
        <v/>
      </c>
      <c r="AP265" s="21" t="str">
        <f t="shared" si="51"/>
        <v/>
      </c>
    </row>
    <row r="266" spans="1:42" x14ac:dyDescent="0.25">
      <c r="A266" s="27"/>
      <c r="B266" s="104"/>
      <c r="C266" s="105"/>
      <c r="D266" s="105"/>
      <c r="E266" s="106"/>
      <c r="F266" s="107"/>
      <c r="G266" s="107"/>
      <c r="H266" s="108"/>
      <c r="I266" s="27"/>
      <c r="J266" s="27"/>
      <c r="K266" s="29" t="str">
        <f t="shared" si="39"/>
        <v/>
      </c>
      <c r="L266" s="21" t="str">
        <f>IF($K266="", "", IF($K266=$Q$5, 0, ($G266*'Intro &amp; Setup'!$Y$20)-($F266*'Intro &amp; Setup'!$Y$20)))</f>
        <v/>
      </c>
      <c r="M266" s="27"/>
      <c r="S266" s="39" t="str">
        <f t="shared" si="40"/>
        <v/>
      </c>
      <c r="U266" s="39" t="str">
        <f t="shared" si="41"/>
        <v/>
      </c>
      <c r="W266" s="39" t="str">
        <f t="shared" si="42"/>
        <v/>
      </c>
      <c r="Y266" s="39" t="str">
        <f>IF($B266="", "", IF(OR($B266&lt;'Intro &amp; Setup'!$BI$7, $B266&gt;'Intro &amp; Setup'!$BJ$18), "X", ""))</f>
        <v/>
      </c>
      <c r="AA266" s="70" t="str">
        <f t="shared" si="43"/>
        <v/>
      </c>
      <c r="AB266" s="67" t="str">
        <f t="shared" si="44"/>
        <v/>
      </c>
      <c r="AD266" s="64" t="str">
        <f t="shared" si="45"/>
        <v/>
      </c>
      <c r="AF266" s="67" t="str">
        <f>IF($AD266="", "", COUNTIF($AD$11:$AD$1010, "&lt;"&amp;$AD266)+1+COUNTIF($AD$11:$AD266, $AD266)-1)</f>
        <v/>
      </c>
      <c r="AH266" s="77" t="str">
        <f t="shared" si="46"/>
        <v/>
      </c>
      <c r="AI266" s="21" t="str">
        <f t="shared" si="47"/>
        <v/>
      </c>
      <c r="AK266" s="39" t="str">
        <f t="shared" si="48"/>
        <v/>
      </c>
      <c r="AM266" s="77" t="str">
        <f t="shared" si="49"/>
        <v/>
      </c>
      <c r="AO266" s="77" t="str">
        <f t="shared" si="50"/>
        <v/>
      </c>
      <c r="AP266" s="21" t="str">
        <f t="shared" si="51"/>
        <v/>
      </c>
    </row>
    <row r="267" spans="1:42" x14ac:dyDescent="0.25">
      <c r="A267" s="27"/>
      <c r="B267" s="104"/>
      <c r="C267" s="105"/>
      <c r="D267" s="105"/>
      <c r="E267" s="106"/>
      <c r="F267" s="107"/>
      <c r="G267" s="107"/>
      <c r="H267" s="108"/>
      <c r="I267" s="27"/>
      <c r="J267" s="27"/>
      <c r="K267" s="29" t="str">
        <f t="shared" si="39"/>
        <v/>
      </c>
      <c r="L267" s="21" t="str">
        <f>IF($K267="", "", IF($K267=$Q$5, 0, ($G267*'Intro &amp; Setup'!$Y$20)-($F267*'Intro &amp; Setup'!$Y$20)))</f>
        <v/>
      </c>
      <c r="M267" s="27"/>
      <c r="S267" s="39" t="str">
        <f t="shared" si="40"/>
        <v/>
      </c>
      <c r="U267" s="39" t="str">
        <f t="shared" si="41"/>
        <v/>
      </c>
      <c r="W267" s="39" t="str">
        <f t="shared" si="42"/>
        <v/>
      </c>
      <c r="Y267" s="39" t="str">
        <f>IF($B267="", "", IF(OR($B267&lt;'Intro &amp; Setup'!$BI$7, $B267&gt;'Intro &amp; Setup'!$BJ$18), "X", ""))</f>
        <v/>
      </c>
      <c r="AA267" s="70" t="str">
        <f t="shared" si="43"/>
        <v/>
      </c>
      <c r="AB267" s="67" t="str">
        <f t="shared" si="44"/>
        <v/>
      </c>
      <c r="AD267" s="64" t="str">
        <f t="shared" si="45"/>
        <v/>
      </c>
      <c r="AF267" s="67" t="str">
        <f>IF($AD267="", "", COUNTIF($AD$11:$AD$1010, "&lt;"&amp;$AD267)+1+COUNTIF($AD$11:$AD267, $AD267)-1)</f>
        <v/>
      </c>
      <c r="AH267" s="77" t="str">
        <f t="shared" si="46"/>
        <v/>
      </c>
      <c r="AI267" s="21" t="str">
        <f t="shared" si="47"/>
        <v/>
      </c>
      <c r="AK267" s="39" t="str">
        <f t="shared" si="48"/>
        <v/>
      </c>
      <c r="AM267" s="77" t="str">
        <f t="shared" si="49"/>
        <v/>
      </c>
      <c r="AO267" s="77" t="str">
        <f t="shared" si="50"/>
        <v/>
      </c>
      <c r="AP267" s="21" t="str">
        <f t="shared" si="51"/>
        <v/>
      </c>
    </row>
    <row r="268" spans="1:42" x14ac:dyDescent="0.25">
      <c r="A268" s="27"/>
      <c r="B268" s="104"/>
      <c r="C268" s="105"/>
      <c r="D268" s="105"/>
      <c r="E268" s="106"/>
      <c r="F268" s="107"/>
      <c r="G268" s="107"/>
      <c r="H268" s="108"/>
      <c r="I268" s="27"/>
      <c r="J268" s="27"/>
      <c r="K268" s="29" t="str">
        <f t="shared" ref="K268:K331" si="52">IF($C268="", "", IF($H268="", IF(IFERROR(INDEX($Q$9:$Q$30, MATCH($C268, $P$9:$P$30, 0)), "")="", $Q$5, IFERROR(INDEX($Q$9:$Q$30, MATCH($C268, $P$9:$P$30, 0)), "")), $H268))</f>
        <v/>
      </c>
      <c r="L268" s="21" t="str">
        <f>IF($K268="", "", IF($K268=$Q$5, 0, ($G268*'Intro &amp; Setup'!$Y$20)-($F268*'Intro &amp; Setup'!$Y$20)))</f>
        <v/>
      </c>
      <c r="M268" s="27"/>
      <c r="S268" s="39" t="str">
        <f t="shared" ref="S268:S331" si="53">IF($C268="", "", IF(COUNTIF($P$9:$P$30, $C268)=0, "X", ""))</f>
        <v/>
      </c>
      <c r="U268" s="39" t="str">
        <f t="shared" ref="U268:U331" si="54">IF($B268="", "", TEXT($B268, "mmm yyyy"))</f>
        <v/>
      </c>
      <c r="W268" s="39" t="str">
        <f t="shared" ref="W268:W331" si="55">IF(COUNTIF($B268:$H268, "")&lt;7, "X", "")</f>
        <v/>
      </c>
      <c r="Y268" s="39" t="str">
        <f>IF($B268="", "", IF(OR($B268&lt;'Intro &amp; Setup'!$BI$7, $B268&gt;'Intro &amp; Setup'!$BJ$18), "X", ""))</f>
        <v/>
      </c>
      <c r="AA268" s="70" t="str">
        <f t="shared" ref="AA268:AA331" si="56">IF($B268="", "", IF(AND($B268&gt;=$AA$7, $B268&lt;=$AA$8), "X", ""))</f>
        <v/>
      </c>
      <c r="AB268" s="67" t="str">
        <f t="shared" ref="AB268:AB331" si="57">IF($C268="", "", IF($AB$8="", "X", IF($C268=$AB$8, "X", "")))</f>
        <v/>
      </c>
      <c r="AD268" s="64" t="str">
        <f t="shared" ref="AD268:AD331" si="58">IF(AND($AA268="X", $AB268="X"), $B268, "")</f>
        <v/>
      </c>
      <c r="AF268" s="67" t="str">
        <f>IF($AD268="", "", COUNTIF($AD$11:$AD$1010, "&lt;"&amp;$AD268)+1+COUNTIF($AD$11:$AD268, $AD268)-1)</f>
        <v/>
      </c>
      <c r="AH268" s="77" t="str">
        <f t="shared" ref="AH268:AH331" si="59">IF($AF268="", "", $F268)</f>
        <v/>
      </c>
      <c r="AI268" s="21" t="str">
        <f t="shared" ref="AI268:AI331" si="60">IF($AF268="", "", $G268)</f>
        <v/>
      </c>
      <c r="AK268" s="39" t="str">
        <f t="shared" ref="AK268:AK331" si="61">IF($K268=$Q$4, $U268, "")</f>
        <v/>
      </c>
      <c r="AM268" s="77" t="str">
        <f t="shared" ref="AM268:AM331" si="62">IF($C268=$P$9, $G268-$F268, "")</f>
        <v/>
      </c>
      <c r="AO268" s="77" t="str">
        <f t="shared" ref="AO268:AO331" si="63">IF($K268=$Q$4, F268, "")</f>
        <v/>
      </c>
      <c r="AP268" s="21" t="str">
        <f t="shared" ref="AP268:AP331" si="64">IF($K268=$Q$4, G268, "")</f>
        <v/>
      </c>
    </row>
    <row r="269" spans="1:42" x14ac:dyDescent="0.25">
      <c r="A269" s="27"/>
      <c r="B269" s="104"/>
      <c r="C269" s="105"/>
      <c r="D269" s="105"/>
      <c r="E269" s="106"/>
      <c r="F269" s="107"/>
      <c r="G269" s="107"/>
      <c r="H269" s="108"/>
      <c r="I269" s="27"/>
      <c r="J269" s="27"/>
      <c r="K269" s="29" t="str">
        <f t="shared" si="52"/>
        <v/>
      </c>
      <c r="L269" s="21" t="str">
        <f>IF($K269="", "", IF($K269=$Q$5, 0, ($G269*'Intro &amp; Setup'!$Y$20)-($F269*'Intro &amp; Setup'!$Y$20)))</f>
        <v/>
      </c>
      <c r="M269" s="27"/>
      <c r="S269" s="39" t="str">
        <f t="shared" si="53"/>
        <v/>
      </c>
      <c r="U269" s="39" t="str">
        <f t="shared" si="54"/>
        <v/>
      </c>
      <c r="W269" s="39" t="str">
        <f t="shared" si="55"/>
        <v/>
      </c>
      <c r="Y269" s="39" t="str">
        <f>IF($B269="", "", IF(OR($B269&lt;'Intro &amp; Setup'!$BI$7, $B269&gt;'Intro &amp; Setup'!$BJ$18), "X", ""))</f>
        <v/>
      </c>
      <c r="AA269" s="70" t="str">
        <f t="shared" si="56"/>
        <v/>
      </c>
      <c r="AB269" s="67" t="str">
        <f t="shared" si="57"/>
        <v/>
      </c>
      <c r="AD269" s="64" t="str">
        <f t="shared" si="58"/>
        <v/>
      </c>
      <c r="AF269" s="67" t="str">
        <f>IF($AD269="", "", COUNTIF($AD$11:$AD$1010, "&lt;"&amp;$AD269)+1+COUNTIF($AD$11:$AD269, $AD269)-1)</f>
        <v/>
      </c>
      <c r="AH269" s="77" t="str">
        <f t="shared" si="59"/>
        <v/>
      </c>
      <c r="AI269" s="21" t="str">
        <f t="shared" si="60"/>
        <v/>
      </c>
      <c r="AK269" s="39" t="str">
        <f t="shared" si="61"/>
        <v/>
      </c>
      <c r="AM269" s="77" t="str">
        <f t="shared" si="62"/>
        <v/>
      </c>
      <c r="AO269" s="77" t="str">
        <f t="shared" si="63"/>
        <v/>
      </c>
      <c r="AP269" s="21" t="str">
        <f t="shared" si="64"/>
        <v/>
      </c>
    </row>
    <row r="270" spans="1:42" x14ac:dyDescent="0.25">
      <c r="A270" s="27"/>
      <c r="B270" s="104"/>
      <c r="C270" s="105"/>
      <c r="D270" s="105"/>
      <c r="E270" s="106"/>
      <c r="F270" s="107"/>
      <c r="G270" s="107"/>
      <c r="H270" s="108"/>
      <c r="I270" s="27"/>
      <c r="J270" s="27"/>
      <c r="K270" s="29" t="str">
        <f t="shared" si="52"/>
        <v/>
      </c>
      <c r="L270" s="21" t="str">
        <f>IF($K270="", "", IF($K270=$Q$5, 0, ($G270*'Intro &amp; Setup'!$Y$20)-($F270*'Intro &amp; Setup'!$Y$20)))</f>
        <v/>
      </c>
      <c r="M270" s="27"/>
      <c r="S270" s="39" t="str">
        <f t="shared" si="53"/>
        <v/>
      </c>
      <c r="U270" s="39" t="str">
        <f t="shared" si="54"/>
        <v/>
      </c>
      <c r="W270" s="39" t="str">
        <f t="shared" si="55"/>
        <v/>
      </c>
      <c r="Y270" s="39" t="str">
        <f>IF($B270="", "", IF(OR($B270&lt;'Intro &amp; Setup'!$BI$7, $B270&gt;'Intro &amp; Setup'!$BJ$18), "X", ""))</f>
        <v/>
      </c>
      <c r="AA270" s="70" t="str">
        <f t="shared" si="56"/>
        <v/>
      </c>
      <c r="AB270" s="67" t="str">
        <f t="shared" si="57"/>
        <v/>
      </c>
      <c r="AD270" s="64" t="str">
        <f t="shared" si="58"/>
        <v/>
      </c>
      <c r="AF270" s="67" t="str">
        <f>IF($AD270="", "", COUNTIF($AD$11:$AD$1010, "&lt;"&amp;$AD270)+1+COUNTIF($AD$11:$AD270, $AD270)-1)</f>
        <v/>
      </c>
      <c r="AH270" s="77" t="str">
        <f t="shared" si="59"/>
        <v/>
      </c>
      <c r="AI270" s="21" t="str">
        <f t="shared" si="60"/>
        <v/>
      </c>
      <c r="AK270" s="39" t="str">
        <f t="shared" si="61"/>
        <v/>
      </c>
      <c r="AM270" s="77" t="str">
        <f t="shared" si="62"/>
        <v/>
      </c>
      <c r="AO270" s="77" t="str">
        <f t="shared" si="63"/>
        <v/>
      </c>
      <c r="AP270" s="21" t="str">
        <f t="shared" si="64"/>
        <v/>
      </c>
    </row>
    <row r="271" spans="1:42" x14ac:dyDescent="0.25">
      <c r="A271" s="27"/>
      <c r="B271" s="104"/>
      <c r="C271" s="105"/>
      <c r="D271" s="105"/>
      <c r="E271" s="106"/>
      <c r="F271" s="107"/>
      <c r="G271" s="107"/>
      <c r="H271" s="108"/>
      <c r="I271" s="27"/>
      <c r="J271" s="27"/>
      <c r="K271" s="29" t="str">
        <f t="shared" si="52"/>
        <v/>
      </c>
      <c r="L271" s="21" t="str">
        <f>IF($K271="", "", IF($K271=$Q$5, 0, ($G271*'Intro &amp; Setup'!$Y$20)-($F271*'Intro &amp; Setup'!$Y$20)))</f>
        <v/>
      </c>
      <c r="M271" s="27"/>
      <c r="S271" s="39" t="str">
        <f t="shared" si="53"/>
        <v/>
      </c>
      <c r="U271" s="39" t="str">
        <f t="shared" si="54"/>
        <v/>
      </c>
      <c r="W271" s="39" t="str">
        <f t="shared" si="55"/>
        <v/>
      </c>
      <c r="Y271" s="39" t="str">
        <f>IF($B271="", "", IF(OR($B271&lt;'Intro &amp; Setup'!$BI$7, $B271&gt;'Intro &amp; Setup'!$BJ$18), "X", ""))</f>
        <v/>
      </c>
      <c r="AA271" s="70" t="str">
        <f t="shared" si="56"/>
        <v/>
      </c>
      <c r="AB271" s="67" t="str">
        <f t="shared" si="57"/>
        <v/>
      </c>
      <c r="AD271" s="64" t="str">
        <f t="shared" si="58"/>
        <v/>
      </c>
      <c r="AF271" s="67" t="str">
        <f>IF($AD271="", "", COUNTIF($AD$11:$AD$1010, "&lt;"&amp;$AD271)+1+COUNTIF($AD$11:$AD271, $AD271)-1)</f>
        <v/>
      </c>
      <c r="AH271" s="77" t="str">
        <f t="shared" si="59"/>
        <v/>
      </c>
      <c r="AI271" s="21" t="str">
        <f t="shared" si="60"/>
        <v/>
      </c>
      <c r="AK271" s="39" t="str">
        <f t="shared" si="61"/>
        <v/>
      </c>
      <c r="AM271" s="77" t="str">
        <f t="shared" si="62"/>
        <v/>
      </c>
      <c r="AO271" s="77" t="str">
        <f t="shared" si="63"/>
        <v/>
      </c>
      <c r="AP271" s="21" t="str">
        <f t="shared" si="64"/>
        <v/>
      </c>
    </row>
    <row r="272" spans="1:42" x14ac:dyDescent="0.25">
      <c r="A272" s="27"/>
      <c r="B272" s="104"/>
      <c r="C272" s="105"/>
      <c r="D272" s="105"/>
      <c r="E272" s="106"/>
      <c r="F272" s="107"/>
      <c r="G272" s="107"/>
      <c r="H272" s="108"/>
      <c r="I272" s="27"/>
      <c r="J272" s="27"/>
      <c r="K272" s="29" t="str">
        <f t="shared" si="52"/>
        <v/>
      </c>
      <c r="L272" s="21" t="str">
        <f>IF($K272="", "", IF($K272=$Q$5, 0, ($G272*'Intro &amp; Setup'!$Y$20)-($F272*'Intro &amp; Setup'!$Y$20)))</f>
        <v/>
      </c>
      <c r="M272" s="27"/>
      <c r="S272" s="39" t="str">
        <f t="shared" si="53"/>
        <v/>
      </c>
      <c r="U272" s="39" t="str">
        <f t="shared" si="54"/>
        <v/>
      </c>
      <c r="W272" s="39" t="str">
        <f t="shared" si="55"/>
        <v/>
      </c>
      <c r="Y272" s="39" t="str">
        <f>IF($B272="", "", IF(OR($B272&lt;'Intro &amp; Setup'!$BI$7, $B272&gt;'Intro &amp; Setup'!$BJ$18), "X", ""))</f>
        <v/>
      </c>
      <c r="AA272" s="70" t="str">
        <f t="shared" si="56"/>
        <v/>
      </c>
      <c r="AB272" s="67" t="str">
        <f t="shared" si="57"/>
        <v/>
      </c>
      <c r="AD272" s="64" t="str">
        <f t="shared" si="58"/>
        <v/>
      </c>
      <c r="AF272" s="67" t="str">
        <f>IF($AD272="", "", COUNTIF($AD$11:$AD$1010, "&lt;"&amp;$AD272)+1+COUNTIF($AD$11:$AD272, $AD272)-1)</f>
        <v/>
      </c>
      <c r="AH272" s="77" t="str">
        <f t="shared" si="59"/>
        <v/>
      </c>
      <c r="AI272" s="21" t="str">
        <f t="shared" si="60"/>
        <v/>
      </c>
      <c r="AK272" s="39" t="str">
        <f t="shared" si="61"/>
        <v/>
      </c>
      <c r="AM272" s="77" t="str">
        <f t="shared" si="62"/>
        <v/>
      </c>
      <c r="AO272" s="77" t="str">
        <f t="shared" si="63"/>
        <v/>
      </c>
      <c r="AP272" s="21" t="str">
        <f t="shared" si="64"/>
        <v/>
      </c>
    </row>
    <row r="273" spans="1:42" x14ac:dyDescent="0.25">
      <c r="A273" s="27"/>
      <c r="B273" s="104"/>
      <c r="C273" s="105"/>
      <c r="D273" s="105"/>
      <c r="E273" s="106"/>
      <c r="F273" s="107"/>
      <c r="G273" s="107"/>
      <c r="H273" s="108"/>
      <c r="I273" s="27"/>
      <c r="J273" s="27"/>
      <c r="K273" s="29" t="str">
        <f t="shared" si="52"/>
        <v/>
      </c>
      <c r="L273" s="21" t="str">
        <f>IF($K273="", "", IF($K273=$Q$5, 0, ($G273*'Intro &amp; Setup'!$Y$20)-($F273*'Intro &amp; Setup'!$Y$20)))</f>
        <v/>
      </c>
      <c r="M273" s="27"/>
      <c r="S273" s="39" t="str">
        <f t="shared" si="53"/>
        <v/>
      </c>
      <c r="U273" s="39" t="str">
        <f t="shared" si="54"/>
        <v/>
      </c>
      <c r="W273" s="39" t="str">
        <f t="shared" si="55"/>
        <v/>
      </c>
      <c r="Y273" s="39" t="str">
        <f>IF($B273="", "", IF(OR($B273&lt;'Intro &amp; Setup'!$BI$7, $B273&gt;'Intro &amp; Setup'!$BJ$18), "X", ""))</f>
        <v/>
      </c>
      <c r="AA273" s="70" t="str">
        <f t="shared" si="56"/>
        <v/>
      </c>
      <c r="AB273" s="67" t="str">
        <f t="shared" si="57"/>
        <v/>
      </c>
      <c r="AD273" s="64" t="str">
        <f t="shared" si="58"/>
        <v/>
      </c>
      <c r="AF273" s="67" t="str">
        <f>IF($AD273="", "", COUNTIF($AD$11:$AD$1010, "&lt;"&amp;$AD273)+1+COUNTIF($AD$11:$AD273, $AD273)-1)</f>
        <v/>
      </c>
      <c r="AH273" s="77" t="str">
        <f t="shared" si="59"/>
        <v/>
      </c>
      <c r="AI273" s="21" t="str">
        <f t="shared" si="60"/>
        <v/>
      </c>
      <c r="AK273" s="39" t="str">
        <f t="shared" si="61"/>
        <v/>
      </c>
      <c r="AM273" s="77" t="str">
        <f t="shared" si="62"/>
        <v/>
      </c>
      <c r="AO273" s="77" t="str">
        <f t="shared" si="63"/>
        <v/>
      </c>
      <c r="AP273" s="21" t="str">
        <f t="shared" si="64"/>
        <v/>
      </c>
    </row>
    <row r="274" spans="1:42" x14ac:dyDescent="0.25">
      <c r="A274" s="27"/>
      <c r="B274" s="104"/>
      <c r="C274" s="105"/>
      <c r="D274" s="105"/>
      <c r="E274" s="106"/>
      <c r="F274" s="107"/>
      <c r="G274" s="107"/>
      <c r="H274" s="108"/>
      <c r="I274" s="27"/>
      <c r="J274" s="27"/>
      <c r="K274" s="29" t="str">
        <f t="shared" si="52"/>
        <v/>
      </c>
      <c r="L274" s="21" t="str">
        <f>IF($K274="", "", IF($K274=$Q$5, 0, ($G274*'Intro &amp; Setup'!$Y$20)-($F274*'Intro &amp; Setup'!$Y$20)))</f>
        <v/>
      </c>
      <c r="M274" s="27"/>
      <c r="S274" s="39" t="str">
        <f t="shared" si="53"/>
        <v/>
      </c>
      <c r="U274" s="39" t="str">
        <f t="shared" si="54"/>
        <v/>
      </c>
      <c r="W274" s="39" t="str">
        <f t="shared" si="55"/>
        <v/>
      </c>
      <c r="Y274" s="39" t="str">
        <f>IF($B274="", "", IF(OR($B274&lt;'Intro &amp; Setup'!$BI$7, $B274&gt;'Intro &amp; Setup'!$BJ$18), "X", ""))</f>
        <v/>
      </c>
      <c r="AA274" s="70" t="str">
        <f t="shared" si="56"/>
        <v/>
      </c>
      <c r="AB274" s="67" t="str">
        <f t="shared" si="57"/>
        <v/>
      </c>
      <c r="AD274" s="64" t="str">
        <f t="shared" si="58"/>
        <v/>
      </c>
      <c r="AF274" s="67" t="str">
        <f>IF($AD274="", "", COUNTIF($AD$11:$AD$1010, "&lt;"&amp;$AD274)+1+COUNTIF($AD$11:$AD274, $AD274)-1)</f>
        <v/>
      </c>
      <c r="AH274" s="77" t="str">
        <f t="shared" si="59"/>
        <v/>
      </c>
      <c r="AI274" s="21" t="str">
        <f t="shared" si="60"/>
        <v/>
      </c>
      <c r="AK274" s="39" t="str">
        <f t="shared" si="61"/>
        <v/>
      </c>
      <c r="AM274" s="77" t="str">
        <f t="shared" si="62"/>
        <v/>
      </c>
      <c r="AO274" s="77" t="str">
        <f t="shared" si="63"/>
        <v/>
      </c>
      <c r="AP274" s="21" t="str">
        <f t="shared" si="64"/>
        <v/>
      </c>
    </row>
    <row r="275" spans="1:42" x14ac:dyDescent="0.25">
      <c r="A275" s="27"/>
      <c r="B275" s="104"/>
      <c r="C275" s="105"/>
      <c r="D275" s="105"/>
      <c r="E275" s="106"/>
      <c r="F275" s="107"/>
      <c r="G275" s="107"/>
      <c r="H275" s="108"/>
      <c r="I275" s="27"/>
      <c r="J275" s="27"/>
      <c r="K275" s="29" t="str">
        <f t="shared" si="52"/>
        <v/>
      </c>
      <c r="L275" s="21" t="str">
        <f>IF($K275="", "", IF($K275=$Q$5, 0, ($G275*'Intro &amp; Setup'!$Y$20)-($F275*'Intro &amp; Setup'!$Y$20)))</f>
        <v/>
      </c>
      <c r="M275" s="27"/>
      <c r="S275" s="39" t="str">
        <f t="shared" si="53"/>
        <v/>
      </c>
      <c r="U275" s="39" t="str">
        <f t="shared" si="54"/>
        <v/>
      </c>
      <c r="W275" s="39" t="str">
        <f t="shared" si="55"/>
        <v/>
      </c>
      <c r="Y275" s="39" t="str">
        <f>IF($B275="", "", IF(OR($B275&lt;'Intro &amp; Setup'!$BI$7, $B275&gt;'Intro &amp; Setup'!$BJ$18), "X", ""))</f>
        <v/>
      </c>
      <c r="AA275" s="70" t="str">
        <f t="shared" si="56"/>
        <v/>
      </c>
      <c r="AB275" s="67" t="str">
        <f t="shared" si="57"/>
        <v/>
      </c>
      <c r="AD275" s="64" t="str">
        <f t="shared" si="58"/>
        <v/>
      </c>
      <c r="AF275" s="67" t="str">
        <f>IF($AD275="", "", COUNTIF($AD$11:$AD$1010, "&lt;"&amp;$AD275)+1+COUNTIF($AD$11:$AD275, $AD275)-1)</f>
        <v/>
      </c>
      <c r="AH275" s="77" t="str">
        <f t="shared" si="59"/>
        <v/>
      </c>
      <c r="AI275" s="21" t="str">
        <f t="shared" si="60"/>
        <v/>
      </c>
      <c r="AK275" s="39" t="str">
        <f t="shared" si="61"/>
        <v/>
      </c>
      <c r="AM275" s="77" t="str">
        <f t="shared" si="62"/>
        <v/>
      </c>
      <c r="AO275" s="77" t="str">
        <f t="shared" si="63"/>
        <v/>
      </c>
      <c r="AP275" s="21" t="str">
        <f t="shared" si="64"/>
        <v/>
      </c>
    </row>
    <row r="276" spans="1:42" x14ac:dyDescent="0.25">
      <c r="A276" s="27"/>
      <c r="B276" s="104"/>
      <c r="C276" s="105"/>
      <c r="D276" s="105"/>
      <c r="E276" s="106"/>
      <c r="F276" s="107"/>
      <c r="G276" s="107"/>
      <c r="H276" s="108"/>
      <c r="I276" s="27"/>
      <c r="J276" s="27"/>
      <c r="K276" s="29" t="str">
        <f t="shared" si="52"/>
        <v/>
      </c>
      <c r="L276" s="21" t="str">
        <f>IF($K276="", "", IF($K276=$Q$5, 0, ($G276*'Intro &amp; Setup'!$Y$20)-($F276*'Intro &amp; Setup'!$Y$20)))</f>
        <v/>
      </c>
      <c r="M276" s="27"/>
      <c r="S276" s="39" t="str">
        <f t="shared" si="53"/>
        <v/>
      </c>
      <c r="U276" s="39" t="str">
        <f t="shared" si="54"/>
        <v/>
      </c>
      <c r="W276" s="39" t="str">
        <f t="shared" si="55"/>
        <v/>
      </c>
      <c r="Y276" s="39" t="str">
        <f>IF($B276="", "", IF(OR($B276&lt;'Intro &amp; Setup'!$BI$7, $B276&gt;'Intro &amp; Setup'!$BJ$18), "X", ""))</f>
        <v/>
      </c>
      <c r="AA276" s="70" t="str">
        <f t="shared" si="56"/>
        <v/>
      </c>
      <c r="AB276" s="67" t="str">
        <f t="shared" si="57"/>
        <v/>
      </c>
      <c r="AD276" s="64" t="str">
        <f t="shared" si="58"/>
        <v/>
      </c>
      <c r="AF276" s="67" t="str">
        <f>IF($AD276="", "", COUNTIF($AD$11:$AD$1010, "&lt;"&amp;$AD276)+1+COUNTIF($AD$11:$AD276, $AD276)-1)</f>
        <v/>
      </c>
      <c r="AH276" s="77" t="str">
        <f t="shared" si="59"/>
        <v/>
      </c>
      <c r="AI276" s="21" t="str">
        <f t="shared" si="60"/>
        <v/>
      </c>
      <c r="AK276" s="39" t="str">
        <f t="shared" si="61"/>
        <v/>
      </c>
      <c r="AM276" s="77" t="str">
        <f t="shared" si="62"/>
        <v/>
      </c>
      <c r="AO276" s="77" t="str">
        <f t="shared" si="63"/>
        <v/>
      </c>
      <c r="AP276" s="21" t="str">
        <f t="shared" si="64"/>
        <v/>
      </c>
    </row>
    <row r="277" spans="1:42" x14ac:dyDescent="0.25">
      <c r="A277" s="27"/>
      <c r="B277" s="104"/>
      <c r="C277" s="105"/>
      <c r="D277" s="105"/>
      <c r="E277" s="106"/>
      <c r="F277" s="107"/>
      <c r="G277" s="107"/>
      <c r="H277" s="108"/>
      <c r="I277" s="27"/>
      <c r="J277" s="27"/>
      <c r="K277" s="29" t="str">
        <f t="shared" si="52"/>
        <v/>
      </c>
      <c r="L277" s="21" t="str">
        <f>IF($K277="", "", IF($K277=$Q$5, 0, ($G277*'Intro &amp; Setup'!$Y$20)-($F277*'Intro &amp; Setup'!$Y$20)))</f>
        <v/>
      </c>
      <c r="M277" s="27"/>
      <c r="S277" s="39" t="str">
        <f t="shared" si="53"/>
        <v/>
      </c>
      <c r="U277" s="39" t="str">
        <f t="shared" si="54"/>
        <v/>
      </c>
      <c r="W277" s="39" t="str">
        <f t="shared" si="55"/>
        <v/>
      </c>
      <c r="Y277" s="39" t="str">
        <f>IF($B277="", "", IF(OR($B277&lt;'Intro &amp; Setup'!$BI$7, $B277&gt;'Intro &amp; Setup'!$BJ$18), "X", ""))</f>
        <v/>
      </c>
      <c r="AA277" s="70" t="str">
        <f t="shared" si="56"/>
        <v/>
      </c>
      <c r="AB277" s="67" t="str">
        <f t="shared" si="57"/>
        <v/>
      </c>
      <c r="AD277" s="64" t="str">
        <f t="shared" si="58"/>
        <v/>
      </c>
      <c r="AF277" s="67" t="str">
        <f>IF($AD277="", "", COUNTIF($AD$11:$AD$1010, "&lt;"&amp;$AD277)+1+COUNTIF($AD$11:$AD277, $AD277)-1)</f>
        <v/>
      </c>
      <c r="AH277" s="77" t="str">
        <f t="shared" si="59"/>
        <v/>
      </c>
      <c r="AI277" s="21" t="str">
        <f t="shared" si="60"/>
        <v/>
      </c>
      <c r="AK277" s="39" t="str">
        <f t="shared" si="61"/>
        <v/>
      </c>
      <c r="AM277" s="77" t="str">
        <f t="shared" si="62"/>
        <v/>
      </c>
      <c r="AO277" s="77" t="str">
        <f t="shared" si="63"/>
        <v/>
      </c>
      <c r="AP277" s="21" t="str">
        <f t="shared" si="64"/>
        <v/>
      </c>
    </row>
    <row r="278" spans="1:42" x14ac:dyDescent="0.25">
      <c r="A278" s="27"/>
      <c r="B278" s="104"/>
      <c r="C278" s="105"/>
      <c r="D278" s="105"/>
      <c r="E278" s="106"/>
      <c r="F278" s="107"/>
      <c r="G278" s="107"/>
      <c r="H278" s="108"/>
      <c r="I278" s="27"/>
      <c r="J278" s="27"/>
      <c r="K278" s="29" t="str">
        <f t="shared" si="52"/>
        <v/>
      </c>
      <c r="L278" s="21" t="str">
        <f>IF($K278="", "", IF($K278=$Q$5, 0, ($G278*'Intro &amp; Setup'!$Y$20)-($F278*'Intro &amp; Setup'!$Y$20)))</f>
        <v/>
      </c>
      <c r="M278" s="27"/>
      <c r="S278" s="39" t="str">
        <f t="shared" si="53"/>
        <v/>
      </c>
      <c r="U278" s="39" t="str">
        <f t="shared" si="54"/>
        <v/>
      </c>
      <c r="W278" s="39" t="str">
        <f t="shared" si="55"/>
        <v/>
      </c>
      <c r="Y278" s="39" t="str">
        <f>IF($B278="", "", IF(OR($B278&lt;'Intro &amp; Setup'!$BI$7, $B278&gt;'Intro &amp; Setup'!$BJ$18), "X", ""))</f>
        <v/>
      </c>
      <c r="AA278" s="70" t="str">
        <f t="shared" si="56"/>
        <v/>
      </c>
      <c r="AB278" s="67" t="str">
        <f t="shared" si="57"/>
        <v/>
      </c>
      <c r="AD278" s="64" t="str">
        <f t="shared" si="58"/>
        <v/>
      </c>
      <c r="AF278" s="67" t="str">
        <f>IF($AD278="", "", COUNTIF($AD$11:$AD$1010, "&lt;"&amp;$AD278)+1+COUNTIF($AD$11:$AD278, $AD278)-1)</f>
        <v/>
      </c>
      <c r="AH278" s="77" t="str">
        <f t="shared" si="59"/>
        <v/>
      </c>
      <c r="AI278" s="21" t="str">
        <f t="shared" si="60"/>
        <v/>
      </c>
      <c r="AK278" s="39" t="str">
        <f t="shared" si="61"/>
        <v/>
      </c>
      <c r="AM278" s="77" t="str">
        <f t="shared" si="62"/>
        <v/>
      </c>
      <c r="AO278" s="77" t="str">
        <f t="shared" si="63"/>
        <v/>
      </c>
      <c r="AP278" s="21" t="str">
        <f t="shared" si="64"/>
        <v/>
      </c>
    </row>
    <row r="279" spans="1:42" x14ac:dyDescent="0.25">
      <c r="A279" s="27"/>
      <c r="B279" s="104"/>
      <c r="C279" s="105"/>
      <c r="D279" s="105"/>
      <c r="E279" s="106"/>
      <c r="F279" s="107"/>
      <c r="G279" s="107"/>
      <c r="H279" s="108"/>
      <c r="I279" s="27"/>
      <c r="J279" s="27"/>
      <c r="K279" s="29" t="str">
        <f t="shared" si="52"/>
        <v/>
      </c>
      <c r="L279" s="21" t="str">
        <f>IF($K279="", "", IF($K279=$Q$5, 0, ($G279*'Intro &amp; Setup'!$Y$20)-($F279*'Intro &amp; Setup'!$Y$20)))</f>
        <v/>
      </c>
      <c r="M279" s="27"/>
      <c r="S279" s="39" t="str">
        <f t="shared" si="53"/>
        <v/>
      </c>
      <c r="U279" s="39" t="str">
        <f t="shared" si="54"/>
        <v/>
      </c>
      <c r="W279" s="39" t="str">
        <f t="shared" si="55"/>
        <v/>
      </c>
      <c r="Y279" s="39" t="str">
        <f>IF($B279="", "", IF(OR($B279&lt;'Intro &amp; Setup'!$BI$7, $B279&gt;'Intro &amp; Setup'!$BJ$18), "X", ""))</f>
        <v/>
      </c>
      <c r="AA279" s="70" t="str">
        <f t="shared" si="56"/>
        <v/>
      </c>
      <c r="AB279" s="67" t="str">
        <f t="shared" si="57"/>
        <v/>
      </c>
      <c r="AD279" s="64" t="str">
        <f t="shared" si="58"/>
        <v/>
      </c>
      <c r="AF279" s="67" t="str">
        <f>IF($AD279="", "", COUNTIF($AD$11:$AD$1010, "&lt;"&amp;$AD279)+1+COUNTIF($AD$11:$AD279, $AD279)-1)</f>
        <v/>
      </c>
      <c r="AH279" s="77" t="str">
        <f t="shared" si="59"/>
        <v/>
      </c>
      <c r="AI279" s="21" t="str">
        <f t="shared" si="60"/>
        <v/>
      </c>
      <c r="AK279" s="39" t="str">
        <f t="shared" si="61"/>
        <v/>
      </c>
      <c r="AM279" s="77" t="str">
        <f t="shared" si="62"/>
        <v/>
      </c>
      <c r="AO279" s="77" t="str">
        <f t="shared" si="63"/>
        <v/>
      </c>
      <c r="AP279" s="21" t="str">
        <f t="shared" si="64"/>
        <v/>
      </c>
    </row>
    <row r="280" spans="1:42" x14ac:dyDescent="0.25">
      <c r="A280" s="27"/>
      <c r="B280" s="104"/>
      <c r="C280" s="105"/>
      <c r="D280" s="105"/>
      <c r="E280" s="106"/>
      <c r="F280" s="107"/>
      <c r="G280" s="107"/>
      <c r="H280" s="108"/>
      <c r="I280" s="27"/>
      <c r="J280" s="27"/>
      <c r="K280" s="29" t="str">
        <f t="shared" si="52"/>
        <v/>
      </c>
      <c r="L280" s="21" t="str">
        <f>IF($K280="", "", IF($K280=$Q$5, 0, ($G280*'Intro &amp; Setup'!$Y$20)-($F280*'Intro &amp; Setup'!$Y$20)))</f>
        <v/>
      </c>
      <c r="M280" s="27"/>
      <c r="S280" s="39" t="str">
        <f t="shared" si="53"/>
        <v/>
      </c>
      <c r="U280" s="39" t="str">
        <f t="shared" si="54"/>
        <v/>
      </c>
      <c r="W280" s="39" t="str">
        <f t="shared" si="55"/>
        <v/>
      </c>
      <c r="Y280" s="39" t="str">
        <f>IF($B280="", "", IF(OR($B280&lt;'Intro &amp; Setup'!$BI$7, $B280&gt;'Intro &amp; Setup'!$BJ$18), "X", ""))</f>
        <v/>
      </c>
      <c r="AA280" s="70" t="str">
        <f t="shared" si="56"/>
        <v/>
      </c>
      <c r="AB280" s="67" t="str">
        <f t="shared" si="57"/>
        <v/>
      </c>
      <c r="AD280" s="64" t="str">
        <f t="shared" si="58"/>
        <v/>
      </c>
      <c r="AF280" s="67" t="str">
        <f>IF($AD280="", "", COUNTIF($AD$11:$AD$1010, "&lt;"&amp;$AD280)+1+COUNTIF($AD$11:$AD280, $AD280)-1)</f>
        <v/>
      </c>
      <c r="AH280" s="77" t="str">
        <f t="shared" si="59"/>
        <v/>
      </c>
      <c r="AI280" s="21" t="str">
        <f t="shared" si="60"/>
        <v/>
      </c>
      <c r="AK280" s="39" t="str">
        <f t="shared" si="61"/>
        <v/>
      </c>
      <c r="AM280" s="77" t="str">
        <f t="shared" si="62"/>
        <v/>
      </c>
      <c r="AO280" s="77" t="str">
        <f t="shared" si="63"/>
        <v/>
      </c>
      <c r="AP280" s="21" t="str">
        <f t="shared" si="64"/>
        <v/>
      </c>
    </row>
    <row r="281" spans="1:42" x14ac:dyDescent="0.25">
      <c r="A281" s="27"/>
      <c r="B281" s="104"/>
      <c r="C281" s="105"/>
      <c r="D281" s="105"/>
      <c r="E281" s="106"/>
      <c r="F281" s="107"/>
      <c r="G281" s="107"/>
      <c r="H281" s="108"/>
      <c r="I281" s="27"/>
      <c r="J281" s="27"/>
      <c r="K281" s="29" t="str">
        <f t="shared" si="52"/>
        <v/>
      </c>
      <c r="L281" s="21" t="str">
        <f>IF($K281="", "", IF($K281=$Q$5, 0, ($G281*'Intro &amp; Setup'!$Y$20)-($F281*'Intro &amp; Setup'!$Y$20)))</f>
        <v/>
      </c>
      <c r="M281" s="27"/>
      <c r="S281" s="39" t="str">
        <f t="shared" si="53"/>
        <v/>
      </c>
      <c r="U281" s="39" t="str">
        <f t="shared" si="54"/>
        <v/>
      </c>
      <c r="W281" s="39" t="str">
        <f t="shared" si="55"/>
        <v/>
      </c>
      <c r="Y281" s="39" t="str">
        <f>IF($B281="", "", IF(OR($B281&lt;'Intro &amp; Setup'!$BI$7, $B281&gt;'Intro &amp; Setup'!$BJ$18), "X", ""))</f>
        <v/>
      </c>
      <c r="AA281" s="70" t="str">
        <f t="shared" si="56"/>
        <v/>
      </c>
      <c r="AB281" s="67" t="str">
        <f t="shared" si="57"/>
        <v/>
      </c>
      <c r="AD281" s="64" t="str">
        <f t="shared" si="58"/>
        <v/>
      </c>
      <c r="AF281" s="67" t="str">
        <f>IF($AD281="", "", COUNTIF($AD$11:$AD$1010, "&lt;"&amp;$AD281)+1+COUNTIF($AD$11:$AD281, $AD281)-1)</f>
        <v/>
      </c>
      <c r="AH281" s="77" t="str">
        <f t="shared" si="59"/>
        <v/>
      </c>
      <c r="AI281" s="21" t="str">
        <f t="shared" si="60"/>
        <v/>
      </c>
      <c r="AK281" s="39" t="str">
        <f t="shared" si="61"/>
        <v/>
      </c>
      <c r="AM281" s="77" t="str">
        <f t="shared" si="62"/>
        <v/>
      </c>
      <c r="AO281" s="77" t="str">
        <f t="shared" si="63"/>
        <v/>
      </c>
      <c r="AP281" s="21" t="str">
        <f t="shared" si="64"/>
        <v/>
      </c>
    </row>
    <row r="282" spans="1:42" x14ac:dyDescent="0.25">
      <c r="A282" s="27"/>
      <c r="B282" s="104"/>
      <c r="C282" s="105"/>
      <c r="D282" s="105"/>
      <c r="E282" s="106"/>
      <c r="F282" s="107"/>
      <c r="G282" s="107"/>
      <c r="H282" s="108"/>
      <c r="I282" s="27"/>
      <c r="J282" s="27"/>
      <c r="K282" s="29" t="str">
        <f t="shared" si="52"/>
        <v/>
      </c>
      <c r="L282" s="21" t="str">
        <f>IF($K282="", "", IF($K282=$Q$5, 0, ($G282*'Intro &amp; Setup'!$Y$20)-($F282*'Intro &amp; Setup'!$Y$20)))</f>
        <v/>
      </c>
      <c r="M282" s="27"/>
      <c r="S282" s="39" t="str">
        <f t="shared" si="53"/>
        <v/>
      </c>
      <c r="U282" s="39" t="str">
        <f t="shared" si="54"/>
        <v/>
      </c>
      <c r="W282" s="39" t="str">
        <f t="shared" si="55"/>
        <v/>
      </c>
      <c r="Y282" s="39" t="str">
        <f>IF($B282="", "", IF(OR($B282&lt;'Intro &amp; Setup'!$BI$7, $B282&gt;'Intro &amp; Setup'!$BJ$18), "X", ""))</f>
        <v/>
      </c>
      <c r="AA282" s="70" t="str">
        <f t="shared" si="56"/>
        <v/>
      </c>
      <c r="AB282" s="67" t="str">
        <f t="shared" si="57"/>
        <v/>
      </c>
      <c r="AD282" s="64" t="str">
        <f t="shared" si="58"/>
        <v/>
      </c>
      <c r="AF282" s="67" t="str">
        <f>IF($AD282="", "", COUNTIF($AD$11:$AD$1010, "&lt;"&amp;$AD282)+1+COUNTIF($AD$11:$AD282, $AD282)-1)</f>
        <v/>
      </c>
      <c r="AH282" s="77" t="str">
        <f t="shared" si="59"/>
        <v/>
      </c>
      <c r="AI282" s="21" t="str">
        <f t="shared" si="60"/>
        <v/>
      </c>
      <c r="AK282" s="39" t="str">
        <f t="shared" si="61"/>
        <v/>
      </c>
      <c r="AM282" s="77" t="str">
        <f t="shared" si="62"/>
        <v/>
      </c>
      <c r="AO282" s="77" t="str">
        <f t="shared" si="63"/>
        <v/>
      </c>
      <c r="AP282" s="21" t="str">
        <f t="shared" si="64"/>
        <v/>
      </c>
    </row>
    <row r="283" spans="1:42" x14ac:dyDescent="0.25">
      <c r="A283" s="27"/>
      <c r="B283" s="104"/>
      <c r="C283" s="105"/>
      <c r="D283" s="105"/>
      <c r="E283" s="106"/>
      <c r="F283" s="107"/>
      <c r="G283" s="107"/>
      <c r="H283" s="108"/>
      <c r="I283" s="27"/>
      <c r="J283" s="27"/>
      <c r="K283" s="29" t="str">
        <f t="shared" si="52"/>
        <v/>
      </c>
      <c r="L283" s="21" t="str">
        <f>IF($K283="", "", IF($K283=$Q$5, 0, ($G283*'Intro &amp; Setup'!$Y$20)-($F283*'Intro &amp; Setup'!$Y$20)))</f>
        <v/>
      </c>
      <c r="M283" s="27"/>
      <c r="S283" s="39" t="str">
        <f t="shared" si="53"/>
        <v/>
      </c>
      <c r="U283" s="39" t="str">
        <f t="shared" si="54"/>
        <v/>
      </c>
      <c r="W283" s="39" t="str">
        <f t="shared" si="55"/>
        <v/>
      </c>
      <c r="Y283" s="39" t="str">
        <f>IF($B283="", "", IF(OR($B283&lt;'Intro &amp; Setup'!$BI$7, $B283&gt;'Intro &amp; Setup'!$BJ$18), "X", ""))</f>
        <v/>
      </c>
      <c r="AA283" s="70" t="str">
        <f t="shared" si="56"/>
        <v/>
      </c>
      <c r="AB283" s="67" t="str">
        <f t="shared" si="57"/>
        <v/>
      </c>
      <c r="AD283" s="64" t="str">
        <f t="shared" si="58"/>
        <v/>
      </c>
      <c r="AF283" s="67" t="str">
        <f>IF($AD283="", "", COUNTIF($AD$11:$AD$1010, "&lt;"&amp;$AD283)+1+COUNTIF($AD$11:$AD283, $AD283)-1)</f>
        <v/>
      </c>
      <c r="AH283" s="77" t="str">
        <f t="shared" si="59"/>
        <v/>
      </c>
      <c r="AI283" s="21" t="str">
        <f t="shared" si="60"/>
        <v/>
      </c>
      <c r="AK283" s="39" t="str">
        <f t="shared" si="61"/>
        <v/>
      </c>
      <c r="AM283" s="77" t="str">
        <f t="shared" si="62"/>
        <v/>
      </c>
      <c r="AO283" s="77" t="str">
        <f t="shared" si="63"/>
        <v/>
      </c>
      <c r="AP283" s="21" t="str">
        <f t="shared" si="64"/>
        <v/>
      </c>
    </row>
    <row r="284" spans="1:42" x14ac:dyDescent="0.25">
      <c r="A284" s="27"/>
      <c r="B284" s="104"/>
      <c r="C284" s="105"/>
      <c r="D284" s="105"/>
      <c r="E284" s="106"/>
      <c r="F284" s="107"/>
      <c r="G284" s="107"/>
      <c r="H284" s="108"/>
      <c r="I284" s="27"/>
      <c r="J284" s="27"/>
      <c r="K284" s="29" t="str">
        <f t="shared" si="52"/>
        <v/>
      </c>
      <c r="L284" s="21" t="str">
        <f>IF($K284="", "", IF($K284=$Q$5, 0, ($G284*'Intro &amp; Setup'!$Y$20)-($F284*'Intro &amp; Setup'!$Y$20)))</f>
        <v/>
      </c>
      <c r="M284" s="27"/>
      <c r="S284" s="39" t="str">
        <f t="shared" si="53"/>
        <v/>
      </c>
      <c r="U284" s="39" t="str">
        <f t="shared" si="54"/>
        <v/>
      </c>
      <c r="W284" s="39" t="str">
        <f t="shared" si="55"/>
        <v/>
      </c>
      <c r="Y284" s="39" t="str">
        <f>IF($B284="", "", IF(OR($B284&lt;'Intro &amp; Setup'!$BI$7, $B284&gt;'Intro &amp; Setup'!$BJ$18), "X", ""))</f>
        <v/>
      </c>
      <c r="AA284" s="70" t="str">
        <f t="shared" si="56"/>
        <v/>
      </c>
      <c r="AB284" s="67" t="str">
        <f t="shared" si="57"/>
        <v/>
      </c>
      <c r="AD284" s="64" t="str">
        <f t="shared" si="58"/>
        <v/>
      </c>
      <c r="AF284" s="67" t="str">
        <f>IF($AD284="", "", COUNTIF($AD$11:$AD$1010, "&lt;"&amp;$AD284)+1+COUNTIF($AD$11:$AD284, $AD284)-1)</f>
        <v/>
      </c>
      <c r="AH284" s="77" t="str">
        <f t="shared" si="59"/>
        <v/>
      </c>
      <c r="AI284" s="21" t="str">
        <f t="shared" si="60"/>
        <v/>
      </c>
      <c r="AK284" s="39" t="str">
        <f t="shared" si="61"/>
        <v/>
      </c>
      <c r="AM284" s="77" t="str">
        <f t="shared" si="62"/>
        <v/>
      </c>
      <c r="AO284" s="77" t="str">
        <f t="shared" si="63"/>
        <v/>
      </c>
      <c r="AP284" s="21" t="str">
        <f t="shared" si="64"/>
        <v/>
      </c>
    </row>
    <row r="285" spans="1:42" x14ac:dyDescent="0.25">
      <c r="A285" s="27"/>
      <c r="B285" s="104"/>
      <c r="C285" s="105"/>
      <c r="D285" s="105"/>
      <c r="E285" s="106"/>
      <c r="F285" s="107"/>
      <c r="G285" s="107"/>
      <c r="H285" s="108"/>
      <c r="I285" s="27"/>
      <c r="J285" s="27"/>
      <c r="K285" s="29" t="str">
        <f t="shared" si="52"/>
        <v/>
      </c>
      <c r="L285" s="21" t="str">
        <f>IF($K285="", "", IF($K285=$Q$5, 0, ($G285*'Intro &amp; Setup'!$Y$20)-($F285*'Intro &amp; Setup'!$Y$20)))</f>
        <v/>
      </c>
      <c r="M285" s="27"/>
      <c r="S285" s="39" t="str">
        <f t="shared" si="53"/>
        <v/>
      </c>
      <c r="U285" s="39" t="str">
        <f t="shared" si="54"/>
        <v/>
      </c>
      <c r="W285" s="39" t="str">
        <f t="shared" si="55"/>
        <v/>
      </c>
      <c r="Y285" s="39" t="str">
        <f>IF($B285="", "", IF(OR($B285&lt;'Intro &amp; Setup'!$BI$7, $B285&gt;'Intro &amp; Setup'!$BJ$18), "X", ""))</f>
        <v/>
      </c>
      <c r="AA285" s="70" t="str">
        <f t="shared" si="56"/>
        <v/>
      </c>
      <c r="AB285" s="67" t="str">
        <f t="shared" si="57"/>
        <v/>
      </c>
      <c r="AD285" s="64" t="str">
        <f t="shared" si="58"/>
        <v/>
      </c>
      <c r="AF285" s="67" t="str">
        <f>IF($AD285="", "", COUNTIF($AD$11:$AD$1010, "&lt;"&amp;$AD285)+1+COUNTIF($AD$11:$AD285, $AD285)-1)</f>
        <v/>
      </c>
      <c r="AH285" s="77" t="str">
        <f t="shared" si="59"/>
        <v/>
      </c>
      <c r="AI285" s="21" t="str">
        <f t="shared" si="60"/>
        <v/>
      </c>
      <c r="AK285" s="39" t="str">
        <f t="shared" si="61"/>
        <v/>
      </c>
      <c r="AM285" s="77" t="str">
        <f t="shared" si="62"/>
        <v/>
      </c>
      <c r="AO285" s="77" t="str">
        <f t="shared" si="63"/>
        <v/>
      </c>
      <c r="AP285" s="21" t="str">
        <f t="shared" si="64"/>
        <v/>
      </c>
    </row>
    <row r="286" spans="1:42" x14ac:dyDescent="0.25">
      <c r="A286" s="27"/>
      <c r="B286" s="104"/>
      <c r="C286" s="105"/>
      <c r="D286" s="105"/>
      <c r="E286" s="106"/>
      <c r="F286" s="107"/>
      <c r="G286" s="107"/>
      <c r="H286" s="108"/>
      <c r="I286" s="27"/>
      <c r="J286" s="27"/>
      <c r="K286" s="29" t="str">
        <f t="shared" si="52"/>
        <v/>
      </c>
      <c r="L286" s="21" t="str">
        <f>IF($K286="", "", IF($K286=$Q$5, 0, ($G286*'Intro &amp; Setup'!$Y$20)-($F286*'Intro &amp; Setup'!$Y$20)))</f>
        <v/>
      </c>
      <c r="M286" s="27"/>
      <c r="S286" s="39" t="str">
        <f t="shared" si="53"/>
        <v/>
      </c>
      <c r="U286" s="39" t="str">
        <f t="shared" si="54"/>
        <v/>
      </c>
      <c r="W286" s="39" t="str">
        <f t="shared" si="55"/>
        <v/>
      </c>
      <c r="Y286" s="39" t="str">
        <f>IF($B286="", "", IF(OR($B286&lt;'Intro &amp; Setup'!$BI$7, $B286&gt;'Intro &amp; Setup'!$BJ$18), "X", ""))</f>
        <v/>
      </c>
      <c r="AA286" s="70" t="str">
        <f t="shared" si="56"/>
        <v/>
      </c>
      <c r="AB286" s="67" t="str">
        <f t="shared" si="57"/>
        <v/>
      </c>
      <c r="AD286" s="64" t="str">
        <f t="shared" si="58"/>
        <v/>
      </c>
      <c r="AF286" s="67" t="str">
        <f>IF($AD286="", "", COUNTIF($AD$11:$AD$1010, "&lt;"&amp;$AD286)+1+COUNTIF($AD$11:$AD286, $AD286)-1)</f>
        <v/>
      </c>
      <c r="AH286" s="77" t="str">
        <f t="shared" si="59"/>
        <v/>
      </c>
      <c r="AI286" s="21" t="str">
        <f t="shared" si="60"/>
        <v/>
      </c>
      <c r="AK286" s="39" t="str">
        <f t="shared" si="61"/>
        <v/>
      </c>
      <c r="AM286" s="77" t="str">
        <f t="shared" si="62"/>
        <v/>
      </c>
      <c r="AO286" s="77" t="str">
        <f t="shared" si="63"/>
        <v/>
      </c>
      <c r="AP286" s="21" t="str">
        <f t="shared" si="64"/>
        <v/>
      </c>
    </row>
    <row r="287" spans="1:42" x14ac:dyDescent="0.25">
      <c r="A287" s="27"/>
      <c r="B287" s="104"/>
      <c r="C287" s="105"/>
      <c r="D287" s="105"/>
      <c r="E287" s="106"/>
      <c r="F287" s="107"/>
      <c r="G287" s="107"/>
      <c r="H287" s="108"/>
      <c r="I287" s="27"/>
      <c r="J287" s="27"/>
      <c r="K287" s="29" t="str">
        <f t="shared" si="52"/>
        <v/>
      </c>
      <c r="L287" s="21" t="str">
        <f>IF($K287="", "", IF($K287=$Q$5, 0, ($G287*'Intro &amp; Setup'!$Y$20)-($F287*'Intro &amp; Setup'!$Y$20)))</f>
        <v/>
      </c>
      <c r="M287" s="27"/>
      <c r="S287" s="39" t="str">
        <f t="shared" si="53"/>
        <v/>
      </c>
      <c r="U287" s="39" t="str">
        <f t="shared" si="54"/>
        <v/>
      </c>
      <c r="W287" s="39" t="str">
        <f t="shared" si="55"/>
        <v/>
      </c>
      <c r="Y287" s="39" t="str">
        <f>IF($B287="", "", IF(OR($B287&lt;'Intro &amp; Setup'!$BI$7, $B287&gt;'Intro &amp; Setup'!$BJ$18), "X", ""))</f>
        <v/>
      </c>
      <c r="AA287" s="70" t="str">
        <f t="shared" si="56"/>
        <v/>
      </c>
      <c r="AB287" s="67" t="str">
        <f t="shared" si="57"/>
        <v/>
      </c>
      <c r="AD287" s="64" t="str">
        <f t="shared" si="58"/>
        <v/>
      </c>
      <c r="AF287" s="67" t="str">
        <f>IF($AD287="", "", COUNTIF($AD$11:$AD$1010, "&lt;"&amp;$AD287)+1+COUNTIF($AD$11:$AD287, $AD287)-1)</f>
        <v/>
      </c>
      <c r="AH287" s="77" t="str">
        <f t="shared" si="59"/>
        <v/>
      </c>
      <c r="AI287" s="21" t="str">
        <f t="shared" si="60"/>
        <v/>
      </c>
      <c r="AK287" s="39" t="str">
        <f t="shared" si="61"/>
        <v/>
      </c>
      <c r="AM287" s="77" t="str">
        <f t="shared" si="62"/>
        <v/>
      </c>
      <c r="AO287" s="77" t="str">
        <f t="shared" si="63"/>
        <v/>
      </c>
      <c r="AP287" s="21" t="str">
        <f t="shared" si="64"/>
        <v/>
      </c>
    </row>
    <row r="288" spans="1:42" x14ac:dyDescent="0.25">
      <c r="A288" s="27"/>
      <c r="B288" s="104"/>
      <c r="C288" s="105"/>
      <c r="D288" s="105"/>
      <c r="E288" s="106"/>
      <c r="F288" s="107"/>
      <c r="G288" s="107"/>
      <c r="H288" s="108"/>
      <c r="I288" s="27"/>
      <c r="J288" s="27"/>
      <c r="K288" s="29" t="str">
        <f t="shared" si="52"/>
        <v/>
      </c>
      <c r="L288" s="21" t="str">
        <f>IF($K288="", "", IF($K288=$Q$5, 0, ($G288*'Intro &amp; Setup'!$Y$20)-($F288*'Intro &amp; Setup'!$Y$20)))</f>
        <v/>
      </c>
      <c r="M288" s="27"/>
      <c r="S288" s="39" t="str">
        <f t="shared" si="53"/>
        <v/>
      </c>
      <c r="U288" s="39" t="str">
        <f t="shared" si="54"/>
        <v/>
      </c>
      <c r="W288" s="39" t="str">
        <f t="shared" si="55"/>
        <v/>
      </c>
      <c r="Y288" s="39" t="str">
        <f>IF($B288="", "", IF(OR($B288&lt;'Intro &amp; Setup'!$BI$7, $B288&gt;'Intro &amp; Setup'!$BJ$18), "X", ""))</f>
        <v/>
      </c>
      <c r="AA288" s="70" t="str">
        <f t="shared" si="56"/>
        <v/>
      </c>
      <c r="AB288" s="67" t="str">
        <f t="shared" si="57"/>
        <v/>
      </c>
      <c r="AD288" s="64" t="str">
        <f t="shared" si="58"/>
        <v/>
      </c>
      <c r="AF288" s="67" t="str">
        <f>IF($AD288="", "", COUNTIF($AD$11:$AD$1010, "&lt;"&amp;$AD288)+1+COUNTIF($AD$11:$AD288, $AD288)-1)</f>
        <v/>
      </c>
      <c r="AH288" s="77" t="str">
        <f t="shared" si="59"/>
        <v/>
      </c>
      <c r="AI288" s="21" t="str">
        <f t="shared" si="60"/>
        <v/>
      </c>
      <c r="AK288" s="39" t="str">
        <f t="shared" si="61"/>
        <v/>
      </c>
      <c r="AM288" s="77" t="str">
        <f t="shared" si="62"/>
        <v/>
      </c>
      <c r="AO288" s="77" t="str">
        <f t="shared" si="63"/>
        <v/>
      </c>
      <c r="AP288" s="21" t="str">
        <f t="shared" si="64"/>
        <v/>
      </c>
    </row>
    <row r="289" spans="1:42" x14ac:dyDescent="0.25">
      <c r="A289" s="27"/>
      <c r="B289" s="104"/>
      <c r="C289" s="105"/>
      <c r="D289" s="105"/>
      <c r="E289" s="106"/>
      <c r="F289" s="107"/>
      <c r="G289" s="107"/>
      <c r="H289" s="108"/>
      <c r="I289" s="27"/>
      <c r="J289" s="27"/>
      <c r="K289" s="29" t="str">
        <f t="shared" si="52"/>
        <v/>
      </c>
      <c r="L289" s="21" t="str">
        <f>IF($K289="", "", IF($K289=$Q$5, 0, ($G289*'Intro &amp; Setup'!$Y$20)-($F289*'Intro &amp; Setup'!$Y$20)))</f>
        <v/>
      </c>
      <c r="M289" s="27"/>
      <c r="S289" s="39" t="str">
        <f t="shared" si="53"/>
        <v/>
      </c>
      <c r="U289" s="39" t="str">
        <f t="shared" si="54"/>
        <v/>
      </c>
      <c r="W289" s="39" t="str">
        <f t="shared" si="55"/>
        <v/>
      </c>
      <c r="Y289" s="39" t="str">
        <f>IF($B289="", "", IF(OR($B289&lt;'Intro &amp; Setup'!$BI$7, $B289&gt;'Intro &amp; Setup'!$BJ$18), "X", ""))</f>
        <v/>
      </c>
      <c r="AA289" s="70" t="str">
        <f t="shared" si="56"/>
        <v/>
      </c>
      <c r="AB289" s="67" t="str">
        <f t="shared" si="57"/>
        <v/>
      </c>
      <c r="AD289" s="64" t="str">
        <f t="shared" si="58"/>
        <v/>
      </c>
      <c r="AF289" s="67" t="str">
        <f>IF($AD289="", "", COUNTIF($AD$11:$AD$1010, "&lt;"&amp;$AD289)+1+COUNTIF($AD$11:$AD289, $AD289)-1)</f>
        <v/>
      </c>
      <c r="AH289" s="77" t="str">
        <f t="shared" si="59"/>
        <v/>
      </c>
      <c r="AI289" s="21" t="str">
        <f t="shared" si="60"/>
        <v/>
      </c>
      <c r="AK289" s="39" t="str">
        <f t="shared" si="61"/>
        <v/>
      </c>
      <c r="AM289" s="77" t="str">
        <f t="shared" si="62"/>
        <v/>
      </c>
      <c r="AO289" s="77" t="str">
        <f t="shared" si="63"/>
        <v/>
      </c>
      <c r="AP289" s="21" t="str">
        <f t="shared" si="64"/>
        <v/>
      </c>
    </row>
    <row r="290" spans="1:42" x14ac:dyDescent="0.25">
      <c r="A290" s="27"/>
      <c r="B290" s="104"/>
      <c r="C290" s="105"/>
      <c r="D290" s="105"/>
      <c r="E290" s="106"/>
      <c r="F290" s="107"/>
      <c r="G290" s="107"/>
      <c r="H290" s="108"/>
      <c r="I290" s="27"/>
      <c r="J290" s="27"/>
      <c r="K290" s="29" t="str">
        <f t="shared" si="52"/>
        <v/>
      </c>
      <c r="L290" s="21" t="str">
        <f>IF($K290="", "", IF($K290=$Q$5, 0, ($G290*'Intro &amp; Setup'!$Y$20)-($F290*'Intro &amp; Setup'!$Y$20)))</f>
        <v/>
      </c>
      <c r="M290" s="27"/>
      <c r="S290" s="39" t="str">
        <f t="shared" si="53"/>
        <v/>
      </c>
      <c r="U290" s="39" t="str">
        <f t="shared" si="54"/>
        <v/>
      </c>
      <c r="W290" s="39" t="str">
        <f t="shared" si="55"/>
        <v/>
      </c>
      <c r="Y290" s="39" t="str">
        <f>IF($B290="", "", IF(OR($B290&lt;'Intro &amp; Setup'!$BI$7, $B290&gt;'Intro &amp; Setup'!$BJ$18), "X", ""))</f>
        <v/>
      </c>
      <c r="AA290" s="70" t="str">
        <f t="shared" si="56"/>
        <v/>
      </c>
      <c r="AB290" s="67" t="str">
        <f t="shared" si="57"/>
        <v/>
      </c>
      <c r="AD290" s="64" t="str">
        <f t="shared" si="58"/>
        <v/>
      </c>
      <c r="AF290" s="67" t="str">
        <f>IF($AD290="", "", COUNTIF($AD$11:$AD$1010, "&lt;"&amp;$AD290)+1+COUNTIF($AD$11:$AD290, $AD290)-1)</f>
        <v/>
      </c>
      <c r="AH290" s="77" t="str">
        <f t="shared" si="59"/>
        <v/>
      </c>
      <c r="AI290" s="21" t="str">
        <f t="shared" si="60"/>
        <v/>
      </c>
      <c r="AK290" s="39" t="str">
        <f t="shared" si="61"/>
        <v/>
      </c>
      <c r="AM290" s="77" t="str">
        <f t="shared" si="62"/>
        <v/>
      </c>
      <c r="AO290" s="77" t="str">
        <f t="shared" si="63"/>
        <v/>
      </c>
      <c r="AP290" s="21" t="str">
        <f t="shared" si="64"/>
        <v/>
      </c>
    </row>
    <row r="291" spans="1:42" x14ac:dyDescent="0.25">
      <c r="A291" s="27"/>
      <c r="B291" s="104"/>
      <c r="C291" s="105"/>
      <c r="D291" s="105"/>
      <c r="E291" s="106"/>
      <c r="F291" s="107"/>
      <c r="G291" s="107"/>
      <c r="H291" s="108"/>
      <c r="I291" s="27"/>
      <c r="J291" s="27"/>
      <c r="K291" s="29" t="str">
        <f t="shared" si="52"/>
        <v/>
      </c>
      <c r="L291" s="21" t="str">
        <f>IF($K291="", "", IF($K291=$Q$5, 0, ($G291*'Intro &amp; Setup'!$Y$20)-($F291*'Intro &amp; Setup'!$Y$20)))</f>
        <v/>
      </c>
      <c r="M291" s="27"/>
      <c r="S291" s="39" t="str">
        <f t="shared" si="53"/>
        <v/>
      </c>
      <c r="U291" s="39" t="str">
        <f t="shared" si="54"/>
        <v/>
      </c>
      <c r="W291" s="39" t="str">
        <f t="shared" si="55"/>
        <v/>
      </c>
      <c r="Y291" s="39" t="str">
        <f>IF($B291="", "", IF(OR($B291&lt;'Intro &amp; Setup'!$BI$7, $B291&gt;'Intro &amp; Setup'!$BJ$18), "X", ""))</f>
        <v/>
      </c>
      <c r="AA291" s="70" t="str">
        <f t="shared" si="56"/>
        <v/>
      </c>
      <c r="AB291" s="67" t="str">
        <f t="shared" si="57"/>
        <v/>
      </c>
      <c r="AD291" s="64" t="str">
        <f t="shared" si="58"/>
        <v/>
      </c>
      <c r="AF291" s="67" t="str">
        <f>IF($AD291="", "", COUNTIF($AD$11:$AD$1010, "&lt;"&amp;$AD291)+1+COUNTIF($AD$11:$AD291, $AD291)-1)</f>
        <v/>
      </c>
      <c r="AH291" s="77" t="str">
        <f t="shared" si="59"/>
        <v/>
      </c>
      <c r="AI291" s="21" t="str">
        <f t="shared" si="60"/>
        <v/>
      </c>
      <c r="AK291" s="39" t="str">
        <f t="shared" si="61"/>
        <v/>
      </c>
      <c r="AM291" s="77" t="str">
        <f t="shared" si="62"/>
        <v/>
      </c>
      <c r="AO291" s="77" t="str">
        <f t="shared" si="63"/>
        <v/>
      </c>
      <c r="AP291" s="21" t="str">
        <f t="shared" si="64"/>
        <v/>
      </c>
    </row>
    <row r="292" spans="1:42" x14ac:dyDescent="0.25">
      <c r="A292" s="27"/>
      <c r="B292" s="104"/>
      <c r="C292" s="105"/>
      <c r="D292" s="105"/>
      <c r="E292" s="106"/>
      <c r="F292" s="107"/>
      <c r="G292" s="107"/>
      <c r="H292" s="108"/>
      <c r="I292" s="27"/>
      <c r="J292" s="27"/>
      <c r="K292" s="29" t="str">
        <f t="shared" si="52"/>
        <v/>
      </c>
      <c r="L292" s="21" t="str">
        <f>IF($K292="", "", IF($K292=$Q$5, 0, ($G292*'Intro &amp; Setup'!$Y$20)-($F292*'Intro &amp; Setup'!$Y$20)))</f>
        <v/>
      </c>
      <c r="M292" s="27"/>
      <c r="S292" s="39" t="str">
        <f t="shared" si="53"/>
        <v/>
      </c>
      <c r="U292" s="39" t="str">
        <f t="shared" si="54"/>
        <v/>
      </c>
      <c r="W292" s="39" t="str">
        <f t="shared" si="55"/>
        <v/>
      </c>
      <c r="Y292" s="39" t="str">
        <f>IF($B292="", "", IF(OR($B292&lt;'Intro &amp; Setup'!$BI$7, $B292&gt;'Intro &amp; Setup'!$BJ$18), "X", ""))</f>
        <v/>
      </c>
      <c r="AA292" s="70" t="str">
        <f t="shared" si="56"/>
        <v/>
      </c>
      <c r="AB292" s="67" t="str">
        <f t="shared" si="57"/>
        <v/>
      </c>
      <c r="AD292" s="64" t="str">
        <f t="shared" si="58"/>
        <v/>
      </c>
      <c r="AF292" s="67" t="str">
        <f>IF($AD292="", "", COUNTIF($AD$11:$AD$1010, "&lt;"&amp;$AD292)+1+COUNTIF($AD$11:$AD292, $AD292)-1)</f>
        <v/>
      </c>
      <c r="AH292" s="77" t="str">
        <f t="shared" si="59"/>
        <v/>
      </c>
      <c r="AI292" s="21" t="str">
        <f t="shared" si="60"/>
        <v/>
      </c>
      <c r="AK292" s="39" t="str">
        <f t="shared" si="61"/>
        <v/>
      </c>
      <c r="AM292" s="77" t="str">
        <f t="shared" si="62"/>
        <v/>
      </c>
      <c r="AO292" s="77" t="str">
        <f t="shared" si="63"/>
        <v/>
      </c>
      <c r="AP292" s="21" t="str">
        <f t="shared" si="64"/>
        <v/>
      </c>
    </row>
    <row r="293" spans="1:42" x14ac:dyDescent="0.25">
      <c r="A293" s="27"/>
      <c r="B293" s="104"/>
      <c r="C293" s="105"/>
      <c r="D293" s="105"/>
      <c r="E293" s="106"/>
      <c r="F293" s="107"/>
      <c r="G293" s="107"/>
      <c r="H293" s="108"/>
      <c r="I293" s="27"/>
      <c r="J293" s="27"/>
      <c r="K293" s="29" t="str">
        <f t="shared" si="52"/>
        <v/>
      </c>
      <c r="L293" s="21" t="str">
        <f>IF($K293="", "", IF($K293=$Q$5, 0, ($G293*'Intro &amp; Setup'!$Y$20)-($F293*'Intro &amp; Setup'!$Y$20)))</f>
        <v/>
      </c>
      <c r="M293" s="27"/>
      <c r="S293" s="39" t="str">
        <f t="shared" si="53"/>
        <v/>
      </c>
      <c r="U293" s="39" t="str">
        <f t="shared" si="54"/>
        <v/>
      </c>
      <c r="W293" s="39" t="str">
        <f t="shared" si="55"/>
        <v/>
      </c>
      <c r="Y293" s="39" t="str">
        <f>IF($B293="", "", IF(OR($B293&lt;'Intro &amp; Setup'!$BI$7, $B293&gt;'Intro &amp; Setup'!$BJ$18), "X", ""))</f>
        <v/>
      </c>
      <c r="AA293" s="70" t="str">
        <f t="shared" si="56"/>
        <v/>
      </c>
      <c r="AB293" s="67" t="str">
        <f t="shared" si="57"/>
        <v/>
      </c>
      <c r="AD293" s="64" t="str">
        <f t="shared" si="58"/>
        <v/>
      </c>
      <c r="AF293" s="67" t="str">
        <f>IF($AD293="", "", COUNTIF($AD$11:$AD$1010, "&lt;"&amp;$AD293)+1+COUNTIF($AD$11:$AD293, $AD293)-1)</f>
        <v/>
      </c>
      <c r="AH293" s="77" t="str">
        <f t="shared" si="59"/>
        <v/>
      </c>
      <c r="AI293" s="21" t="str">
        <f t="shared" si="60"/>
        <v/>
      </c>
      <c r="AK293" s="39" t="str">
        <f t="shared" si="61"/>
        <v/>
      </c>
      <c r="AM293" s="77" t="str">
        <f t="shared" si="62"/>
        <v/>
      </c>
      <c r="AO293" s="77" t="str">
        <f t="shared" si="63"/>
        <v/>
      </c>
      <c r="AP293" s="21" t="str">
        <f t="shared" si="64"/>
        <v/>
      </c>
    </row>
    <row r="294" spans="1:42" x14ac:dyDescent="0.25">
      <c r="A294" s="27"/>
      <c r="B294" s="104"/>
      <c r="C294" s="105"/>
      <c r="D294" s="105"/>
      <c r="E294" s="106"/>
      <c r="F294" s="107"/>
      <c r="G294" s="107"/>
      <c r="H294" s="108"/>
      <c r="I294" s="27"/>
      <c r="J294" s="27"/>
      <c r="K294" s="29" t="str">
        <f t="shared" si="52"/>
        <v/>
      </c>
      <c r="L294" s="21" t="str">
        <f>IF($K294="", "", IF($K294=$Q$5, 0, ($G294*'Intro &amp; Setup'!$Y$20)-($F294*'Intro &amp; Setup'!$Y$20)))</f>
        <v/>
      </c>
      <c r="M294" s="27"/>
      <c r="S294" s="39" t="str">
        <f t="shared" si="53"/>
        <v/>
      </c>
      <c r="U294" s="39" t="str">
        <f t="shared" si="54"/>
        <v/>
      </c>
      <c r="W294" s="39" t="str">
        <f t="shared" si="55"/>
        <v/>
      </c>
      <c r="Y294" s="39" t="str">
        <f>IF($B294="", "", IF(OR($B294&lt;'Intro &amp; Setup'!$BI$7, $B294&gt;'Intro &amp; Setup'!$BJ$18), "X", ""))</f>
        <v/>
      </c>
      <c r="AA294" s="70" t="str">
        <f t="shared" si="56"/>
        <v/>
      </c>
      <c r="AB294" s="67" t="str">
        <f t="shared" si="57"/>
        <v/>
      </c>
      <c r="AD294" s="64" t="str">
        <f t="shared" si="58"/>
        <v/>
      </c>
      <c r="AF294" s="67" t="str">
        <f>IF($AD294="", "", COUNTIF($AD$11:$AD$1010, "&lt;"&amp;$AD294)+1+COUNTIF($AD$11:$AD294, $AD294)-1)</f>
        <v/>
      </c>
      <c r="AH294" s="77" t="str">
        <f t="shared" si="59"/>
        <v/>
      </c>
      <c r="AI294" s="21" t="str">
        <f t="shared" si="60"/>
        <v/>
      </c>
      <c r="AK294" s="39" t="str">
        <f t="shared" si="61"/>
        <v/>
      </c>
      <c r="AM294" s="77" t="str">
        <f t="shared" si="62"/>
        <v/>
      </c>
      <c r="AO294" s="77" t="str">
        <f t="shared" si="63"/>
        <v/>
      </c>
      <c r="AP294" s="21" t="str">
        <f t="shared" si="64"/>
        <v/>
      </c>
    </row>
    <row r="295" spans="1:42" x14ac:dyDescent="0.25">
      <c r="A295" s="27"/>
      <c r="B295" s="104"/>
      <c r="C295" s="105"/>
      <c r="D295" s="105"/>
      <c r="E295" s="106"/>
      <c r="F295" s="107"/>
      <c r="G295" s="107"/>
      <c r="H295" s="108"/>
      <c r="I295" s="27"/>
      <c r="J295" s="27"/>
      <c r="K295" s="29" t="str">
        <f t="shared" si="52"/>
        <v/>
      </c>
      <c r="L295" s="21" t="str">
        <f>IF($K295="", "", IF($K295=$Q$5, 0, ($G295*'Intro &amp; Setup'!$Y$20)-($F295*'Intro &amp; Setup'!$Y$20)))</f>
        <v/>
      </c>
      <c r="M295" s="27"/>
      <c r="S295" s="39" t="str">
        <f t="shared" si="53"/>
        <v/>
      </c>
      <c r="U295" s="39" t="str">
        <f t="shared" si="54"/>
        <v/>
      </c>
      <c r="W295" s="39" t="str">
        <f t="shared" si="55"/>
        <v/>
      </c>
      <c r="Y295" s="39" t="str">
        <f>IF($B295="", "", IF(OR($B295&lt;'Intro &amp; Setup'!$BI$7, $B295&gt;'Intro &amp; Setup'!$BJ$18), "X", ""))</f>
        <v/>
      </c>
      <c r="AA295" s="70" t="str">
        <f t="shared" si="56"/>
        <v/>
      </c>
      <c r="AB295" s="67" t="str">
        <f t="shared" si="57"/>
        <v/>
      </c>
      <c r="AD295" s="64" t="str">
        <f t="shared" si="58"/>
        <v/>
      </c>
      <c r="AF295" s="67" t="str">
        <f>IF($AD295="", "", COUNTIF($AD$11:$AD$1010, "&lt;"&amp;$AD295)+1+COUNTIF($AD$11:$AD295, $AD295)-1)</f>
        <v/>
      </c>
      <c r="AH295" s="77" t="str">
        <f t="shared" si="59"/>
        <v/>
      </c>
      <c r="AI295" s="21" t="str">
        <f t="shared" si="60"/>
        <v/>
      </c>
      <c r="AK295" s="39" t="str">
        <f t="shared" si="61"/>
        <v/>
      </c>
      <c r="AM295" s="77" t="str">
        <f t="shared" si="62"/>
        <v/>
      </c>
      <c r="AO295" s="77" t="str">
        <f t="shared" si="63"/>
        <v/>
      </c>
      <c r="AP295" s="21" t="str">
        <f t="shared" si="64"/>
        <v/>
      </c>
    </row>
    <row r="296" spans="1:42" x14ac:dyDescent="0.25">
      <c r="A296" s="27"/>
      <c r="B296" s="104"/>
      <c r="C296" s="105"/>
      <c r="D296" s="105"/>
      <c r="E296" s="106"/>
      <c r="F296" s="107"/>
      <c r="G296" s="107"/>
      <c r="H296" s="108"/>
      <c r="I296" s="27"/>
      <c r="J296" s="27"/>
      <c r="K296" s="29" t="str">
        <f t="shared" si="52"/>
        <v/>
      </c>
      <c r="L296" s="21" t="str">
        <f>IF($K296="", "", IF($K296=$Q$5, 0, ($G296*'Intro &amp; Setup'!$Y$20)-($F296*'Intro &amp; Setup'!$Y$20)))</f>
        <v/>
      </c>
      <c r="M296" s="27"/>
      <c r="S296" s="39" t="str">
        <f t="shared" si="53"/>
        <v/>
      </c>
      <c r="U296" s="39" t="str">
        <f t="shared" si="54"/>
        <v/>
      </c>
      <c r="W296" s="39" t="str">
        <f t="shared" si="55"/>
        <v/>
      </c>
      <c r="Y296" s="39" t="str">
        <f>IF($B296="", "", IF(OR($B296&lt;'Intro &amp; Setup'!$BI$7, $B296&gt;'Intro &amp; Setup'!$BJ$18), "X", ""))</f>
        <v/>
      </c>
      <c r="AA296" s="70" t="str">
        <f t="shared" si="56"/>
        <v/>
      </c>
      <c r="AB296" s="67" t="str">
        <f t="shared" si="57"/>
        <v/>
      </c>
      <c r="AD296" s="64" t="str">
        <f t="shared" si="58"/>
        <v/>
      </c>
      <c r="AF296" s="67" t="str">
        <f>IF($AD296="", "", COUNTIF($AD$11:$AD$1010, "&lt;"&amp;$AD296)+1+COUNTIF($AD$11:$AD296, $AD296)-1)</f>
        <v/>
      </c>
      <c r="AH296" s="77" t="str">
        <f t="shared" si="59"/>
        <v/>
      </c>
      <c r="AI296" s="21" t="str">
        <f t="shared" si="60"/>
        <v/>
      </c>
      <c r="AK296" s="39" t="str">
        <f t="shared" si="61"/>
        <v/>
      </c>
      <c r="AM296" s="77" t="str">
        <f t="shared" si="62"/>
        <v/>
      </c>
      <c r="AO296" s="77" t="str">
        <f t="shared" si="63"/>
        <v/>
      </c>
      <c r="AP296" s="21" t="str">
        <f t="shared" si="64"/>
        <v/>
      </c>
    </row>
    <row r="297" spans="1:42" x14ac:dyDescent="0.25">
      <c r="A297" s="27"/>
      <c r="B297" s="104"/>
      <c r="C297" s="105"/>
      <c r="D297" s="105"/>
      <c r="E297" s="106"/>
      <c r="F297" s="107"/>
      <c r="G297" s="107"/>
      <c r="H297" s="108"/>
      <c r="I297" s="27"/>
      <c r="J297" s="27"/>
      <c r="K297" s="29" t="str">
        <f t="shared" si="52"/>
        <v/>
      </c>
      <c r="L297" s="21" t="str">
        <f>IF($K297="", "", IF($K297=$Q$5, 0, ($G297*'Intro &amp; Setup'!$Y$20)-($F297*'Intro &amp; Setup'!$Y$20)))</f>
        <v/>
      </c>
      <c r="M297" s="27"/>
      <c r="S297" s="39" t="str">
        <f t="shared" si="53"/>
        <v/>
      </c>
      <c r="U297" s="39" t="str">
        <f t="shared" si="54"/>
        <v/>
      </c>
      <c r="W297" s="39" t="str">
        <f t="shared" si="55"/>
        <v/>
      </c>
      <c r="Y297" s="39" t="str">
        <f>IF($B297="", "", IF(OR($B297&lt;'Intro &amp; Setup'!$BI$7, $B297&gt;'Intro &amp; Setup'!$BJ$18), "X", ""))</f>
        <v/>
      </c>
      <c r="AA297" s="70" t="str">
        <f t="shared" si="56"/>
        <v/>
      </c>
      <c r="AB297" s="67" t="str">
        <f t="shared" si="57"/>
        <v/>
      </c>
      <c r="AD297" s="64" t="str">
        <f t="shared" si="58"/>
        <v/>
      </c>
      <c r="AF297" s="67" t="str">
        <f>IF($AD297="", "", COUNTIF($AD$11:$AD$1010, "&lt;"&amp;$AD297)+1+COUNTIF($AD$11:$AD297, $AD297)-1)</f>
        <v/>
      </c>
      <c r="AH297" s="77" t="str">
        <f t="shared" si="59"/>
        <v/>
      </c>
      <c r="AI297" s="21" t="str">
        <f t="shared" si="60"/>
        <v/>
      </c>
      <c r="AK297" s="39" t="str">
        <f t="shared" si="61"/>
        <v/>
      </c>
      <c r="AM297" s="77" t="str">
        <f t="shared" si="62"/>
        <v/>
      </c>
      <c r="AO297" s="77" t="str">
        <f t="shared" si="63"/>
        <v/>
      </c>
      <c r="AP297" s="21" t="str">
        <f t="shared" si="64"/>
        <v/>
      </c>
    </row>
    <row r="298" spans="1:42" x14ac:dyDescent="0.25">
      <c r="A298" s="27"/>
      <c r="B298" s="104"/>
      <c r="C298" s="105"/>
      <c r="D298" s="105"/>
      <c r="E298" s="106"/>
      <c r="F298" s="107"/>
      <c r="G298" s="107"/>
      <c r="H298" s="108"/>
      <c r="I298" s="27"/>
      <c r="J298" s="27"/>
      <c r="K298" s="29" t="str">
        <f t="shared" si="52"/>
        <v/>
      </c>
      <c r="L298" s="21" t="str">
        <f>IF($K298="", "", IF($K298=$Q$5, 0, ($G298*'Intro &amp; Setup'!$Y$20)-($F298*'Intro &amp; Setup'!$Y$20)))</f>
        <v/>
      </c>
      <c r="M298" s="27"/>
      <c r="S298" s="39" t="str">
        <f t="shared" si="53"/>
        <v/>
      </c>
      <c r="U298" s="39" t="str">
        <f t="shared" si="54"/>
        <v/>
      </c>
      <c r="W298" s="39" t="str">
        <f t="shared" si="55"/>
        <v/>
      </c>
      <c r="Y298" s="39" t="str">
        <f>IF($B298="", "", IF(OR($B298&lt;'Intro &amp; Setup'!$BI$7, $B298&gt;'Intro &amp; Setup'!$BJ$18), "X", ""))</f>
        <v/>
      </c>
      <c r="AA298" s="70" t="str">
        <f t="shared" si="56"/>
        <v/>
      </c>
      <c r="AB298" s="67" t="str">
        <f t="shared" si="57"/>
        <v/>
      </c>
      <c r="AD298" s="64" t="str">
        <f t="shared" si="58"/>
        <v/>
      </c>
      <c r="AF298" s="67" t="str">
        <f>IF($AD298="", "", COUNTIF($AD$11:$AD$1010, "&lt;"&amp;$AD298)+1+COUNTIF($AD$11:$AD298, $AD298)-1)</f>
        <v/>
      </c>
      <c r="AH298" s="77" t="str">
        <f t="shared" si="59"/>
        <v/>
      </c>
      <c r="AI298" s="21" t="str">
        <f t="shared" si="60"/>
        <v/>
      </c>
      <c r="AK298" s="39" t="str">
        <f t="shared" si="61"/>
        <v/>
      </c>
      <c r="AM298" s="77" t="str">
        <f t="shared" si="62"/>
        <v/>
      </c>
      <c r="AO298" s="77" t="str">
        <f t="shared" si="63"/>
        <v/>
      </c>
      <c r="AP298" s="21" t="str">
        <f t="shared" si="64"/>
        <v/>
      </c>
    </row>
    <row r="299" spans="1:42" x14ac:dyDescent="0.25">
      <c r="A299" s="27"/>
      <c r="B299" s="104"/>
      <c r="C299" s="105"/>
      <c r="D299" s="105"/>
      <c r="E299" s="106"/>
      <c r="F299" s="107"/>
      <c r="G299" s="107"/>
      <c r="H299" s="108"/>
      <c r="I299" s="27"/>
      <c r="J299" s="27"/>
      <c r="K299" s="29" t="str">
        <f t="shared" si="52"/>
        <v/>
      </c>
      <c r="L299" s="21" t="str">
        <f>IF($K299="", "", IF($K299=$Q$5, 0, ($G299*'Intro &amp; Setup'!$Y$20)-($F299*'Intro &amp; Setup'!$Y$20)))</f>
        <v/>
      </c>
      <c r="M299" s="27"/>
      <c r="S299" s="39" t="str">
        <f t="shared" si="53"/>
        <v/>
      </c>
      <c r="U299" s="39" t="str">
        <f t="shared" si="54"/>
        <v/>
      </c>
      <c r="W299" s="39" t="str">
        <f t="shared" si="55"/>
        <v/>
      </c>
      <c r="Y299" s="39" t="str">
        <f>IF($B299="", "", IF(OR($B299&lt;'Intro &amp; Setup'!$BI$7, $B299&gt;'Intro &amp; Setup'!$BJ$18), "X", ""))</f>
        <v/>
      </c>
      <c r="AA299" s="70" t="str">
        <f t="shared" si="56"/>
        <v/>
      </c>
      <c r="AB299" s="67" t="str">
        <f t="shared" si="57"/>
        <v/>
      </c>
      <c r="AD299" s="64" t="str">
        <f t="shared" si="58"/>
        <v/>
      </c>
      <c r="AF299" s="67" t="str">
        <f>IF($AD299="", "", COUNTIF($AD$11:$AD$1010, "&lt;"&amp;$AD299)+1+COUNTIF($AD$11:$AD299, $AD299)-1)</f>
        <v/>
      </c>
      <c r="AH299" s="77" t="str">
        <f t="shared" si="59"/>
        <v/>
      </c>
      <c r="AI299" s="21" t="str">
        <f t="shared" si="60"/>
        <v/>
      </c>
      <c r="AK299" s="39" t="str">
        <f t="shared" si="61"/>
        <v/>
      </c>
      <c r="AM299" s="77" t="str">
        <f t="shared" si="62"/>
        <v/>
      </c>
      <c r="AO299" s="77" t="str">
        <f t="shared" si="63"/>
        <v/>
      </c>
      <c r="AP299" s="21" t="str">
        <f t="shared" si="64"/>
        <v/>
      </c>
    </row>
    <row r="300" spans="1:42" x14ac:dyDescent="0.25">
      <c r="A300" s="27"/>
      <c r="B300" s="104"/>
      <c r="C300" s="105"/>
      <c r="D300" s="105"/>
      <c r="E300" s="106"/>
      <c r="F300" s="107"/>
      <c r="G300" s="107"/>
      <c r="H300" s="108"/>
      <c r="I300" s="27"/>
      <c r="J300" s="27"/>
      <c r="K300" s="29" t="str">
        <f t="shared" si="52"/>
        <v/>
      </c>
      <c r="L300" s="21" t="str">
        <f>IF($K300="", "", IF($K300=$Q$5, 0, ($G300*'Intro &amp; Setup'!$Y$20)-($F300*'Intro &amp; Setup'!$Y$20)))</f>
        <v/>
      </c>
      <c r="M300" s="27"/>
      <c r="S300" s="39" t="str">
        <f t="shared" si="53"/>
        <v/>
      </c>
      <c r="U300" s="39" t="str">
        <f t="shared" si="54"/>
        <v/>
      </c>
      <c r="W300" s="39" t="str">
        <f t="shared" si="55"/>
        <v/>
      </c>
      <c r="Y300" s="39" t="str">
        <f>IF($B300="", "", IF(OR($B300&lt;'Intro &amp; Setup'!$BI$7, $B300&gt;'Intro &amp; Setup'!$BJ$18), "X", ""))</f>
        <v/>
      </c>
      <c r="AA300" s="70" t="str">
        <f t="shared" si="56"/>
        <v/>
      </c>
      <c r="AB300" s="67" t="str">
        <f t="shared" si="57"/>
        <v/>
      </c>
      <c r="AD300" s="64" t="str">
        <f t="shared" si="58"/>
        <v/>
      </c>
      <c r="AF300" s="67" t="str">
        <f>IF($AD300="", "", COUNTIF($AD$11:$AD$1010, "&lt;"&amp;$AD300)+1+COUNTIF($AD$11:$AD300, $AD300)-1)</f>
        <v/>
      </c>
      <c r="AH300" s="77" t="str">
        <f t="shared" si="59"/>
        <v/>
      </c>
      <c r="AI300" s="21" t="str">
        <f t="shared" si="60"/>
        <v/>
      </c>
      <c r="AK300" s="39" t="str">
        <f t="shared" si="61"/>
        <v/>
      </c>
      <c r="AM300" s="77" t="str">
        <f t="shared" si="62"/>
        <v/>
      </c>
      <c r="AO300" s="77" t="str">
        <f t="shared" si="63"/>
        <v/>
      </c>
      <c r="AP300" s="21" t="str">
        <f t="shared" si="64"/>
        <v/>
      </c>
    </row>
    <row r="301" spans="1:42" x14ac:dyDescent="0.25">
      <c r="A301" s="27"/>
      <c r="B301" s="104"/>
      <c r="C301" s="105"/>
      <c r="D301" s="105"/>
      <c r="E301" s="106"/>
      <c r="F301" s="107"/>
      <c r="G301" s="107"/>
      <c r="H301" s="108"/>
      <c r="I301" s="27"/>
      <c r="J301" s="27"/>
      <c r="K301" s="29" t="str">
        <f t="shared" si="52"/>
        <v/>
      </c>
      <c r="L301" s="21" t="str">
        <f>IF($K301="", "", IF($K301=$Q$5, 0, ($G301*'Intro &amp; Setup'!$Y$20)-($F301*'Intro &amp; Setup'!$Y$20)))</f>
        <v/>
      </c>
      <c r="M301" s="27"/>
      <c r="S301" s="39" t="str">
        <f t="shared" si="53"/>
        <v/>
      </c>
      <c r="U301" s="39" t="str">
        <f t="shared" si="54"/>
        <v/>
      </c>
      <c r="W301" s="39" t="str">
        <f t="shared" si="55"/>
        <v/>
      </c>
      <c r="Y301" s="39" t="str">
        <f>IF($B301="", "", IF(OR($B301&lt;'Intro &amp; Setup'!$BI$7, $B301&gt;'Intro &amp; Setup'!$BJ$18), "X", ""))</f>
        <v/>
      </c>
      <c r="AA301" s="70" t="str">
        <f t="shared" si="56"/>
        <v/>
      </c>
      <c r="AB301" s="67" t="str">
        <f t="shared" si="57"/>
        <v/>
      </c>
      <c r="AD301" s="64" t="str">
        <f t="shared" si="58"/>
        <v/>
      </c>
      <c r="AF301" s="67" t="str">
        <f>IF($AD301="", "", COUNTIF($AD$11:$AD$1010, "&lt;"&amp;$AD301)+1+COUNTIF($AD$11:$AD301, $AD301)-1)</f>
        <v/>
      </c>
      <c r="AH301" s="77" t="str">
        <f t="shared" si="59"/>
        <v/>
      </c>
      <c r="AI301" s="21" t="str">
        <f t="shared" si="60"/>
        <v/>
      </c>
      <c r="AK301" s="39" t="str">
        <f t="shared" si="61"/>
        <v/>
      </c>
      <c r="AM301" s="77" t="str">
        <f t="shared" si="62"/>
        <v/>
      </c>
      <c r="AO301" s="77" t="str">
        <f t="shared" si="63"/>
        <v/>
      </c>
      <c r="AP301" s="21" t="str">
        <f t="shared" si="64"/>
        <v/>
      </c>
    </row>
    <row r="302" spans="1:42" x14ac:dyDescent="0.25">
      <c r="A302" s="27"/>
      <c r="B302" s="104"/>
      <c r="C302" s="105"/>
      <c r="D302" s="105"/>
      <c r="E302" s="106"/>
      <c r="F302" s="107"/>
      <c r="G302" s="107"/>
      <c r="H302" s="108"/>
      <c r="I302" s="27"/>
      <c r="J302" s="27"/>
      <c r="K302" s="29" t="str">
        <f t="shared" si="52"/>
        <v/>
      </c>
      <c r="L302" s="21" t="str">
        <f>IF($K302="", "", IF($K302=$Q$5, 0, ($G302*'Intro &amp; Setup'!$Y$20)-($F302*'Intro &amp; Setup'!$Y$20)))</f>
        <v/>
      </c>
      <c r="M302" s="27"/>
      <c r="S302" s="39" t="str">
        <f t="shared" si="53"/>
        <v/>
      </c>
      <c r="U302" s="39" t="str">
        <f t="shared" si="54"/>
        <v/>
      </c>
      <c r="W302" s="39" t="str">
        <f t="shared" si="55"/>
        <v/>
      </c>
      <c r="Y302" s="39" t="str">
        <f>IF($B302="", "", IF(OR($B302&lt;'Intro &amp; Setup'!$BI$7, $B302&gt;'Intro &amp; Setup'!$BJ$18), "X", ""))</f>
        <v/>
      </c>
      <c r="AA302" s="70" t="str">
        <f t="shared" si="56"/>
        <v/>
      </c>
      <c r="AB302" s="67" t="str">
        <f t="shared" si="57"/>
        <v/>
      </c>
      <c r="AD302" s="64" t="str">
        <f t="shared" si="58"/>
        <v/>
      </c>
      <c r="AF302" s="67" t="str">
        <f>IF($AD302="", "", COUNTIF($AD$11:$AD$1010, "&lt;"&amp;$AD302)+1+COUNTIF($AD$11:$AD302, $AD302)-1)</f>
        <v/>
      </c>
      <c r="AH302" s="77" t="str">
        <f t="shared" si="59"/>
        <v/>
      </c>
      <c r="AI302" s="21" t="str">
        <f t="shared" si="60"/>
        <v/>
      </c>
      <c r="AK302" s="39" t="str">
        <f t="shared" si="61"/>
        <v/>
      </c>
      <c r="AM302" s="77" t="str">
        <f t="shared" si="62"/>
        <v/>
      </c>
      <c r="AO302" s="77" t="str">
        <f t="shared" si="63"/>
        <v/>
      </c>
      <c r="AP302" s="21" t="str">
        <f t="shared" si="64"/>
        <v/>
      </c>
    </row>
    <row r="303" spans="1:42" x14ac:dyDescent="0.25">
      <c r="A303" s="27"/>
      <c r="B303" s="104"/>
      <c r="C303" s="105"/>
      <c r="D303" s="105"/>
      <c r="E303" s="106"/>
      <c r="F303" s="107"/>
      <c r="G303" s="107"/>
      <c r="H303" s="108"/>
      <c r="I303" s="27"/>
      <c r="J303" s="27"/>
      <c r="K303" s="29" t="str">
        <f t="shared" si="52"/>
        <v/>
      </c>
      <c r="L303" s="21" t="str">
        <f>IF($K303="", "", IF($K303=$Q$5, 0, ($G303*'Intro &amp; Setup'!$Y$20)-($F303*'Intro &amp; Setup'!$Y$20)))</f>
        <v/>
      </c>
      <c r="M303" s="27"/>
      <c r="S303" s="39" t="str">
        <f t="shared" si="53"/>
        <v/>
      </c>
      <c r="U303" s="39" t="str">
        <f t="shared" si="54"/>
        <v/>
      </c>
      <c r="W303" s="39" t="str">
        <f t="shared" si="55"/>
        <v/>
      </c>
      <c r="Y303" s="39" t="str">
        <f>IF($B303="", "", IF(OR($B303&lt;'Intro &amp; Setup'!$BI$7, $B303&gt;'Intro &amp; Setup'!$BJ$18), "X", ""))</f>
        <v/>
      </c>
      <c r="AA303" s="70" t="str">
        <f t="shared" si="56"/>
        <v/>
      </c>
      <c r="AB303" s="67" t="str">
        <f t="shared" si="57"/>
        <v/>
      </c>
      <c r="AD303" s="64" t="str">
        <f t="shared" si="58"/>
        <v/>
      </c>
      <c r="AF303" s="67" t="str">
        <f>IF($AD303="", "", COUNTIF($AD$11:$AD$1010, "&lt;"&amp;$AD303)+1+COUNTIF($AD$11:$AD303, $AD303)-1)</f>
        <v/>
      </c>
      <c r="AH303" s="77" t="str">
        <f t="shared" si="59"/>
        <v/>
      </c>
      <c r="AI303" s="21" t="str">
        <f t="shared" si="60"/>
        <v/>
      </c>
      <c r="AK303" s="39" t="str">
        <f t="shared" si="61"/>
        <v/>
      </c>
      <c r="AM303" s="77" t="str">
        <f t="shared" si="62"/>
        <v/>
      </c>
      <c r="AO303" s="77" t="str">
        <f t="shared" si="63"/>
        <v/>
      </c>
      <c r="AP303" s="21" t="str">
        <f t="shared" si="64"/>
        <v/>
      </c>
    </row>
    <row r="304" spans="1:42" x14ac:dyDescent="0.25">
      <c r="A304" s="27"/>
      <c r="B304" s="104"/>
      <c r="C304" s="105"/>
      <c r="D304" s="105"/>
      <c r="E304" s="106"/>
      <c r="F304" s="107"/>
      <c r="G304" s="107"/>
      <c r="H304" s="108"/>
      <c r="I304" s="27"/>
      <c r="J304" s="27"/>
      <c r="K304" s="29" t="str">
        <f t="shared" si="52"/>
        <v/>
      </c>
      <c r="L304" s="21" t="str">
        <f>IF($K304="", "", IF($K304=$Q$5, 0, ($G304*'Intro &amp; Setup'!$Y$20)-($F304*'Intro &amp; Setup'!$Y$20)))</f>
        <v/>
      </c>
      <c r="M304" s="27"/>
      <c r="S304" s="39" t="str">
        <f t="shared" si="53"/>
        <v/>
      </c>
      <c r="U304" s="39" t="str">
        <f t="shared" si="54"/>
        <v/>
      </c>
      <c r="W304" s="39" t="str">
        <f t="shared" si="55"/>
        <v/>
      </c>
      <c r="Y304" s="39" t="str">
        <f>IF($B304="", "", IF(OR($B304&lt;'Intro &amp; Setup'!$BI$7, $B304&gt;'Intro &amp; Setup'!$BJ$18), "X", ""))</f>
        <v/>
      </c>
      <c r="AA304" s="70" t="str">
        <f t="shared" si="56"/>
        <v/>
      </c>
      <c r="AB304" s="67" t="str">
        <f t="shared" si="57"/>
        <v/>
      </c>
      <c r="AD304" s="64" t="str">
        <f t="shared" si="58"/>
        <v/>
      </c>
      <c r="AF304" s="67" t="str">
        <f>IF($AD304="", "", COUNTIF($AD$11:$AD$1010, "&lt;"&amp;$AD304)+1+COUNTIF($AD$11:$AD304, $AD304)-1)</f>
        <v/>
      </c>
      <c r="AH304" s="77" t="str">
        <f t="shared" si="59"/>
        <v/>
      </c>
      <c r="AI304" s="21" t="str">
        <f t="shared" si="60"/>
        <v/>
      </c>
      <c r="AK304" s="39" t="str">
        <f t="shared" si="61"/>
        <v/>
      </c>
      <c r="AM304" s="77" t="str">
        <f t="shared" si="62"/>
        <v/>
      </c>
      <c r="AO304" s="77" t="str">
        <f t="shared" si="63"/>
        <v/>
      </c>
      <c r="AP304" s="21" t="str">
        <f t="shared" si="64"/>
        <v/>
      </c>
    </row>
    <row r="305" spans="1:42" x14ac:dyDescent="0.25">
      <c r="A305" s="27"/>
      <c r="B305" s="104"/>
      <c r="C305" s="105"/>
      <c r="D305" s="105"/>
      <c r="E305" s="106"/>
      <c r="F305" s="107"/>
      <c r="G305" s="107"/>
      <c r="H305" s="108"/>
      <c r="I305" s="27"/>
      <c r="J305" s="27"/>
      <c r="K305" s="29" t="str">
        <f t="shared" si="52"/>
        <v/>
      </c>
      <c r="L305" s="21" t="str">
        <f>IF($K305="", "", IF($K305=$Q$5, 0, ($G305*'Intro &amp; Setup'!$Y$20)-($F305*'Intro &amp; Setup'!$Y$20)))</f>
        <v/>
      </c>
      <c r="M305" s="27"/>
      <c r="S305" s="39" t="str">
        <f t="shared" si="53"/>
        <v/>
      </c>
      <c r="U305" s="39" t="str">
        <f t="shared" si="54"/>
        <v/>
      </c>
      <c r="W305" s="39" t="str">
        <f t="shared" si="55"/>
        <v/>
      </c>
      <c r="Y305" s="39" t="str">
        <f>IF($B305="", "", IF(OR($B305&lt;'Intro &amp; Setup'!$BI$7, $B305&gt;'Intro &amp; Setup'!$BJ$18), "X", ""))</f>
        <v/>
      </c>
      <c r="AA305" s="70" t="str">
        <f t="shared" si="56"/>
        <v/>
      </c>
      <c r="AB305" s="67" t="str">
        <f t="shared" si="57"/>
        <v/>
      </c>
      <c r="AD305" s="64" t="str">
        <f t="shared" si="58"/>
        <v/>
      </c>
      <c r="AF305" s="67" t="str">
        <f>IF($AD305="", "", COUNTIF($AD$11:$AD$1010, "&lt;"&amp;$AD305)+1+COUNTIF($AD$11:$AD305, $AD305)-1)</f>
        <v/>
      </c>
      <c r="AH305" s="77" t="str">
        <f t="shared" si="59"/>
        <v/>
      </c>
      <c r="AI305" s="21" t="str">
        <f t="shared" si="60"/>
        <v/>
      </c>
      <c r="AK305" s="39" t="str">
        <f t="shared" si="61"/>
        <v/>
      </c>
      <c r="AM305" s="77" t="str">
        <f t="shared" si="62"/>
        <v/>
      </c>
      <c r="AO305" s="77" t="str">
        <f t="shared" si="63"/>
        <v/>
      </c>
      <c r="AP305" s="21" t="str">
        <f t="shared" si="64"/>
        <v/>
      </c>
    </row>
    <row r="306" spans="1:42" x14ac:dyDescent="0.25">
      <c r="A306" s="27"/>
      <c r="B306" s="104"/>
      <c r="C306" s="105"/>
      <c r="D306" s="105"/>
      <c r="E306" s="106"/>
      <c r="F306" s="107"/>
      <c r="G306" s="107"/>
      <c r="H306" s="108"/>
      <c r="I306" s="27"/>
      <c r="J306" s="27"/>
      <c r="K306" s="29" t="str">
        <f t="shared" si="52"/>
        <v/>
      </c>
      <c r="L306" s="21" t="str">
        <f>IF($K306="", "", IF($K306=$Q$5, 0, ($G306*'Intro &amp; Setup'!$Y$20)-($F306*'Intro &amp; Setup'!$Y$20)))</f>
        <v/>
      </c>
      <c r="M306" s="27"/>
      <c r="S306" s="39" t="str">
        <f t="shared" si="53"/>
        <v/>
      </c>
      <c r="U306" s="39" t="str">
        <f t="shared" si="54"/>
        <v/>
      </c>
      <c r="W306" s="39" t="str">
        <f t="shared" si="55"/>
        <v/>
      </c>
      <c r="Y306" s="39" t="str">
        <f>IF($B306="", "", IF(OR($B306&lt;'Intro &amp; Setup'!$BI$7, $B306&gt;'Intro &amp; Setup'!$BJ$18), "X", ""))</f>
        <v/>
      </c>
      <c r="AA306" s="70" t="str">
        <f t="shared" si="56"/>
        <v/>
      </c>
      <c r="AB306" s="67" t="str">
        <f t="shared" si="57"/>
        <v/>
      </c>
      <c r="AD306" s="64" t="str">
        <f t="shared" si="58"/>
        <v/>
      </c>
      <c r="AF306" s="67" t="str">
        <f>IF($AD306="", "", COUNTIF($AD$11:$AD$1010, "&lt;"&amp;$AD306)+1+COUNTIF($AD$11:$AD306, $AD306)-1)</f>
        <v/>
      </c>
      <c r="AH306" s="77" t="str">
        <f t="shared" si="59"/>
        <v/>
      </c>
      <c r="AI306" s="21" t="str">
        <f t="shared" si="60"/>
        <v/>
      </c>
      <c r="AK306" s="39" t="str">
        <f t="shared" si="61"/>
        <v/>
      </c>
      <c r="AM306" s="77" t="str">
        <f t="shared" si="62"/>
        <v/>
      </c>
      <c r="AO306" s="77" t="str">
        <f t="shared" si="63"/>
        <v/>
      </c>
      <c r="AP306" s="21" t="str">
        <f t="shared" si="64"/>
        <v/>
      </c>
    </row>
    <row r="307" spans="1:42" x14ac:dyDescent="0.25">
      <c r="A307" s="27"/>
      <c r="B307" s="104"/>
      <c r="C307" s="105"/>
      <c r="D307" s="105"/>
      <c r="E307" s="106"/>
      <c r="F307" s="107"/>
      <c r="G307" s="107"/>
      <c r="H307" s="108"/>
      <c r="I307" s="27"/>
      <c r="J307" s="27"/>
      <c r="K307" s="29" t="str">
        <f t="shared" si="52"/>
        <v/>
      </c>
      <c r="L307" s="21" t="str">
        <f>IF($K307="", "", IF($K307=$Q$5, 0, ($G307*'Intro &amp; Setup'!$Y$20)-($F307*'Intro &amp; Setup'!$Y$20)))</f>
        <v/>
      </c>
      <c r="M307" s="27"/>
      <c r="S307" s="39" t="str">
        <f t="shared" si="53"/>
        <v/>
      </c>
      <c r="U307" s="39" t="str">
        <f t="shared" si="54"/>
        <v/>
      </c>
      <c r="W307" s="39" t="str">
        <f t="shared" si="55"/>
        <v/>
      </c>
      <c r="Y307" s="39" t="str">
        <f>IF($B307="", "", IF(OR($B307&lt;'Intro &amp; Setup'!$BI$7, $B307&gt;'Intro &amp; Setup'!$BJ$18), "X", ""))</f>
        <v/>
      </c>
      <c r="AA307" s="70" t="str">
        <f t="shared" si="56"/>
        <v/>
      </c>
      <c r="AB307" s="67" t="str">
        <f t="shared" si="57"/>
        <v/>
      </c>
      <c r="AD307" s="64" t="str">
        <f t="shared" si="58"/>
        <v/>
      </c>
      <c r="AF307" s="67" t="str">
        <f>IF($AD307="", "", COUNTIF($AD$11:$AD$1010, "&lt;"&amp;$AD307)+1+COUNTIF($AD$11:$AD307, $AD307)-1)</f>
        <v/>
      </c>
      <c r="AH307" s="77" t="str">
        <f t="shared" si="59"/>
        <v/>
      </c>
      <c r="AI307" s="21" t="str">
        <f t="shared" si="60"/>
        <v/>
      </c>
      <c r="AK307" s="39" t="str">
        <f t="shared" si="61"/>
        <v/>
      </c>
      <c r="AM307" s="77" t="str">
        <f t="shared" si="62"/>
        <v/>
      </c>
      <c r="AO307" s="77" t="str">
        <f t="shared" si="63"/>
        <v/>
      </c>
      <c r="AP307" s="21" t="str">
        <f t="shared" si="64"/>
        <v/>
      </c>
    </row>
    <row r="308" spans="1:42" x14ac:dyDescent="0.25">
      <c r="A308" s="27"/>
      <c r="B308" s="104"/>
      <c r="C308" s="105"/>
      <c r="D308" s="105"/>
      <c r="E308" s="106"/>
      <c r="F308" s="107"/>
      <c r="G308" s="107"/>
      <c r="H308" s="108"/>
      <c r="I308" s="27"/>
      <c r="J308" s="27"/>
      <c r="K308" s="29" t="str">
        <f t="shared" si="52"/>
        <v/>
      </c>
      <c r="L308" s="21" t="str">
        <f>IF($K308="", "", IF($K308=$Q$5, 0, ($G308*'Intro &amp; Setup'!$Y$20)-($F308*'Intro &amp; Setup'!$Y$20)))</f>
        <v/>
      </c>
      <c r="M308" s="27"/>
      <c r="S308" s="39" t="str">
        <f t="shared" si="53"/>
        <v/>
      </c>
      <c r="U308" s="39" t="str">
        <f t="shared" si="54"/>
        <v/>
      </c>
      <c r="W308" s="39" t="str">
        <f t="shared" si="55"/>
        <v/>
      </c>
      <c r="Y308" s="39" t="str">
        <f>IF($B308="", "", IF(OR($B308&lt;'Intro &amp; Setup'!$BI$7, $B308&gt;'Intro &amp; Setup'!$BJ$18), "X", ""))</f>
        <v/>
      </c>
      <c r="AA308" s="70" t="str">
        <f t="shared" si="56"/>
        <v/>
      </c>
      <c r="AB308" s="67" t="str">
        <f t="shared" si="57"/>
        <v/>
      </c>
      <c r="AD308" s="64" t="str">
        <f t="shared" si="58"/>
        <v/>
      </c>
      <c r="AF308" s="67" t="str">
        <f>IF($AD308="", "", COUNTIF($AD$11:$AD$1010, "&lt;"&amp;$AD308)+1+COUNTIF($AD$11:$AD308, $AD308)-1)</f>
        <v/>
      </c>
      <c r="AH308" s="77" t="str">
        <f t="shared" si="59"/>
        <v/>
      </c>
      <c r="AI308" s="21" t="str">
        <f t="shared" si="60"/>
        <v/>
      </c>
      <c r="AK308" s="39" t="str">
        <f t="shared" si="61"/>
        <v/>
      </c>
      <c r="AM308" s="77" t="str">
        <f t="shared" si="62"/>
        <v/>
      </c>
      <c r="AO308" s="77" t="str">
        <f t="shared" si="63"/>
        <v/>
      </c>
      <c r="AP308" s="21" t="str">
        <f t="shared" si="64"/>
        <v/>
      </c>
    </row>
    <row r="309" spans="1:42" x14ac:dyDescent="0.25">
      <c r="A309" s="27"/>
      <c r="B309" s="104"/>
      <c r="C309" s="105"/>
      <c r="D309" s="105"/>
      <c r="E309" s="106"/>
      <c r="F309" s="107"/>
      <c r="G309" s="107"/>
      <c r="H309" s="108"/>
      <c r="I309" s="27"/>
      <c r="J309" s="27"/>
      <c r="K309" s="29" t="str">
        <f t="shared" si="52"/>
        <v/>
      </c>
      <c r="L309" s="21" t="str">
        <f>IF($K309="", "", IF($K309=$Q$5, 0, ($G309*'Intro &amp; Setup'!$Y$20)-($F309*'Intro &amp; Setup'!$Y$20)))</f>
        <v/>
      </c>
      <c r="M309" s="27"/>
      <c r="S309" s="39" t="str">
        <f t="shared" si="53"/>
        <v/>
      </c>
      <c r="U309" s="39" t="str">
        <f t="shared" si="54"/>
        <v/>
      </c>
      <c r="W309" s="39" t="str">
        <f t="shared" si="55"/>
        <v/>
      </c>
      <c r="Y309" s="39" t="str">
        <f>IF($B309="", "", IF(OR($B309&lt;'Intro &amp; Setup'!$BI$7, $B309&gt;'Intro &amp; Setup'!$BJ$18), "X", ""))</f>
        <v/>
      </c>
      <c r="AA309" s="70" t="str">
        <f t="shared" si="56"/>
        <v/>
      </c>
      <c r="AB309" s="67" t="str">
        <f t="shared" si="57"/>
        <v/>
      </c>
      <c r="AD309" s="64" t="str">
        <f t="shared" si="58"/>
        <v/>
      </c>
      <c r="AF309" s="67" t="str">
        <f>IF($AD309="", "", COUNTIF($AD$11:$AD$1010, "&lt;"&amp;$AD309)+1+COUNTIF($AD$11:$AD309, $AD309)-1)</f>
        <v/>
      </c>
      <c r="AH309" s="77" t="str">
        <f t="shared" si="59"/>
        <v/>
      </c>
      <c r="AI309" s="21" t="str">
        <f t="shared" si="60"/>
        <v/>
      </c>
      <c r="AK309" s="39" t="str">
        <f t="shared" si="61"/>
        <v/>
      </c>
      <c r="AM309" s="77" t="str">
        <f t="shared" si="62"/>
        <v/>
      </c>
      <c r="AO309" s="77" t="str">
        <f t="shared" si="63"/>
        <v/>
      </c>
      <c r="AP309" s="21" t="str">
        <f t="shared" si="64"/>
        <v/>
      </c>
    </row>
    <row r="310" spans="1:42" x14ac:dyDescent="0.25">
      <c r="A310" s="27"/>
      <c r="B310" s="104"/>
      <c r="C310" s="105"/>
      <c r="D310" s="105"/>
      <c r="E310" s="106"/>
      <c r="F310" s="107"/>
      <c r="G310" s="107"/>
      <c r="H310" s="108"/>
      <c r="I310" s="27"/>
      <c r="J310" s="27"/>
      <c r="K310" s="29" t="str">
        <f t="shared" si="52"/>
        <v/>
      </c>
      <c r="L310" s="21" t="str">
        <f>IF($K310="", "", IF($K310=$Q$5, 0, ($G310*'Intro &amp; Setup'!$Y$20)-($F310*'Intro &amp; Setup'!$Y$20)))</f>
        <v/>
      </c>
      <c r="M310" s="27"/>
      <c r="S310" s="39" t="str">
        <f t="shared" si="53"/>
        <v/>
      </c>
      <c r="U310" s="39" t="str">
        <f t="shared" si="54"/>
        <v/>
      </c>
      <c r="W310" s="39" t="str">
        <f t="shared" si="55"/>
        <v/>
      </c>
      <c r="Y310" s="39" t="str">
        <f>IF($B310="", "", IF(OR($B310&lt;'Intro &amp; Setup'!$BI$7, $B310&gt;'Intro &amp; Setup'!$BJ$18), "X", ""))</f>
        <v/>
      </c>
      <c r="AA310" s="70" t="str">
        <f t="shared" si="56"/>
        <v/>
      </c>
      <c r="AB310" s="67" t="str">
        <f t="shared" si="57"/>
        <v/>
      </c>
      <c r="AD310" s="64" t="str">
        <f t="shared" si="58"/>
        <v/>
      </c>
      <c r="AF310" s="67" t="str">
        <f>IF($AD310="", "", COUNTIF($AD$11:$AD$1010, "&lt;"&amp;$AD310)+1+COUNTIF($AD$11:$AD310, $AD310)-1)</f>
        <v/>
      </c>
      <c r="AH310" s="77" t="str">
        <f t="shared" si="59"/>
        <v/>
      </c>
      <c r="AI310" s="21" t="str">
        <f t="shared" si="60"/>
        <v/>
      </c>
      <c r="AK310" s="39" t="str">
        <f t="shared" si="61"/>
        <v/>
      </c>
      <c r="AM310" s="77" t="str">
        <f t="shared" si="62"/>
        <v/>
      </c>
      <c r="AO310" s="77" t="str">
        <f t="shared" si="63"/>
        <v/>
      </c>
      <c r="AP310" s="21" t="str">
        <f t="shared" si="64"/>
        <v/>
      </c>
    </row>
    <row r="311" spans="1:42" x14ac:dyDescent="0.25">
      <c r="A311" s="27"/>
      <c r="B311" s="104"/>
      <c r="C311" s="105"/>
      <c r="D311" s="105"/>
      <c r="E311" s="106"/>
      <c r="F311" s="107"/>
      <c r="G311" s="107"/>
      <c r="H311" s="108"/>
      <c r="I311" s="27"/>
      <c r="J311" s="27"/>
      <c r="K311" s="29" t="str">
        <f t="shared" si="52"/>
        <v/>
      </c>
      <c r="L311" s="21" t="str">
        <f>IF($K311="", "", IF($K311=$Q$5, 0, ($G311*'Intro &amp; Setup'!$Y$20)-($F311*'Intro &amp; Setup'!$Y$20)))</f>
        <v/>
      </c>
      <c r="M311" s="27"/>
      <c r="S311" s="39" t="str">
        <f t="shared" si="53"/>
        <v/>
      </c>
      <c r="U311" s="39" t="str">
        <f t="shared" si="54"/>
        <v/>
      </c>
      <c r="W311" s="39" t="str">
        <f t="shared" si="55"/>
        <v/>
      </c>
      <c r="Y311" s="39" t="str">
        <f>IF($B311="", "", IF(OR($B311&lt;'Intro &amp; Setup'!$BI$7, $B311&gt;'Intro &amp; Setup'!$BJ$18), "X", ""))</f>
        <v/>
      </c>
      <c r="AA311" s="70" t="str">
        <f t="shared" si="56"/>
        <v/>
      </c>
      <c r="AB311" s="67" t="str">
        <f t="shared" si="57"/>
        <v/>
      </c>
      <c r="AD311" s="64" t="str">
        <f t="shared" si="58"/>
        <v/>
      </c>
      <c r="AF311" s="67" t="str">
        <f>IF($AD311="", "", COUNTIF($AD$11:$AD$1010, "&lt;"&amp;$AD311)+1+COUNTIF($AD$11:$AD311, $AD311)-1)</f>
        <v/>
      </c>
      <c r="AH311" s="77" t="str">
        <f t="shared" si="59"/>
        <v/>
      </c>
      <c r="AI311" s="21" t="str">
        <f t="shared" si="60"/>
        <v/>
      </c>
      <c r="AK311" s="39" t="str">
        <f t="shared" si="61"/>
        <v/>
      </c>
      <c r="AM311" s="77" t="str">
        <f t="shared" si="62"/>
        <v/>
      </c>
      <c r="AO311" s="77" t="str">
        <f t="shared" si="63"/>
        <v/>
      </c>
      <c r="AP311" s="21" t="str">
        <f t="shared" si="64"/>
        <v/>
      </c>
    </row>
    <row r="312" spans="1:42" x14ac:dyDescent="0.25">
      <c r="A312" s="27"/>
      <c r="B312" s="104"/>
      <c r="C312" s="105"/>
      <c r="D312" s="105"/>
      <c r="E312" s="106"/>
      <c r="F312" s="107"/>
      <c r="G312" s="107"/>
      <c r="H312" s="108"/>
      <c r="I312" s="27"/>
      <c r="J312" s="27"/>
      <c r="K312" s="29" t="str">
        <f t="shared" si="52"/>
        <v/>
      </c>
      <c r="L312" s="21" t="str">
        <f>IF($K312="", "", IF($K312=$Q$5, 0, ($G312*'Intro &amp; Setup'!$Y$20)-($F312*'Intro &amp; Setup'!$Y$20)))</f>
        <v/>
      </c>
      <c r="M312" s="27"/>
      <c r="S312" s="39" t="str">
        <f t="shared" si="53"/>
        <v/>
      </c>
      <c r="U312" s="39" t="str">
        <f t="shared" si="54"/>
        <v/>
      </c>
      <c r="W312" s="39" t="str">
        <f t="shared" si="55"/>
        <v/>
      </c>
      <c r="Y312" s="39" t="str">
        <f>IF($B312="", "", IF(OR($B312&lt;'Intro &amp; Setup'!$BI$7, $B312&gt;'Intro &amp; Setup'!$BJ$18), "X", ""))</f>
        <v/>
      </c>
      <c r="AA312" s="70" t="str">
        <f t="shared" si="56"/>
        <v/>
      </c>
      <c r="AB312" s="67" t="str">
        <f t="shared" si="57"/>
        <v/>
      </c>
      <c r="AD312" s="64" t="str">
        <f t="shared" si="58"/>
        <v/>
      </c>
      <c r="AF312" s="67" t="str">
        <f>IF($AD312="", "", COUNTIF($AD$11:$AD$1010, "&lt;"&amp;$AD312)+1+COUNTIF($AD$11:$AD312, $AD312)-1)</f>
        <v/>
      </c>
      <c r="AH312" s="77" t="str">
        <f t="shared" si="59"/>
        <v/>
      </c>
      <c r="AI312" s="21" t="str">
        <f t="shared" si="60"/>
        <v/>
      </c>
      <c r="AK312" s="39" t="str">
        <f t="shared" si="61"/>
        <v/>
      </c>
      <c r="AM312" s="77" t="str">
        <f t="shared" si="62"/>
        <v/>
      </c>
      <c r="AO312" s="77" t="str">
        <f t="shared" si="63"/>
        <v/>
      </c>
      <c r="AP312" s="21" t="str">
        <f t="shared" si="64"/>
        <v/>
      </c>
    </row>
    <row r="313" spans="1:42" x14ac:dyDescent="0.25">
      <c r="A313" s="27"/>
      <c r="B313" s="104"/>
      <c r="C313" s="105"/>
      <c r="D313" s="105"/>
      <c r="E313" s="106"/>
      <c r="F313" s="107"/>
      <c r="G313" s="107"/>
      <c r="H313" s="108"/>
      <c r="I313" s="27"/>
      <c r="J313" s="27"/>
      <c r="K313" s="29" t="str">
        <f t="shared" si="52"/>
        <v/>
      </c>
      <c r="L313" s="21" t="str">
        <f>IF($K313="", "", IF($K313=$Q$5, 0, ($G313*'Intro &amp; Setup'!$Y$20)-($F313*'Intro &amp; Setup'!$Y$20)))</f>
        <v/>
      </c>
      <c r="M313" s="27"/>
      <c r="S313" s="39" t="str">
        <f t="shared" si="53"/>
        <v/>
      </c>
      <c r="U313" s="39" t="str">
        <f t="shared" si="54"/>
        <v/>
      </c>
      <c r="W313" s="39" t="str">
        <f t="shared" si="55"/>
        <v/>
      </c>
      <c r="Y313" s="39" t="str">
        <f>IF($B313="", "", IF(OR($B313&lt;'Intro &amp; Setup'!$BI$7, $B313&gt;'Intro &amp; Setup'!$BJ$18), "X", ""))</f>
        <v/>
      </c>
      <c r="AA313" s="70" t="str">
        <f t="shared" si="56"/>
        <v/>
      </c>
      <c r="AB313" s="67" t="str">
        <f t="shared" si="57"/>
        <v/>
      </c>
      <c r="AD313" s="64" t="str">
        <f t="shared" si="58"/>
        <v/>
      </c>
      <c r="AF313" s="67" t="str">
        <f>IF($AD313="", "", COUNTIF($AD$11:$AD$1010, "&lt;"&amp;$AD313)+1+COUNTIF($AD$11:$AD313, $AD313)-1)</f>
        <v/>
      </c>
      <c r="AH313" s="77" t="str">
        <f t="shared" si="59"/>
        <v/>
      </c>
      <c r="AI313" s="21" t="str">
        <f t="shared" si="60"/>
        <v/>
      </c>
      <c r="AK313" s="39" t="str">
        <f t="shared" si="61"/>
        <v/>
      </c>
      <c r="AM313" s="77" t="str">
        <f t="shared" si="62"/>
        <v/>
      </c>
      <c r="AO313" s="77" t="str">
        <f t="shared" si="63"/>
        <v/>
      </c>
      <c r="AP313" s="21" t="str">
        <f t="shared" si="64"/>
        <v/>
      </c>
    </row>
    <row r="314" spans="1:42" x14ac:dyDescent="0.25">
      <c r="A314" s="27"/>
      <c r="B314" s="104"/>
      <c r="C314" s="105"/>
      <c r="D314" s="105"/>
      <c r="E314" s="106"/>
      <c r="F314" s="107"/>
      <c r="G314" s="107"/>
      <c r="H314" s="108"/>
      <c r="I314" s="27"/>
      <c r="J314" s="27"/>
      <c r="K314" s="29" t="str">
        <f t="shared" si="52"/>
        <v/>
      </c>
      <c r="L314" s="21" t="str">
        <f>IF($K314="", "", IF($K314=$Q$5, 0, ($G314*'Intro &amp; Setup'!$Y$20)-($F314*'Intro &amp; Setup'!$Y$20)))</f>
        <v/>
      </c>
      <c r="M314" s="27"/>
      <c r="S314" s="39" t="str">
        <f t="shared" si="53"/>
        <v/>
      </c>
      <c r="U314" s="39" t="str">
        <f t="shared" si="54"/>
        <v/>
      </c>
      <c r="W314" s="39" t="str">
        <f t="shared" si="55"/>
        <v/>
      </c>
      <c r="Y314" s="39" t="str">
        <f>IF($B314="", "", IF(OR($B314&lt;'Intro &amp; Setup'!$BI$7, $B314&gt;'Intro &amp; Setup'!$BJ$18), "X", ""))</f>
        <v/>
      </c>
      <c r="AA314" s="70" t="str">
        <f t="shared" si="56"/>
        <v/>
      </c>
      <c r="AB314" s="67" t="str">
        <f t="shared" si="57"/>
        <v/>
      </c>
      <c r="AD314" s="64" t="str">
        <f t="shared" si="58"/>
        <v/>
      </c>
      <c r="AF314" s="67" t="str">
        <f>IF($AD314="", "", COUNTIF($AD$11:$AD$1010, "&lt;"&amp;$AD314)+1+COUNTIF($AD$11:$AD314, $AD314)-1)</f>
        <v/>
      </c>
      <c r="AH314" s="77" t="str">
        <f t="shared" si="59"/>
        <v/>
      </c>
      <c r="AI314" s="21" t="str">
        <f t="shared" si="60"/>
        <v/>
      </c>
      <c r="AK314" s="39" t="str">
        <f t="shared" si="61"/>
        <v/>
      </c>
      <c r="AM314" s="77" t="str">
        <f t="shared" si="62"/>
        <v/>
      </c>
      <c r="AO314" s="77" t="str">
        <f t="shared" si="63"/>
        <v/>
      </c>
      <c r="AP314" s="21" t="str">
        <f t="shared" si="64"/>
        <v/>
      </c>
    </row>
    <row r="315" spans="1:42" x14ac:dyDescent="0.25">
      <c r="A315" s="27"/>
      <c r="B315" s="104"/>
      <c r="C315" s="105"/>
      <c r="D315" s="105"/>
      <c r="E315" s="106"/>
      <c r="F315" s="107"/>
      <c r="G315" s="107"/>
      <c r="H315" s="108"/>
      <c r="I315" s="27"/>
      <c r="J315" s="27"/>
      <c r="K315" s="29" t="str">
        <f t="shared" si="52"/>
        <v/>
      </c>
      <c r="L315" s="21" t="str">
        <f>IF($K315="", "", IF($K315=$Q$5, 0, ($G315*'Intro &amp; Setup'!$Y$20)-($F315*'Intro &amp; Setup'!$Y$20)))</f>
        <v/>
      </c>
      <c r="M315" s="27"/>
      <c r="S315" s="39" t="str">
        <f t="shared" si="53"/>
        <v/>
      </c>
      <c r="U315" s="39" t="str">
        <f t="shared" si="54"/>
        <v/>
      </c>
      <c r="W315" s="39" t="str">
        <f t="shared" si="55"/>
        <v/>
      </c>
      <c r="Y315" s="39" t="str">
        <f>IF($B315="", "", IF(OR($B315&lt;'Intro &amp; Setup'!$BI$7, $B315&gt;'Intro &amp; Setup'!$BJ$18), "X", ""))</f>
        <v/>
      </c>
      <c r="AA315" s="70" t="str">
        <f t="shared" si="56"/>
        <v/>
      </c>
      <c r="AB315" s="67" t="str">
        <f t="shared" si="57"/>
        <v/>
      </c>
      <c r="AD315" s="64" t="str">
        <f t="shared" si="58"/>
        <v/>
      </c>
      <c r="AF315" s="67" t="str">
        <f>IF($AD315="", "", COUNTIF($AD$11:$AD$1010, "&lt;"&amp;$AD315)+1+COUNTIF($AD$11:$AD315, $AD315)-1)</f>
        <v/>
      </c>
      <c r="AH315" s="77" t="str">
        <f t="shared" si="59"/>
        <v/>
      </c>
      <c r="AI315" s="21" t="str">
        <f t="shared" si="60"/>
        <v/>
      </c>
      <c r="AK315" s="39" t="str">
        <f t="shared" si="61"/>
        <v/>
      </c>
      <c r="AM315" s="77" t="str">
        <f t="shared" si="62"/>
        <v/>
      </c>
      <c r="AO315" s="77" t="str">
        <f t="shared" si="63"/>
        <v/>
      </c>
      <c r="AP315" s="21" t="str">
        <f t="shared" si="64"/>
        <v/>
      </c>
    </row>
    <row r="316" spans="1:42" x14ac:dyDescent="0.25">
      <c r="A316" s="27"/>
      <c r="B316" s="104"/>
      <c r="C316" s="105"/>
      <c r="D316" s="105"/>
      <c r="E316" s="106"/>
      <c r="F316" s="107"/>
      <c r="G316" s="107"/>
      <c r="H316" s="108"/>
      <c r="I316" s="27"/>
      <c r="J316" s="27"/>
      <c r="K316" s="29" t="str">
        <f t="shared" si="52"/>
        <v/>
      </c>
      <c r="L316" s="21" t="str">
        <f>IF($K316="", "", IF($K316=$Q$5, 0, ($G316*'Intro &amp; Setup'!$Y$20)-($F316*'Intro &amp; Setup'!$Y$20)))</f>
        <v/>
      </c>
      <c r="M316" s="27"/>
      <c r="S316" s="39" t="str">
        <f t="shared" si="53"/>
        <v/>
      </c>
      <c r="U316" s="39" t="str">
        <f t="shared" si="54"/>
        <v/>
      </c>
      <c r="W316" s="39" t="str">
        <f t="shared" si="55"/>
        <v/>
      </c>
      <c r="Y316" s="39" t="str">
        <f>IF($B316="", "", IF(OR($B316&lt;'Intro &amp; Setup'!$BI$7, $B316&gt;'Intro &amp; Setup'!$BJ$18), "X", ""))</f>
        <v/>
      </c>
      <c r="AA316" s="70" t="str">
        <f t="shared" si="56"/>
        <v/>
      </c>
      <c r="AB316" s="67" t="str">
        <f t="shared" si="57"/>
        <v/>
      </c>
      <c r="AD316" s="64" t="str">
        <f t="shared" si="58"/>
        <v/>
      </c>
      <c r="AF316" s="67" t="str">
        <f>IF($AD316="", "", COUNTIF($AD$11:$AD$1010, "&lt;"&amp;$AD316)+1+COUNTIF($AD$11:$AD316, $AD316)-1)</f>
        <v/>
      </c>
      <c r="AH316" s="77" t="str">
        <f t="shared" si="59"/>
        <v/>
      </c>
      <c r="AI316" s="21" t="str">
        <f t="shared" si="60"/>
        <v/>
      </c>
      <c r="AK316" s="39" t="str">
        <f t="shared" si="61"/>
        <v/>
      </c>
      <c r="AM316" s="77" t="str">
        <f t="shared" si="62"/>
        <v/>
      </c>
      <c r="AO316" s="77" t="str">
        <f t="shared" si="63"/>
        <v/>
      </c>
      <c r="AP316" s="21" t="str">
        <f t="shared" si="64"/>
        <v/>
      </c>
    </row>
    <row r="317" spans="1:42" x14ac:dyDescent="0.25">
      <c r="A317" s="27"/>
      <c r="B317" s="104"/>
      <c r="C317" s="105"/>
      <c r="D317" s="105"/>
      <c r="E317" s="106"/>
      <c r="F317" s="107"/>
      <c r="G317" s="107"/>
      <c r="H317" s="108"/>
      <c r="I317" s="27"/>
      <c r="J317" s="27"/>
      <c r="K317" s="29" t="str">
        <f t="shared" si="52"/>
        <v/>
      </c>
      <c r="L317" s="21" t="str">
        <f>IF($K317="", "", IF($K317=$Q$5, 0, ($G317*'Intro &amp; Setup'!$Y$20)-($F317*'Intro &amp; Setup'!$Y$20)))</f>
        <v/>
      </c>
      <c r="M317" s="27"/>
      <c r="S317" s="39" t="str">
        <f t="shared" si="53"/>
        <v/>
      </c>
      <c r="U317" s="39" t="str">
        <f t="shared" si="54"/>
        <v/>
      </c>
      <c r="W317" s="39" t="str">
        <f t="shared" si="55"/>
        <v/>
      </c>
      <c r="Y317" s="39" t="str">
        <f>IF($B317="", "", IF(OR($B317&lt;'Intro &amp; Setup'!$BI$7, $B317&gt;'Intro &amp; Setup'!$BJ$18), "X", ""))</f>
        <v/>
      </c>
      <c r="AA317" s="70" t="str">
        <f t="shared" si="56"/>
        <v/>
      </c>
      <c r="AB317" s="67" t="str">
        <f t="shared" si="57"/>
        <v/>
      </c>
      <c r="AD317" s="64" t="str">
        <f t="shared" si="58"/>
        <v/>
      </c>
      <c r="AF317" s="67" t="str">
        <f>IF($AD317="", "", COUNTIF($AD$11:$AD$1010, "&lt;"&amp;$AD317)+1+COUNTIF($AD$11:$AD317, $AD317)-1)</f>
        <v/>
      </c>
      <c r="AH317" s="77" t="str">
        <f t="shared" si="59"/>
        <v/>
      </c>
      <c r="AI317" s="21" t="str">
        <f t="shared" si="60"/>
        <v/>
      </c>
      <c r="AK317" s="39" t="str">
        <f t="shared" si="61"/>
        <v/>
      </c>
      <c r="AM317" s="77" t="str">
        <f t="shared" si="62"/>
        <v/>
      </c>
      <c r="AO317" s="77" t="str">
        <f t="shared" si="63"/>
        <v/>
      </c>
      <c r="AP317" s="21" t="str">
        <f t="shared" si="64"/>
        <v/>
      </c>
    </row>
    <row r="318" spans="1:42" x14ac:dyDescent="0.25">
      <c r="A318" s="27"/>
      <c r="B318" s="104"/>
      <c r="C318" s="105"/>
      <c r="D318" s="105"/>
      <c r="E318" s="106"/>
      <c r="F318" s="107"/>
      <c r="G318" s="107"/>
      <c r="H318" s="108"/>
      <c r="I318" s="27"/>
      <c r="J318" s="27"/>
      <c r="K318" s="29" t="str">
        <f t="shared" si="52"/>
        <v/>
      </c>
      <c r="L318" s="21" t="str">
        <f>IF($K318="", "", IF($K318=$Q$5, 0, ($G318*'Intro &amp; Setup'!$Y$20)-($F318*'Intro &amp; Setup'!$Y$20)))</f>
        <v/>
      </c>
      <c r="M318" s="27"/>
      <c r="S318" s="39" t="str">
        <f t="shared" si="53"/>
        <v/>
      </c>
      <c r="U318" s="39" t="str">
        <f t="shared" si="54"/>
        <v/>
      </c>
      <c r="W318" s="39" t="str">
        <f t="shared" si="55"/>
        <v/>
      </c>
      <c r="Y318" s="39" t="str">
        <f>IF($B318="", "", IF(OR($B318&lt;'Intro &amp; Setup'!$BI$7, $B318&gt;'Intro &amp; Setup'!$BJ$18), "X", ""))</f>
        <v/>
      </c>
      <c r="AA318" s="70" t="str">
        <f t="shared" si="56"/>
        <v/>
      </c>
      <c r="AB318" s="67" t="str">
        <f t="shared" si="57"/>
        <v/>
      </c>
      <c r="AD318" s="64" t="str">
        <f t="shared" si="58"/>
        <v/>
      </c>
      <c r="AF318" s="67" t="str">
        <f>IF($AD318="", "", COUNTIF($AD$11:$AD$1010, "&lt;"&amp;$AD318)+1+COUNTIF($AD$11:$AD318, $AD318)-1)</f>
        <v/>
      </c>
      <c r="AH318" s="77" t="str">
        <f t="shared" si="59"/>
        <v/>
      </c>
      <c r="AI318" s="21" t="str">
        <f t="shared" si="60"/>
        <v/>
      </c>
      <c r="AK318" s="39" t="str">
        <f t="shared" si="61"/>
        <v/>
      </c>
      <c r="AM318" s="77" t="str">
        <f t="shared" si="62"/>
        <v/>
      </c>
      <c r="AO318" s="77" t="str">
        <f t="shared" si="63"/>
        <v/>
      </c>
      <c r="AP318" s="21" t="str">
        <f t="shared" si="64"/>
        <v/>
      </c>
    </row>
    <row r="319" spans="1:42" x14ac:dyDescent="0.25">
      <c r="A319" s="27"/>
      <c r="B319" s="104"/>
      <c r="C319" s="105"/>
      <c r="D319" s="105"/>
      <c r="E319" s="106"/>
      <c r="F319" s="107"/>
      <c r="G319" s="107"/>
      <c r="H319" s="108"/>
      <c r="I319" s="27"/>
      <c r="J319" s="27"/>
      <c r="K319" s="29" t="str">
        <f t="shared" si="52"/>
        <v/>
      </c>
      <c r="L319" s="21" t="str">
        <f>IF($K319="", "", IF($K319=$Q$5, 0, ($G319*'Intro &amp; Setup'!$Y$20)-($F319*'Intro &amp; Setup'!$Y$20)))</f>
        <v/>
      </c>
      <c r="M319" s="27"/>
      <c r="S319" s="39" t="str">
        <f t="shared" si="53"/>
        <v/>
      </c>
      <c r="U319" s="39" t="str">
        <f t="shared" si="54"/>
        <v/>
      </c>
      <c r="W319" s="39" t="str">
        <f t="shared" si="55"/>
        <v/>
      </c>
      <c r="Y319" s="39" t="str">
        <f>IF($B319="", "", IF(OR($B319&lt;'Intro &amp; Setup'!$BI$7, $B319&gt;'Intro &amp; Setup'!$BJ$18), "X", ""))</f>
        <v/>
      </c>
      <c r="AA319" s="70" t="str">
        <f t="shared" si="56"/>
        <v/>
      </c>
      <c r="AB319" s="67" t="str">
        <f t="shared" si="57"/>
        <v/>
      </c>
      <c r="AD319" s="64" t="str">
        <f t="shared" si="58"/>
        <v/>
      </c>
      <c r="AF319" s="67" t="str">
        <f>IF($AD319="", "", COUNTIF($AD$11:$AD$1010, "&lt;"&amp;$AD319)+1+COUNTIF($AD$11:$AD319, $AD319)-1)</f>
        <v/>
      </c>
      <c r="AH319" s="77" t="str">
        <f t="shared" si="59"/>
        <v/>
      </c>
      <c r="AI319" s="21" t="str">
        <f t="shared" si="60"/>
        <v/>
      </c>
      <c r="AK319" s="39" t="str">
        <f t="shared" si="61"/>
        <v/>
      </c>
      <c r="AM319" s="77" t="str">
        <f t="shared" si="62"/>
        <v/>
      </c>
      <c r="AO319" s="77" t="str">
        <f t="shared" si="63"/>
        <v/>
      </c>
      <c r="AP319" s="21" t="str">
        <f t="shared" si="64"/>
        <v/>
      </c>
    </row>
    <row r="320" spans="1:42" x14ac:dyDescent="0.25">
      <c r="A320" s="27"/>
      <c r="B320" s="104"/>
      <c r="C320" s="105"/>
      <c r="D320" s="105"/>
      <c r="E320" s="106"/>
      <c r="F320" s="107"/>
      <c r="G320" s="107"/>
      <c r="H320" s="108"/>
      <c r="I320" s="27"/>
      <c r="J320" s="27"/>
      <c r="K320" s="29" t="str">
        <f t="shared" si="52"/>
        <v/>
      </c>
      <c r="L320" s="21" t="str">
        <f>IF($K320="", "", IF($K320=$Q$5, 0, ($G320*'Intro &amp; Setup'!$Y$20)-($F320*'Intro &amp; Setup'!$Y$20)))</f>
        <v/>
      </c>
      <c r="M320" s="27"/>
      <c r="S320" s="39" t="str">
        <f t="shared" si="53"/>
        <v/>
      </c>
      <c r="U320" s="39" t="str">
        <f t="shared" si="54"/>
        <v/>
      </c>
      <c r="W320" s="39" t="str">
        <f t="shared" si="55"/>
        <v/>
      </c>
      <c r="Y320" s="39" t="str">
        <f>IF($B320="", "", IF(OR($B320&lt;'Intro &amp; Setup'!$BI$7, $B320&gt;'Intro &amp; Setup'!$BJ$18), "X", ""))</f>
        <v/>
      </c>
      <c r="AA320" s="70" t="str">
        <f t="shared" si="56"/>
        <v/>
      </c>
      <c r="AB320" s="67" t="str">
        <f t="shared" si="57"/>
        <v/>
      </c>
      <c r="AD320" s="64" t="str">
        <f t="shared" si="58"/>
        <v/>
      </c>
      <c r="AF320" s="67" t="str">
        <f>IF($AD320="", "", COUNTIF($AD$11:$AD$1010, "&lt;"&amp;$AD320)+1+COUNTIF($AD$11:$AD320, $AD320)-1)</f>
        <v/>
      </c>
      <c r="AH320" s="77" t="str">
        <f t="shared" si="59"/>
        <v/>
      </c>
      <c r="AI320" s="21" t="str">
        <f t="shared" si="60"/>
        <v/>
      </c>
      <c r="AK320" s="39" t="str">
        <f t="shared" si="61"/>
        <v/>
      </c>
      <c r="AM320" s="77" t="str">
        <f t="shared" si="62"/>
        <v/>
      </c>
      <c r="AO320" s="77" t="str">
        <f t="shared" si="63"/>
        <v/>
      </c>
      <c r="AP320" s="21" t="str">
        <f t="shared" si="64"/>
        <v/>
      </c>
    </row>
    <row r="321" spans="1:42" x14ac:dyDescent="0.25">
      <c r="A321" s="27"/>
      <c r="B321" s="104"/>
      <c r="C321" s="105"/>
      <c r="D321" s="105"/>
      <c r="E321" s="106"/>
      <c r="F321" s="107"/>
      <c r="G321" s="107"/>
      <c r="H321" s="108"/>
      <c r="I321" s="27"/>
      <c r="J321" s="27"/>
      <c r="K321" s="29" t="str">
        <f t="shared" si="52"/>
        <v/>
      </c>
      <c r="L321" s="21" t="str">
        <f>IF($K321="", "", IF($K321=$Q$5, 0, ($G321*'Intro &amp; Setup'!$Y$20)-($F321*'Intro &amp; Setup'!$Y$20)))</f>
        <v/>
      </c>
      <c r="M321" s="27"/>
      <c r="S321" s="39" t="str">
        <f t="shared" si="53"/>
        <v/>
      </c>
      <c r="U321" s="39" t="str">
        <f t="shared" si="54"/>
        <v/>
      </c>
      <c r="W321" s="39" t="str">
        <f t="shared" si="55"/>
        <v/>
      </c>
      <c r="Y321" s="39" t="str">
        <f>IF($B321="", "", IF(OR($B321&lt;'Intro &amp; Setup'!$BI$7, $B321&gt;'Intro &amp; Setup'!$BJ$18), "X", ""))</f>
        <v/>
      </c>
      <c r="AA321" s="70" t="str">
        <f t="shared" si="56"/>
        <v/>
      </c>
      <c r="AB321" s="67" t="str">
        <f t="shared" si="57"/>
        <v/>
      </c>
      <c r="AD321" s="64" t="str">
        <f t="shared" si="58"/>
        <v/>
      </c>
      <c r="AF321" s="67" t="str">
        <f>IF($AD321="", "", COUNTIF($AD$11:$AD$1010, "&lt;"&amp;$AD321)+1+COUNTIF($AD$11:$AD321, $AD321)-1)</f>
        <v/>
      </c>
      <c r="AH321" s="77" t="str">
        <f t="shared" si="59"/>
        <v/>
      </c>
      <c r="AI321" s="21" t="str">
        <f t="shared" si="60"/>
        <v/>
      </c>
      <c r="AK321" s="39" t="str">
        <f t="shared" si="61"/>
        <v/>
      </c>
      <c r="AM321" s="77" t="str">
        <f t="shared" si="62"/>
        <v/>
      </c>
      <c r="AO321" s="77" t="str">
        <f t="shared" si="63"/>
        <v/>
      </c>
      <c r="AP321" s="21" t="str">
        <f t="shared" si="64"/>
        <v/>
      </c>
    </row>
    <row r="322" spans="1:42" x14ac:dyDescent="0.25">
      <c r="A322" s="27"/>
      <c r="B322" s="104"/>
      <c r="C322" s="105"/>
      <c r="D322" s="105"/>
      <c r="E322" s="106"/>
      <c r="F322" s="107"/>
      <c r="G322" s="107"/>
      <c r="H322" s="108"/>
      <c r="I322" s="27"/>
      <c r="J322" s="27"/>
      <c r="K322" s="29" t="str">
        <f t="shared" si="52"/>
        <v/>
      </c>
      <c r="L322" s="21" t="str">
        <f>IF($K322="", "", IF($K322=$Q$5, 0, ($G322*'Intro &amp; Setup'!$Y$20)-($F322*'Intro &amp; Setup'!$Y$20)))</f>
        <v/>
      </c>
      <c r="M322" s="27"/>
      <c r="S322" s="39" t="str">
        <f t="shared" si="53"/>
        <v/>
      </c>
      <c r="U322" s="39" t="str">
        <f t="shared" si="54"/>
        <v/>
      </c>
      <c r="W322" s="39" t="str">
        <f t="shared" si="55"/>
        <v/>
      </c>
      <c r="Y322" s="39" t="str">
        <f>IF($B322="", "", IF(OR($B322&lt;'Intro &amp; Setup'!$BI$7, $B322&gt;'Intro &amp; Setup'!$BJ$18), "X", ""))</f>
        <v/>
      </c>
      <c r="AA322" s="70" t="str">
        <f t="shared" si="56"/>
        <v/>
      </c>
      <c r="AB322" s="67" t="str">
        <f t="shared" si="57"/>
        <v/>
      </c>
      <c r="AD322" s="64" t="str">
        <f t="shared" si="58"/>
        <v/>
      </c>
      <c r="AF322" s="67" t="str">
        <f>IF($AD322="", "", COUNTIF($AD$11:$AD$1010, "&lt;"&amp;$AD322)+1+COUNTIF($AD$11:$AD322, $AD322)-1)</f>
        <v/>
      </c>
      <c r="AH322" s="77" t="str">
        <f t="shared" si="59"/>
        <v/>
      </c>
      <c r="AI322" s="21" t="str">
        <f t="shared" si="60"/>
        <v/>
      </c>
      <c r="AK322" s="39" t="str">
        <f t="shared" si="61"/>
        <v/>
      </c>
      <c r="AM322" s="77" t="str">
        <f t="shared" si="62"/>
        <v/>
      </c>
      <c r="AO322" s="77" t="str">
        <f t="shared" si="63"/>
        <v/>
      </c>
      <c r="AP322" s="21" t="str">
        <f t="shared" si="64"/>
        <v/>
      </c>
    </row>
    <row r="323" spans="1:42" x14ac:dyDescent="0.25">
      <c r="A323" s="27"/>
      <c r="B323" s="104"/>
      <c r="C323" s="105"/>
      <c r="D323" s="105"/>
      <c r="E323" s="106"/>
      <c r="F323" s="107"/>
      <c r="G323" s="107"/>
      <c r="H323" s="108"/>
      <c r="I323" s="27"/>
      <c r="J323" s="27"/>
      <c r="K323" s="29" t="str">
        <f t="shared" si="52"/>
        <v/>
      </c>
      <c r="L323" s="21" t="str">
        <f>IF($K323="", "", IF($K323=$Q$5, 0, ($G323*'Intro &amp; Setup'!$Y$20)-($F323*'Intro &amp; Setup'!$Y$20)))</f>
        <v/>
      </c>
      <c r="M323" s="27"/>
      <c r="S323" s="39" t="str">
        <f t="shared" si="53"/>
        <v/>
      </c>
      <c r="U323" s="39" t="str">
        <f t="shared" si="54"/>
        <v/>
      </c>
      <c r="W323" s="39" t="str">
        <f t="shared" si="55"/>
        <v/>
      </c>
      <c r="Y323" s="39" t="str">
        <f>IF($B323="", "", IF(OR($B323&lt;'Intro &amp; Setup'!$BI$7, $B323&gt;'Intro &amp; Setup'!$BJ$18), "X", ""))</f>
        <v/>
      </c>
      <c r="AA323" s="70" t="str">
        <f t="shared" si="56"/>
        <v/>
      </c>
      <c r="AB323" s="67" t="str">
        <f t="shared" si="57"/>
        <v/>
      </c>
      <c r="AD323" s="64" t="str">
        <f t="shared" si="58"/>
        <v/>
      </c>
      <c r="AF323" s="67" t="str">
        <f>IF($AD323="", "", COUNTIF($AD$11:$AD$1010, "&lt;"&amp;$AD323)+1+COUNTIF($AD$11:$AD323, $AD323)-1)</f>
        <v/>
      </c>
      <c r="AH323" s="77" t="str">
        <f t="shared" si="59"/>
        <v/>
      </c>
      <c r="AI323" s="21" t="str">
        <f t="shared" si="60"/>
        <v/>
      </c>
      <c r="AK323" s="39" t="str">
        <f t="shared" si="61"/>
        <v/>
      </c>
      <c r="AM323" s="77" t="str">
        <f t="shared" si="62"/>
        <v/>
      </c>
      <c r="AO323" s="77" t="str">
        <f t="shared" si="63"/>
        <v/>
      </c>
      <c r="AP323" s="21" t="str">
        <f t="shared" si="64"/>
        <v/>
      </c>
    </row>
    <row r="324" spans="1:42" x14ac:dyDescent="0.25">
      <c r="A324" s="27"/>
      <c r="B324" s="104"/>
      <c r="C324" s="105"/>
      <c r="D324" s="105"/>
      <c r="E324" s="106"/>
      <c r="F324" s="107"/>
      <c r="G324" s="107"/>
      <c r="H324" s="108"/>
      <c r="I324" s="27"/>
      <c r="J324" s="27"/>
      <c r="K324" s="29" t="str">
        <f t="shared" si="52"/>
        <v/>
      </c>
      <c r="L324" s="21" t="str">
        <f>IF($K324="", "", IF($K324=$Q$5, 0, ($G324*'Intro &amp; Setup'!$Y$20)-($F324*'Intro &amp; Setup'!$Y$20)))</f>
        <v/>
      </c>
      <c r="M324" s="27"/>
      <c r="S324" s="39" t="str">
        <f t="shared" si="53"/>
        <v/>
      </c>
      <c r="U324" s="39" t="str">
        <f t="shared" si="54"/>
        <v/>
      </c>
      <c r="W324" s="39" t="str">
        <f t="shared" si="55"/>
        <v/>
      </c>
      <c r="Y324" s="39" t="str">
        <f>IF($B324="", "", IF(OR($B324&lt;'Intro &amp; Setup'!$BI$7, $B324&gt;'Intro &amp; Setup'!$BJ$18), "X", ""))</f>
        <v/>
      </c>
      <c r="AA324" s="70" t="str">
        <f t="shared" si="56"/>
        <v/>
      </c>
      <c r="AB324" s="67" t="str">
        <f t="shared" si="57"/>
        <v/>
      </c>
      <c r="AD324" s="64" t="str">
        <f t="shared" si="58"/>
        <v/>
      </c>
      <c r="AF324" s="67" t="str">
        <f>IF($AD324="", "", COUNTIF($AD$11:$AD$1010, "&lt;"&amp;$AD324)+1+COUNTIF($AD$11:$AD324, $AD324)-1)</f>
        <v/>
      </c>
      <c r="AH324" s="77" t="str">
        <f t="shared" si="59"/>
        <v/>
      </c>
      <c r="AI324" s="21" t="str">
        <f t="shared" si="60"/>
        <v/>
      </c>
      <c r="AK324" s="39" t="str">
        <f t="shared" si="61"/>
        <v/>
      </c>
      <c r="AM324" s="77" t="str">
        <f t="shared" si="62"/>
        <v/>
      </c>
      <c r="AO324" s="77" t="str">
        <f t="shared" si="63"/>
        <v/>
      </c>
      <c r="AP324" s="21" t="str">
        <f t="shared" si="64"/>
        <v/>
      </c>
    </row>
    <row r="325" spans="1:42" x14ac:dyDescent="0.25">
      <c r="A325" s="27"/>
      <c r="B325" s="104"/>
      <c r="C325" s="105"/>
      <c r="D325" s="105"/>
      <c r="E325" s="106"/>
      <c r="F325" s="107"/>
      <c r="G325" s="107"/>
      <c r="H325" s="108"/>
      <c r="I325" s="27"/>
      <c r="J325" s="27"/>
      <c r="K325" s="29" t="str">
        <f t="shared" si="52"/>
        <v/>
      </c>
      <c r="L325" s="21" t="str">
        <f>IF($K325="", "", IF($K325=$Q$5, 0, ($G325*'Intro &amp; Setup'!$Y$20)-($F325*'Intro &amp; Setup'!$Y$20)))</f>
        <v/>
      </c>
      <c r="M325" s="27"/>
      <c r="S325" s="39" t="str">
        <f t="shared" si="53"/>
        <v/>
      </c>
      <c r="U325" s="39" t="str">
        <f t="shared" si="54"/>
        <v/>
      </c>
      <c r="W325" s="39" t="str">
        <f t="shared" si="55"/>
        <v/>
      </c>
      <c r="Y325" s="39" t="str">
        <f>IF($B325="", "", IF(OR($B325&lt;'Intro &amp; Setup'!$BI$7, $B325&gt;'Intro &amp; Setup'!$BJ$18), "X", ""))</f>
        <v/>
      </c>
      <c r="AA325" s="70" t="str">
        <f t="shared" si="56"/>
        <v/>
      </c>
      <c r="AB325" s="67" t="str">
        <f t="shared" si="57"/>
        <v/>
      </c>
      <c r="AD325" s="64" t="str">
        <f t="shared" si="58"/>
        <v/>
      </c>
      <c r="AF325" s="67" t="str">
        <f>IF($AD325="", "", COUNTIF($AD$11:$AD$1010, "&lt;"&amp;$AD325)+1+COUNTIF($AD$11:$AD325, $AD325)-1)</f>
        <v/>
      </c>
      <c r="AH325" s="77" t="str">
        <f t="shared" si="59"/>
        <v/>
      </c>
      <c r="AI325" s="21" t="str">
        <f t="shared" si="60"/>
        <v/>
      </c>
      <c r="AK325" s="39" t="str">
        <f t="shared" si="61"/>
        <v/>
      </c>
      <c r="AM325" s="77" t="str">
        <f t="shared" si="62"/>
        <v/>
      </c>
      <c r="AO325" s="77" t="str">
        <f t="shared" si="63"/>
        <v/>
      </c>
      <c r="AP325" s="21" t="str">
        <f t="shared" si="64"/>
        <v/>
      </c>
    </row>
    <row r="326" spans="1:42" x14ac:dyDescent="0.25">
      <c r="A326" s="27"/>
      <c r="B326" s="104"/>
      <c r="C326" s="105"/>
      <c r="D326" s="105"/>
      <c r="E326" s="106"/>
      <c r="F326" s="107"/>
      <c r="G326" s="107"/>
      <c r="H326" s="108"/>
      <c r="I326" s="27"/>
      <c r="J326" s="27"/>
      <c r="K326" s="29" t="str">
        <f t="shared" si="52"/>
        <v/>
      </c>
      <c r="L326" s="21" t="str">
        <f>IF($K326="", "", IF($K326=$Q$5, 0, ($G326*'Intro &amp; Setup'!$Y$20)-($F326*'Intro &amp; Setup'!$Y$20)))</f>
        <v/>
      </c>
      <c r="M326" s="27"/>
      <c r="S326" s="39" t="str">
        <f t="shared" si="53"/>
        <v/>
      </c>
      <c r="U326" s="39" t="str">
        <f t="shared" si="54"/>
        <v/>
      </c>
      <c r="W326" s="39" t="str">
        <f t="shared" si="55"/>
        <v/>
      </c>
      <c r="Y326" s="39" t="str">
        <f>IF($B326="", "", IF(OR($B326&lt;'Intro &amp; Setup'!$BI$7, $B326&gt;'Intro &amp; Setup'!$BJ$18), "X", ""))</f>
        <v/>
      </c>
      <c r="AA326" s="70" t="str">
        <f t="shared" si="56"/>
        <v/>
      </c>
      <c r="AB326" s="67" t="str">
        <f t="shared" si="57"/>
        <v/>
      </c>
      <c r="AD326" s="64" t="str">
        <f t="shared" si="58"/>
        <v/>
      </c>
      <c r="AF326" s="67" t="str">
        <f>IF($AD326="", "", COUNTIF($AD$11:$AD$1010, "&lt;"&amp;$AD326)+1+COUNTIF($AD$11:$AD326, $AD326)-1)</f>
        <v/>
      </c>
      <c r="AH326" s="77" t="str">
        <f t="shared" si="59"/>
        <v/>
      </c>
      <c r="AI326" s="21" t="str">
        <f t="shared" si="60"/>
        <v/>
      </c>
      <c r="AK326" s="39" t="str">
        <f t="shared" si="61"/>
        <v/>
      </c>
      <c r="AM326" s="77" t="str">
        <f t="shared" si="62"/>
        <v/>
      </c>
      <c r="AO326" s="77" t="str">
        <f t="shared" si="63"/>
        <v/>
      </c>
      <c r="AP326" s="21" t="str">
        <f t="shared" si="64"/>
        <v/>
      </c>
    </row>
    <row r="327" spans="1:42" x14ac:dyDescent="0.25">
      <c r="A327" s="27"/>
      <c r="B327" s="104"/>
      <c r="C327" s="105"/>
      <c r="D327" s="105"/>
      <c r="E327" s="106"/>
      <c r="F327" s="107"/>
      <c r="G327" s="107"/>
      <c r="H327" s="108"/>
      <c r="I327" s="27"/>
      <c r="J327" s="27"/>
      <c r="K327" s="29" t="str">
        <f t="shared" si="52"/>
        <v/>
      </c>
      <c r="L327" s="21" t="str">
        <f>IF($K327="", "", IF($K327=$Q$5, 0, ($G327*'Intro &amp; Setup'!$Y$20)-($F327*'Intro &amp; Setup'!$Y$20)))</f>
        <v/>
      </c>
      <c r="M327" s="27"/>
      <c r="S327" s="39" t="str">
        <f t="shared" si="53"/>
        <v/>
      </c>
      <c r="U327" s="39" t="str">
        <f t="shared" si="54"/>
        <v/>
      </c>
      <c r="W327" s="39" t="str">
        <f t="shared" si="55"/>
        <v/>
      </c>
      <c r="Y327" s="39" t="str">
        <f>IF($B327="", "", IF(OR($B327&lt;'Intro &amp; Setup'!$BI$7, $B327&gt;'Intro &amp; Setup'!$BJ$18), "X", ""))</f>
        <v/>
      </c>
      <c r="AA327" s="70" t="str">
        <f t="shared" si="56"/>
        <v/>
      </c>
      <c r="AB327" s="67" t="str">
        <f t="shared" si="57"/>
        <v/>
      </c>
      <c r="AD327" s="64" t="str">
        <f t="shared" si="58"/>
        <v/>
      </c>
      <c r="AF327" s="67" t="str">
        <f>IF($AD327="", "", COUNTIF($AD$11:$AD$1010, "&lt;"&amp;$AD327)+1+COUNTIF($AD$11:$AD327, $AD327)-1)</f>
        <v/>
      </c>
      <c r="AH327" s="77" t="str">
        <f t="shared" si="59"/>
        <v/>
      </c>
      <c r="AI327" s="21" t="str">
        <f t="shared" si="60"/>
        <v/>
      </c>
      <c r="AK327" s="39" t="str">
        <f t="shared" si="61"/>
        <v/>
      </c>
      <c r="AM327" s="77" t="str">
        <f t="shared" si="62"/>
        <v/>
      </c>
      <c r="AO327" s="77" t="str">
        <f t="shared" si="63"/>
        <v/>
      </c>
      <c r="AP327" s="21" t="str">
        <f t="shared" si="64"/>
        <v/>
      </c>
    </row>
    <row r="328" spans="1:42" x14ac:dyDescent="0.25">
      <c r="A328" s="27"/>
      <c r="B328" s="104"/>
      <c r="C328" s="105"/>
      <c r="D328" s="105"/>
      <c r="E328" s="106"/>
      <c r="F328" s="107"/>
      <c r="G328" s="107"/>
      <c r="H328" s="108"/>
      <c r="I328" s="27"/>
      <c r="J328" s="27"/>
      <c r="K328" s="29" t="str">
        <f t="shared" si="52"/>
        <v/>
      </c>
      <c r="L328" s="21" t="str">
        <f>IF($K328="", "", IF($K328=$Q$5, 0, ($G328*'Intro &amp; Setup'!$Y$20)-($F328*'Intro &amp; Setup'!$Y$20)))</f>
        <v/>
      </c>
      <c r="M328" s="27"/>
      <c r="S328" s="39" t="str">
        <f t="shared" si="53"/>
        <v/>
      </c>
      <c r="U328" s="39" t="str">
        <f t="shared" si="54"/>
        <v/>
      </c>
      <c r="W328" s="39" t="str">
        <f t="shared" si="55"/>
        <v/>
      </c>
      <c r="Y328" s="39" t="str">
        <f>IF($B328="", "", IF(OR($B328&lt;'Intro &amp; Setup'!$BI$7, $B328&gt;'Intro &amp; Setup'!$BJ$18), "X", ""))</f>
        <v/>
      </c>
      <c r="AA328" s="70" t="str">
        <f t="shared" si="56"/>
        <v/>
      </c>
      <c r="AB328" s="67" t="str">
        <f t="shared" si="57"/>
        <v/>
      </c>
      <c r="AD328" s="64" t="str">
        <f t="shared" si="58"/>
        <v/>
      </c>
      <c r="AF328" s="67" t="str">
        <f>IF($AD328="", "", COUNTIF($AD$11:$AD$1010, "&lt;"&amp;$AD328)+1+COUNTIF($AD$11:$AD328, $AD328)-1)</f>
        <v/>
      </c>
      <c r="AH328" s="77" t="str">
        <f t="shared" si="59"/>
        <v/>
      </c>
      <c r="AI328" s="21" t="str">
        <f t="shared" si="60"/>
        <v/>
      </c>
      <c r="AK328" s="39" t="str">
        <f t="shared" si="61"/>
        <v/>
      </c>
      <c r="AM328" s="77" t="str">
        <f t="shared" si="62"/>
        <v/>
      </c>
      <c r="AO328" s="77" t="str">
        <f t="shared" si="63"/>
        <v/>
      </c>
      <c r="AP328" s="21" t="str">
        <f t="shared" si="64"/>
        <v/>
      </c>
    </row>
    <row r="329" spans="1:42" x14ac:dyDescent="0.25">
      <c r="A329" s="27"/>
      <c r="B329" s="104"/>
      <c r="C329" s="105"/>
      <c r="D329" s="105"/>
      <c r="E329" s="106"/>
      <c r="F329" s="107"/>
      <c r="G329" s="107"/>
      <c r="H329" s="108"/>
      <c r="I329" s="27"/>
      <c r="J329" s="27"/>
      <c r="K329" s="29" t="str">
        <f t="shared" si="52"/>
        <v/>
      </c>
      <c r="L329" s="21" t="str">
        <f>IF($K329="", "", IF($K329=$Q$5, 0, ($G329*'Intro &amp; Setup'!$Y$20)-($F329*'Intro &amp; Setup'!$Y$20)))</f>
        <v/>
      </c>
      <c r="M329" s="27"/>
      <c r="S329" s="39" t="str">
        <f t="shared" si="53"/>
        <v/>
      </c>
      <c r="U329" s="39" t="str">
        <f t="shared" si="54"/>
        <v/>
      </c>
      <c r="W329" s="39" t="str">
        <f t="shared" si="55"/>
        <v/>
      </c>
      <c r="Y329" s="39" t="str">
        <f>IF($B329="", "", IF(OR($B329&lt;'Intro &amp; Setup'!$BI$7, $B329&gt;'Intro &amp; Setup'!$BJ$18), "X", ""))</f>
        <v/>
      </c>
      <c r="AA329" s="70" t="str">
        <f t="shared" si="56"/>
        <v/>
      </c>
      <c r="AB329" s="67" t="str">
        <f t="shared" si="57"/>
        <v/>
      </c>
      <c r="AD329" s="64" t="str">
        <f t="shared" si="58"/>
        <v/>
      </c>
      <c r="AF329" s="67" t="str">
        <f>IF($AD329="", "", COUNTIF($AD$11:$AD$1010, "&lt;"&amp;$AD329)+1+COUNTIF($AD$11:$AD329, $AD329)-1)</f>
        <v/>
      </c>
      <c r="AH329" s="77" t="str">
        <f t="shared" si="59"/>
        <v/>
      </c>
      <c r="AI329" s="21" t="str">
        <f t="shared" si="60"/>
        <v/>
      </c>
      <c r="AK329" s="39" t="str">
        <f t="shared" si="61"/>
        <v/>
      </c>
      <c r="AM329" s="77" t="str">
        <f t="shared" si="62"/>
        <v/>
      </c>
      <c r="AO329" s="77" t="str">
        <f t="shared" si="63"/>
        <v/>
      </c>
      <c r="AP329" s="21" t="str">
        <f t="shared" si="64"/>
        <v/>
      </c>
    </row>
    <row r="330" spans="1:42" x14ac:dyDescent="0.25">
      <c r="A330" s="27"/>
      <c r="B330" s="104"/>
      <c r="C330" s="105"/>
      <c r="D330" s="105"/>
      <c r="E330" s="106"/>
      <c r="F330" s="107"/>
      <c r="G330" s="107"/>
      <c r="H330" s="108"/>
      <c r="I330" s="27"/>
      <c r="J330" s="27"/>
      <c r="K330" s="29" t="str">
        <f t="shared" si="52"/>
        <v/>
      </c>
      <c r="L330" s="21" t="str">
        <f>IF($K330="", "", IF($K330=$Q$5, 0, ($G330*'Intro &amp; Setup'!$Y$20)-($F330*'Intro &amp; Setup'!$Y$20)))</f>
        <v/>
      </c>
      <c r="M330" s="27"/>
      <c r="S330" s="39" t="str">
        <f t="shared" si="53"/>
        <v/>
      </c>
      <c r="U330" s="39" t="str">
        <f t="shared" si="54"/>
        <v/>
      </c>
      <c r="W330" s="39" t="str">
        <f t="shared" si="55"/>
        <v/>
      </c>
      <c r="Y330" s="39" t="str">
        <f>IF($B330="", "", IF(OR($B330&lt;'Intro &amp; Setup'!$BI$7, $B330&gt;'Intro &amp; Setup'!$BJ$18), "X", ""))</f>
        <v/>
      </c>
      <c r="AA330" s="70" t="str">
        <f t="shared" si="56"/>
        <v/>
      </c>
      <c r="AB330" s="67" t="str">
        <f t="shared" si="57"/>
        <v/>
      </c>
      <c r="AD330" s="64" t="str">
        <f t="shared" si="58"/>
        <v/>
      </c>
      <c r="AF330" s="67" t="str">
        <f>IF($AD330="", "", COUNTIF($AD$11:$AD$1010, "&lt;"&amp;$AD330)+1+COUNTIF($AD$11:$AD330, $AD330)-1)</f>
        <v/>
      </c>
      <c r="AH330" s="77" t="str">
        <f t="shared" si="59"/>
        <v/>
      </c>
      <c r="AI330" s="21" t="str">
        <f t="shared" si="60"/>
        <v/>
      </c>
      <c r="AK330" s="39" t="str">
        <f t="shared" si="61"/>
        <v/>
      </c>
      <c r="AM330" s="77" t="str">
        <f t="shared" si="62"/>
        <v/>
      </c>
      <c r="AO330" s="77" t="str">
        <f t="shared" si="63"/>
        <v/>
      </c>
      <c r="AP330" s="21" t="str">
        <f t="shared" si="64"/>
        <v/>
      </c>
    </row>
    <row r="331" spans="1:42" x14ac:dyDescent="0.25">
      <c r="A331" s="27"/>
      <c r="B331" s="104"/>
      <c r="C331" s="105"/>
      <c r="D331" s="105"/>
      <c r="E331" s="106"/>
      <c r="F331" s="107"/>
      <c r="G331" s="107"/>
      <c r="H331" s="108"/>
      <c r="I331" s="27"/>
      <c r="J331" s="27"/>
      <c r="K331" s="29" t="str">
        <f t="shared" si="52"/>
        <v/>
      </c>
      <c r="L331" s="21" t="str">
        <f>IF($K331="", "", IF($K331=$Q$5, 0, ($G331*'Intro &amp; Setup'!$Y$20)-($F331*'Intro &amp; Setup'!$Y$20)))</f>
        <v/>
      </c>
      <c r="M331" s="27"/>
      <c r="S331" s="39" t="str">
        <f t="shared" si="53"/>
        <v/>
      </c>
      <c r="U331" s="39" t="str">
        <f t="shared" si="54"/>
        <v/>
      </c>
      <c r="W331" s="39" t="str">
        <f t="shared" si="55"/>
        <v/>
      </c>
      <c r="Y331" s="39" t="str">
        <f>IF($B331="", "", IF(OR($B331&lt;'Intro &amp; Setup'!$BI$7, $B331&gt;'Intro &amp; Setup'!$BJ$18), "X", ""))</f>
        <v/>
      </c>
      <c r="AA331" s="70" t="str">
        <f t="shared" si="56"/>
        <v/>
      </c>
      <c r="AB331" s="67" t="str">
        <f t="shared" si="57"/>
        <v/>
      </c>
      <c r="AD331" s="64" t="str">
        <f t="shared" si="58"/>
        <v/>
      </c>
      <c r="AF331" s="67" t="str">
        <f>IF($AD331="", "", COUNTIF($AD$11:$AD$1010, "&lt;"&amp;$AD331)+1+COUNTIF($AD$11:$AD331, $AD331)-1)</f>
        <v/>
      </c>
      <c r="AH331" s="77" t="str">
        <f t="shared" si="59"/>
        <v/>
      </c>
      <c r="AI331" s="21" t="str">
        <f t="shared" si="60"/>
        <v/>
      </c>
      <c r="AK331" s="39" t="str">
        <f t="shared" si="61"/>
        <v/>
      </c>
      <c r="AM331" s="77" t="str">
        <f t="shared" si="62"/>
        <v/>
      </c>
      <c r="AO331" s="77" t="str">
        <f t="shared" si="63"/>
        <v/>
      </c>
      <c r="AP331" s="21" t="str">
        <f t="shared" si="64"/>
        <v/>
      </c>
    </row>
    <row r="332" spans="1:42" x14ac:dyDescent="0.25">
      <c r="A332" s="27"/>
      <c r="B332" s="104"/>
      <c r="C332" s="105"/>
      <c r="D332" s="105"/>
      <c r="E332" s="106"/>
      <c r="F332" s="107"/>
      <c r="G332" s="107"/>
      <c r="H332" s="108"/>
      <c r="I332" s="27"/>
      <c r="J332" s="27"/>
      <c r="K332" s="29" t="str">
        <f t="shared" ref="K332:K395" si="65">IF($C332="", "", IF($H332="", IF(IFERROR(INDEX($Q$9:$Q$30, MATCH($C332, $P$9:$P$30, 0)), "")="", $Q$5, IFERROR(INDEX($Q$9:$Q$30, MATCH($C332, $P$9:$P$30, 0)), "")), $H332))</f>
        <v/>
      </c>
      <c r="L332" s="21" t="str">
        <f>IF($K332="", "", IF($K332=$Q$5, 0, ($G332*'Intro &amp; Setup'!$Y$20)-($F332*'Intro &amp; Setup'!$Y$20)))</f>
        <v/>
      </c>
      <c r="M332" s="27"/>
      <c r="S332" s="39" t="str">
        <f t="shared" ref="S332:S395" si="66">IF($C332="", "", IF(COUNTIF($P$9:$P$30, $C332)=0, "X", ""))</f>
        <v/>
      </c>
      <c r="U332" s="39" t="str">
        <f t="shared" ref="U332:U395" si="67">IF($B332="", "", TEXT($B332, "mmm yyyy"))</f>
        <v/>
      </c>
      <c r="W332" s="39" t="str">
        <f t="shared" ref="W332:W395" si="68">IF(COUNTIF($B332:$H332, "")&lt;7, "X", "")</f>
        <v/>
      </c>
      <c r="Y332" s="39" t="str">
        <f>IF($B332="", "", IF(OR($B332&lt;'Intro &amp; Setup'!$BI$7, $B332&gt;'Intro &amp; Setup'!$BJ$18), "X", ""))</f>
        <v/>
      </c>
      <c r="AA332" s="70" t="str">
        <f t="shared" ref="AA332:AA395" si="69">IF($B332="", "", IF(AND($B332&gt;=$AA$7, $B332&lt;=$AA$8), "X", ""))</f>
        <v/>
      </c>
      <c r="AB332" s="67" t="str">
        <f t="shared" ref="AB332:AB395" si="70">IF($C332="", "", IF($AB$8="", "X", IF($C332=$AB$8, "X", "")))</f>
        <v/>
      </c>
      <c r="AD332" s="64" t="str">
        <f t="shared" ref="AD332:AD395" si="71">IF(AND($AA332="X", $AB332="X"), $B332, "")</f>
        <v/>
      </c>
      <c r="AF332" s="67" t="str">
        <f>IF($AD332="", "", COUNTIF($AD$11:$AD$1010, "&lt;"&amp;$AD332)+1+COUNTIF($AD$11:$AD332, $AD332)-1)</f>
        <v/>
      </c>
      <c r="AH332" s="77" t="str">
        <f t="shared" ref="AH332:AH395" si="72">IF($AF332="", "", $F332)</f>
        <v/>
      </c>
      <c r="AI332" s="21" t="str">
        <f t="shared" ref="AI332:AI395" si="73">IF($AF332="", "", $G332)</f>
        <v/>
      </c>
      <c r="AK332" s="39" t="str">
        <f t="shared" ref="AK332:AK395" si="74">IF($K332=$Q$4, $U332, "")</f>
        <v/>
      </c>
      <c r="AM332" s="77" t="str">
        <f t="shared" ref="AM332:AM395" si="75">IF($C332=$P$9, $G332-$F332, "")</f>
        <v/>
      </c>
      <c r="AO332" s="77" t="str">
        <f t="shared" ref="AO332:AO395" si="76">IF($K332=$Q$4, F332, "")</f>
        <v/>
      </c>
      <c r="AP332" s="21" t="str">
        <f t="shared" ref="AP332:AP395" si="77">IF($K332=$Q$4, G332, "")</f>
        <v/>
      </c>
    </row>
    <row r="333" spans="1:42" x14ac:dyDescent="0.25">
      <c r="A333" s="27"/>
      <c r="B333" s="104"/>
      <c r="C333" s="105"/>
      <c r="D333" s="105"/>
      <c r="E333" s="106"/>
      <c r="F333" s="107"/>
      <c r="G333" s="107"/>
      <c r="H333" s="108"/>
      <c r="I333" s="27"/>
      <c r="J333" s="27"/>
      <c r="K333" s="29" t="str">
        <f t="shared" si="65"/>
        <v/>
      </c>
      <c r="L333" s="21" t="str">
        <f>IF($K333="", "", IF($K333=$Q$5, 0, ($G333*'Intro &amp; Setup'!$Y$20)-($F333*'Intro &amp; Setup'!$Y$20)))</f>
        <v/>
      </c>
      <c r="M333" s="27"/>
      <c r="S333" s="39" t="str">
        <f t="shared" si="66"/>
        <v/>
      </c>
      <c r="U333" s="39" t="str">
        <f t="shared" si="67"/>
        <v/>
      </c>
      <c r="W333" s="39" t="str">
        <f t="shared" si="68"/>
        <v/>
      </c>
      <c r="Y333" s="39" t="str">
        <f>IF($B333="", "", IF(OR($B333&lt;'Intro &amp; Setup'!$BI$7, $B333&gt;'Intro &amp; Setup'!$BJ$18), "X", ""))</f>
        <v/>
      </c>
      <c r="AA333" s="70" t="str">
        <f t="shared" si="69"/>
        <v/>
      </c>
      <c r="AB333" s="67" t="str">
        <f t="shared" si="70"/>
        <v/>
      </c>
      <c r="AD333" s="64" t="str">
        <f t="shared" si="71"/>
        <v/>
      </c>
      <c r="AF333" s="67" t="str">
        <f>IF($AD333="", "", COUNTIF($AD$11:$AD$1010, "&lt;"&amp;$AD333)+1+COUNTIF($AD$11:$AD333, $AD333)-1)</f>
        <v/>
      </c>
      <c r="AH333" s="77" t="str">
        <f t="shared" si="72"/>
        <v/>
      </c>
      <c r="AI333" s="21" t="str">
        <f t="shared" si="73"/>
        <v/>
      </c>
      <c r="AK333" s="39" t="str">
        <f t="shared" si="74"/>
        <v/>
      </c>
      <c r="AM333" s="77" t="str">
        <f t="shared" si="75"/>
        <v/>
      </c>
      <c r="AO333" s="77" t="str">
        <f t="shared" si="76"/>
        <v/>
      </c>
      <c r="AP333" s="21" t="str">
        <f t="shared" si="77"/>
        <v/>
      </c>
    </row>
    <row r="334" spans="1:42" x14ac:dyDescent="0.25">
      <c r="A334" s="27"/>
      <c r="B334" s="104"/>
      <c r="C334" s="105"/>
      <c r="D334" s="105"/>
      <c r="E334" s="106"/>
      <c r="F334" s="107"/>
      <c r="G334" s="107"/>
      <c r="H334" s="108"/>
      <c r="I334" s="27"/>
      <c r="J334" s="27"/>
      <c r="K334" s="29" t="str">
        <f t="shared" si="65"/>
        <v/>
      </c>
      <c r="L334" s="21" t="str">
        <f>IF($K334="", "", IF($K334=$Q$5, 0, ($G334*'Intro &amp; Setup'!$Y$20)-($F334*'Intro &amp; Setup'!$Y$20)))</f>
        <v/>
      </c>
      <c r="M334" s="27"/>
      <c r="S334" s="39" t="str">
        <f t="shared" si="66"/>
        <v/>
      </c>
      <c r="U334" s="39" t="str">
        <f t="shared" si="67"/>
        <v/>
      </c>
      <c r="W334" s="39" t="str">
        <f t="shared" si="68"/>
        <v/>
      </c>
      <c r="Y334" s="39" t="str">
        <f>IF($B334="", "", IF(OR($B334&lt;'Intro &amp; Setup'!$BI$7, $B334&gt;'Intro &amp; Setup'!$BJ$18), "X", ""))</f>
        <v/>
      </c>
      <c r="AA334" s="70" t="str">
        <f t="shared" si="69"/>
        <v/>
      </c>
      <c r="AB334" s="67" t="str">
        <f t="shared" si="70"/>
        <v/>
      </c>
      <c r="AD334" s="64" t="str">
        <f t="shared" si="71"/>
        <v/>
      </c>
      <c r="AF334" s="67" t="str">
        <f>IF($AD334="", "", COUNTIF($AD$11:$AD$1010, "&lt;"&amp;$AD334)+1+COUNTIF($AD$11:$AD334, $AD334)-1)</f>
        <v/>
      </c>
      <c r="AH334" s="77" t="str">
        <f t="shared" si="72"/>
        <v/>
      </c>
      <c r="AI334" s="21" t="str">
        <f t="shared" si="73"/>
        <v/>
      </c>
      <c r="AK334" s="39" t="str">
        <f t="shared" si="74"/>
        <v/>
      </c>
      <c r="AM334" s="77" t="str">
        <f t="shared" si="75"/>
        <v/>
      </c>
      <c r="AO334" s="77" t="str">
        <f t="shared" si="76"/>
        <v/>
      </c>
      <c r="AP334" s="21" t="str">
        <f t="shared" si="77"/>
        <v/>
      </c>
    </row>
    <row r="335" spans="1:42" x14ac:dyDescent="0.25">
      <c r="A335" s="27"/>
      <c r="B335" s="104"/>
      <c r="C335" s="105"/>
      <c r="D335" s="105"/>
      <c r="E335" s="106"/>
      <c r="F335" s="107"/>
      <c r="G335" s="107"/>
      <c r="H335" s="108"/>
      <c r="I335" s="27"/>
      <c r="J335" s="27"/>
      <c r="K335" s="29" t="str">
        <f t="shared" si="65"/>
        <v/>
      </c>
      <c r="L335" s="21" t="str">
        <f>IF($K335="", "", IF($K335=$Q$5, 0, ($G335*'Intro &amp; Setup'!$Y$20)-($F335*'Intro &amp; Setup'!$Y$20)))</f>
        <v/>
      </c>
      <c r="M335" s="27"/>
      <c r="S335" s="39" t="str">
        <f t="shared" si="66"/>
        <v/>
      </c>
      <c r="U335" s="39" t="str">
        <f t="shared" si="67"/>
        <v/>
      </c>
      <c r="W335" s="39" t="str">
        <f t="shared" si="68"/>
        <v/>
      </c>
      <c r="Y335" s="39" t="str">
        <f>IF($B335="", "", IF(OR($B335&lt;'Intro &amp; Setup'!$BI$7, $B335&gt;'Intro &amp; Setup'!$BJ$18), "X", ""))</f>
        <v/>
      </c>
      <c r="AA335" s="70" t="str">
        <f t="shared" si="69"/>
        <v/>
      </c>
      <c r="AB335" s="67" t="str">
        <f t="shared" si="70"/>
        <v/>
      </c>
      <c r="AD335" s="64" t="str">
        <f t="shared" si="71"/>
        <v/>
      </c>
      <c r="AF335" s="67" t="str">
        <f>IF($AD335="", "", COUNTIF($AD$11:$AD$1010, "&lt;"&amp;$AD335)+1+COUNTIF($AD$11:$AD335, $AD335)-1)</f>
        <v/>
      </c>
      <c r="AH335" s="77" t="str">
        <f t="shared" si="72"/>
        <v/>
      </c>
      <c r="AI335" s="21" t="str">
        <f t="shared" si="73"/>
        <v/>
      </c>
      <c r="AK335" s="39" t="str">
        <f t="shared" si="74"/>
        <v/>
      </c>
      <c r="AM335" s="77" t="str">
        <f t="shared" si="75"/>
        <v/>
      </c>
      <c r="AO335" s="77" t="str">
        <f t="shared" si="76"/>
        <v/>
      </c>
      <c r="AP335" s="21" t="str">
        <f t="shared" si="77"/>
        <v/>
      </c>
    </row>
    <row r="336" spans="1:42" x14ac:dyDescent="0.25">
      <c r="A336" s="27"/>
      <c r="B336" s="104"/>
      <c r="C336" s="105"/>
      <c r="D336" s="105"/>
      <c r="E336" s="106"/>
      <c r="F336" s="107"/>
      <c r="G336" s="107"/>
      <c r="H336" s="108"/>
      <c r="I336" s="27"/>
      <c r="J336" s="27"/>
      <c r="K336" s="29" t="str">
        <f t="shared" si="65"/>
        <v/>
      </c>
      <c r="L336" s="21" t="str">
        <f>IF($K336="", "", IF($K336=$Q$5, 0, ($G336*'Intro &amp; Setup'!$Y$20)-($F336*'Intro &amp; Setup'!$Y$20)))</f>
        <v/>
      </c>
      <c r="M336" s="27"/>
      <c r="S336" s="39" t="str">
        <f t="shared" si="66"/>
        <v/>
      </c>
      <c r="U336" s="39" t="str">
        <f t="shared" si="67"/>
        <v/>
      </c>
      <c r="W336" s="39" t="str">
        <f t="shared" si="68"/>
        <v/>
      </c>
      <c r="Y336" s="39" t="str">
        <f>IF($B336="", "", IF(OR($B336&lt;'Intro &amp; Setup'!$BI$7, $B336&gt;'Intro &amp; Setup'!$BJ$18), "X", ""))</f>
        <v/>
      </c>
      <c r="AA336" s="70" t="str">
        <f t="shared" si="69"/>
        <v/>
      </c>
      <c r="AB336" s="67" t="str">
        <f t="shared" si="70"/>
        <v/>
      </c>
      <c r="AD336" s="64" t="str">
        <f t="shared" si="71"/>
        <v/>
      </c>
      <c r="AF336" s="67" t="str">
        <f>IF($AD336="", "", COUNTIF($AD$11:$AD$1010, "&lt;"&amp;$AD336)+1+COUNTIF($AD$11:$AD336, $AD336)-1)</f>
        <v/>
      </c>
      <c r="AH336" s="77" t="str">
        <f t="shared" si="72"/>
        <v/>
      </c>
      <c r="AI336" s="21" t="str">
        <f t="shared" si="73"/>
        <v/>
      </c>
      <c r="AK336" s="39" t="str">
        <f t="shared" si="74"/>
        <v/>
      </c>
      <c r="AM336" s="77" t="str">
        <f t="shared" si="75"/>
        <v/>
      </c>
      <c r="AO336" s="77" t="str">
        <f t="shared" si="76"/>
        <v/>
      </c>
      <c r="AP336" s="21" t="str">
        <f t="shared" si="77"/>
        <v/>
      </c>
    </row>
    <row r="337" spans="1:42" x14ac:dyDescent="0.25">
      <c r="A337" s="27"/>
      <c r="B337" s="104"/>
      <c r="C337" s="105"/>
      <c r="D337" s="105"/>
      <c r="E337" s="106"/>
      <c r="F337" s="107"/>
      <c r="G337" s="107"/>
      <c r="H337" s="108"/>
      <c r="I337" s="27"/>
      <c r="J337" s="27"/>
      <c r="K337" s="29" t="str">
        <f t="shared" si="65"/>
        <v/>
      </c>
      <c r="L337" s="21" t="str">
        <f>IF($K337="", "", IF($K337=$Q$5, 0, ($G337*'Intro &amp; Setup'!$Y$20)-($F337*'Intro &amp; Setup'!$Y$20)))</f>
        <v/>
      </c>
      <c r="M337" s="27"/>
      <c r="S337" s="39" t="str">
        <f t="shared" si="66"/>
        <v/>
      </c>
      <c r="U337" s="39" t="str">
        <f t="shared" si="67"/>
        <v/>
      </c>
      <c r="W337" s="39" t="str">
        <f t="shared" si="68"/>
        <v/>
      </c>
      <c r="Y337" s="39" t="str">
        <f>IF($B337="", "", IF(OR($B337&lt;'Intro &amp; Setup'!$BI$7, $B337&gt;'Intro &amp; Setup'!$BJ$18), "X", ""))</f>
        <v/>
      </c>
      <c r="AA337" s="70" t="str">
        <f t="shared" si="69"/>
        <v/>
      </c>
      <c r="AB337" s="67" t="str">
        <f t="shared" si="70"/>
        <v/>
      </c>
      <c r="AD337" s="64" t="str">
        <f t="shared" si="71"/>
        <v/>
      </c>
      <c r="AF337" s="67" t="str">
        <f>IF($AD337="", "", COUNTIF($AD$11:$AD$1010, "&lt;"&amp;$AD337)+1+COUNTIF($AD$11:$AD337, $AD337)-1)</f>
        <v/>
      </c>
      <c r="AH337" s="77" t="str">
        <f t="shared" si="72"/>
        <v/>
      </c>
      <c r="AI337" s="21" t="str">
        <f t="shared" si="73"/>
        <v/>
      </c>
      <c r="AK337" s="39" t="str">
        <f t="shared" si="74"/>
        <v/>
      </c>
      <c r="AM337" s="77" t="str">
        <f t="shared" si="75"/>
        <v/>
      </c>
      <c r="AO337" s="77" t="str">
        <f t="shared" si="76"/>
        <v/>
      </c>
      <c r="AP337" s="21" t="str">
        <f t="shared" si="77"/>
        <v/>
      </c>
    </row>
    <row r="338" spans="1:42" x14ac:dyDescent="0.25">
      <c r="A338" s="27"/>
      <c r="B338" s="104"/>
      <c r="C338" s="105"/>
      <c r="D338" s="105"/>
      <c r="E338" s="106"/>
      <c r="F338" s="107"/>
      <c r="G338" s="107"/>
      <c r="H338" s="108"/>
      <c r="I338" s="27"/>
      <c r="J338" s="27"/>
      <c r="K338" s="29" t="str">
        <f t="shared" si="65"/>
        <v/>
      </c>
      <c r="L338" s="21" t="str">
        <f>IF($K338="", "", IF($K338=$Q$5, 0, ($G338*'Intro &amp; Setup'!$Y$20)-($F338*'Intro &amp; Setup'!$Y$20)))</f>
        <v/>
      </c>
      <c r="M338" s="27"/>
      <c r="S338" s="39" t="str">
        <f t="shared" si="66"/>
        <v/>
      </c>
      <c r="U338" s="39" t="str">
        <f t="shared" si="67"/>
        <v/>
      </c>
      <c r="W338" s="39" t="str">
        <f t="shared" si="68"/>
        <v/>
      </c>
      <c r="Y338" s="39" t="str">
        <f>IF($B338="", "", IF(OR($B338&lt;'Intro &amp; Setup'!$BI$7, $B338&gt;'Intro &amp; Setup'!$BJ$18), "X", ""))</f>
        <v/>
      </c>
      <c r="AA338" s="70" t="str">
        <f t="shared" si="69"/>
        <v/>
      </c>
      <c r="AB338" s="67" t="str">
        <f t="shared" si="70"/>
        <v/>
      </c>
      <c r="AD338" s="64" t="str">
        <f t="shared" si="71"/>
        <v/>
      </c>
      <c r="AF338" s="67" t="str">
        <f>IF($AD338="", "", COUNTIF($AD$11:$AD$1010, "&lt;"&amp;$AD338)+1+COUNTIF($AD$11:$AD338, $AD338)-1)</f>
        <v/>
      </c>
      <c r="AH338" s="77" t="str">
        <f t="shared" si="72"/>
        <v/>
      </c>
      <c r="AI338" s="21" t="str">
        <f t="shared" si="73"/>
        <v/>
      </c>
      <c r="AK338" s="39" t="str">
        <f t="shared" si="74"/>
        <v/>
      </c>
      <c r="AM338" s="77" t="str">
        <f t="shared" si="75"/>
        <v/>
      </c>
      <c r="AO338" s="77" t="str">
        <f t="shared" si="76"/>
        <v/>
      </c>
      <c r="AP338" s="21" t="str">
        <f t="shared" si="77"/>
        <v/>
      </c>
    </row>
    <row r="339" spans="1:42" x14ac:dyDescent="0.25">
      <c r="A339" s="27"/>
      <c r="B339" s="104"/>
      <c r="C339" s="105"/>
      <c r="D339" s="105"/>
      <c r="E339" s="106"/>
      <c r="F339" s="107"/>
      <c r="G339" s="107"/>
      <c r="H339" s="108"/>
      <c r="I339" s="27"/>
      <c r="J339" s="27"/>
      <c r="K339" s="29" t="str">
        <f t="shared" si="65"/>
        <v/>
      </c>
      <c r="L339" s="21" t="str">
        <f>IF($K339="", "", IF($K339=$Q$5, 0, ($G339*'Intro &amp; Setup'!$Y$20)-($F339*'Intro &amp; Setup'!$Y$20)))</f>
        <v/>
      </c>
      <c r="M339" s="27"/>
      <c r="S339" s="39" t="str">
        <f t="shared" si="66"/>
        <v/>
      </c>
      <c r="U339" s="39" t="str">
        <f t="shared" si="67"/>
        <v/>
      </c>
      <c r="W339" s="39" t="str">
        <f t="shared" si="68"/>
        <v/>
      </c>
      <c r="Y339" s="39" t="str">
        <f>IF($B339="", "", IF(OR($B339&lt;'Intro &amp; Setup'!$BI$7, $B339&gt;'Intro &amp; Setup'!$BJ$18), "X", ""))</f>
        <v/>
      </c>
      <c r="AA339" s="70" t="str">
        <f t="shared" si="69"/>
        <v/>
      </c>
      <c r="AB339" s="67" t="str">
        <f t="shared" si="70"/>
        <v/>
      </c>
      <c r="AD339" s="64" t="str">
        <f t="shared" si="71"/>
        <v/>
      </c>
      <c r="AF339" s="67" t="str">
        <f>IF($AD339="", "", COUNTIF($AD$11:$AD$1010, "&lt;"&amp;$AD339)+1+COUNTIF($AD$11:$AD339, $AD339)-1)</f>
        <v/>
      </c>
      <c r="AH339" s="77" t="str">
        <f t="shared" si="72"/>
        <v/>
      </c>
      <c r="AI339" s="21" t="str">
        <f t="shared" si="73"/>
        <v/>
      </c>
      <c r="AK339" s="39" t="str">
        <f t="shared" si="74"/>
        <v/>
      </c>
      <c r="AM339" s="77" t="str">
        <f t="shared" si="75"/>
        <v/>
      </c>
      <c r="AO339" s="77" t="str">
        <f t="shared" si="76"/>
        <v/>
      </c>
      <c r="AP339" s="21" t="str">
        <f t="shared" si="77"/>
        <v/>
      </c>
    </row>
    <row r="340" spans="1:42" x14ac:dyDescent="0.25">
      <c r="A340" s="27"/>
      <c r="B340" s="104"/>
      <c r="C340" s="105"/>
      <c r="D340" s="105"/>
      <c r="E340" s="106"/>
      <c r="F340" s="107"/>
      <c r="G340" s="107"/>
      <c r="H340" s="108"/>
      <c r="I340" s="27"/>
      <c r="J340" s="27"/>
      <c r="K340" s="29" t="str">
        <f t="shared" si="65"/>
        <v/>
      </c>
      <c r="L340" s="21" t="str">
        <f>IF($K340="", "", IF($K340=$Q$5, 0, ($G340*'Intro &amp; Setup'!$Y$20)-($F340*'Intro &amp; Setup'!$Y$20)))</f>
        <v/>
      </c>
      <c r="M340" s="27"/>
      <c r="S340" s="39" t="str">
        <f t="shared" si="66"/>
        <v/>
      </c>
      <c r="U340" s="39" t="str">
        <f t="shared" si="67"/>
        <v/>
      </c>
      <c r="W340" s="39" t="str">
        <f t="shared" si="68"/>
        <v/>
      </c>
      <c r="Y340" s="39" t="str">
        <f>IF($B340="", "", IF(OR($B340&lt;'Intro &amp; Setup'!$BI$7, $B340&gt;'Intro &amp; Setup'!$BJ$18), "X", ""))</f>
        <v/>
      </c>
      <c r="AA340" s="70" t="str">
        <f t="shared" si="69"/>
        <v/>
      </c>
      <c r="AB340" s="67" t="str">
        <f t="shared" si="70"/>
        <v/>
      </c>
      <c r="AD340" s="64" t="str">
        <f t="shared" si="71"/>
        <v/>
      </c>
      <c r="AF340" s="67" t="str">
        <f>IF($AD340="", "", COUNTIF($AD$11:$AD$1010, "&lt;"&amp;$AD340)+1+COUNTIF($AD$11:$AD340, $AD340)-1)</f>
        <v/>
      </c>
      <c r="AH340" s="77" t="str">
        <f t="shared" si="72"/>
        <v/>
      </c>
      <c r="AI340" s="21" t="str">
        <f t="shared" si="73"/>
        <v/>
      </c>
      <c r="AK340" s="39" t="str">
        <f t="shared" si="74"/>
        <v/>
      </c>
      <c r="AM340" s="77" t="str">
        <f t="shared" si="75"/>
        <v/>
      </c>
      <c r="AO340" s="77" t="str">
        <f t="shared" si="76"/>
        <v/>
      </c>
      <c r="AP340" s="21" t="str">
        <f t="shared" si="77"/>
        <v/>
      </c>
    </row>
    <row r="341" spans="1:42" x14ac:dyDescent="0.25">
      <c r="A341" s="27"/>
      <c r="B341" s="104"/>
      <c r="C341" s="105"/>
      <c r="D341" s="105"/>
      <c r="E341" s="106"/>
      <c r="F341" s="107"/>
      <c r="G341" s="107"/>
      <c r="H341" s="108"/>
      <c r="I341" s="27"/>
      <c r="J341" s="27"/>
      <c r="K341" s="29" t="str">
        <f t="shared" si="65"/>
        <v/>
      </c>
      <c r="L341" s="21" t="str">
        <f>IF($K341="", "", IF($K341=$Q$5, 0, ($G341*'Intro &amp; Setup'!$Y$20)-($F341*'Intro &amp; Setup'!$Y$20)))</f>
        <v/>
      </c>
      <c r="M341" s="27"/>
      <c r="S341" s="39" t="str">
        <f t="shared" si="66"/>
        <v/>
      </c>
      <c r="U341" s="39" t="str">
        <f t="shared" si="67"/>
        <v/>
      </c>
      <c r="W341" s="39" t="str">
        <f t="shared" si="68"/>
        <v/>
      </c>
      <c r="Y341" s="39" t="str">
        <f>IF($B341="", "", IF(OR($B341&lt;'Intro &amp; Setup'!$BI$7, $B341&gt;'Intro &amp; Setup'!$BJ$18), "X", ""))</f>
        <v/>
      </c>
      <c r="AA341" s="70" t="str">
        <f t="shared" si="69"/>
        <v/>
      </c>
      <c r="AB341" s="67" t="str">
        <f t="shared" si="70"/>
        <v/>
      </c>
      <c r="AD341" s="64" t="str">
        <f t="shared" si="71"/>
        <v/>
      </c>
      <c r="AF341" s="67" t="str">
        <f>IF($AD341="", "", COUNTIF($AD$11:$AD$1010, "&lt;"&amp;$AD341)+1+COUNTIF($AD$11:$AD341, $AD341)-1)</f>
        <v/>
      </c>
      <c r="AH341" s="77" t="str">
        <f t="shared" si="72"/>
        <v/>
      </c>
      <c r="AI341" s="21" t="str">
        <f t="shared" si="73"/>
        <v/>
      </c>
      <c r="AK341" s="39" t="str">
        <f t="shared" si="74"/>
        <v/>
      </c>
      <c r="AM341" s="77" t="str">
        <f t="shared" si="75"/>
        <v/>
      </c>
      <c r="AO341" s="77" t="str">
        <f t="shared" si="76"/>
        <v/>
      </c>
      <c r="AP341" s="21" t="str">
        <f t="shared" si="77"/>
        <v/>
      </c>
    </row>
    <row r="342" spans="1:42" x14ac:dyDescent="0.25">
      <c r="A342" s="27"/>
      <c r="B342" s="104"/>
      <c r="C342" s="105"/>
      <c r="D342" s="105"/>
      <c r="E342" s="106"/>
      <c r="F342" s="107"/>
      <c r="G342" s="107"/>
      <c r="H342" s="108"/>
      <c r="I342" s="27"/>
      <c r="J342" s="27"/>
      <c r="K342" s="29" t="str">
        <f t="shared" si="65"/>
        <v/>
      </c>
      <c r="L342" s="21" t="str">
        <f>IF($K342="", "", IF($K342=$Q$5, 0, ($G342*'Intro &amp; Setup'!$Y$20)-($F342*'Intro &amp; Setup'!$Y$20)))</f>
        <v/>
      </c>
      <c r="M342" s="27"/>
      <c r="S342" s="39" t="str">
        <f t="shared" si="66"/>
        <v/>
      </c>
      <c r="U342" s="39" t="str">
        <f t="shared" si="67"/>
        <v/>
      </c>
      <c r="W342" s="39" t="str">
        <f t="shared" si="68"/>
        <v/>
      </c>
      <c r="Y342" s="39" t="str">
        <f>IF($B342="", "", IF(OR($B342&lt;'Intro &amp; Setup'!$BI$7, $B342&gt;'Intro &amp; Setup'!$BJ$18), "X", ""))</f>
        <v/>
      </c>
      <c r="AA342" s="70" t="str">
        <f t="shared" si="69"/>
        <v/>
      </c>
      <c r="AB342" s="67" t="str">
        <f t="shared" si="70"/>
        <v/>
      </c>
      <c r="AD342" s="64" t="str">
        <f t="shared" si="71"/>
        <v/>
      </c>
      <c r="AF342" s="67" t="str">
        <f>IF($AD342="", "", COUNTIF($AD$11:$AD$1010, "&lt;"&amp;$AD342)+1+COUNTIF($AD$11:$AD342, $AD342)-1)</f>
        <v/>
      </c>
      <c r="AH342" s="77" t="str">
        <f t="shared" si="72"/>
        <v/>
      </c>
      <c r="AI342" s="21" t="str">
        <f t="shared" si="73"/>
        <v/>
      </c>
      <c r="AK342" s="39" t="str">
        <f t="shared" si="74"/>
        <v/>
      </c>
      <c r="AM342" s="77" t="str">
        <f t="shared" si="75"/>
        <v/>
      </c>
      <c r="AO342" s="77" t="str">
        <f t="shared" si="76"/>
        <v/>
      </c>
      <c r="AP342" s="21" t="str">
        <f t="shared" si="77"/>
        <v/>
      </c>
    </row>
    <row r="343" spans="1:42" x14ac:dyDescent="0.25">
      <c r="A343" s="27"/>
      <c r="B343" s="104"/>
      <c r="C343" s="105"/>
      <c r="D343" s="105"/>
      <c r="E343" s="106"/>
      <c r="F343" s="107"/>
      <c r="G343" s="107"/>
      <c r="H343" s="108"/>
      <c r="I343" s="27"/>
      <c r="J343" s="27"/>
      <c r="K343" s="29" t="str">
        <f t="shared" si="65"/>
        <v/>
      </c>
      <c r="L343" s="21" t="str">
        <f>IF($K343="", "", IF($K343=$Q$5, 0, ($G343*'Intro &amp; Setup'!$Y$20)-($F343*'Intro &amp; Setup'!$Y$20)))</f>
        <v/>
      </c>
      <c r="M343" s="27"/>
      <c r="S343" s="39" t="str">
        <f t="shared" si="66"/>
        <v/>
      </c>
      <c r="U343" s="39" t="str">
        <f t="shared" si="67"/>
        <v/>
      </c>
      <c r="W343" s="39" t="str">
        <f t="shared" si="68"/>
        <v/>
      </c>
      <c r="Y343" s="39" t="str">
        <f>IF($B343="", "", IF(OR($B343&lt;'Intro &amp; Setup'!$BI$7, $B343&gt;'Intro &amp; Setup'!$BJ$18), "X", ""))</f>
        <v/>
      </c>
      <c r="AA343" s="70" t="str">
        <f t="shared" si="69"/>
        <v/>
      </c>
      <c r="AB343" s="67" t="str">
        <f t="shared" si="70"/>
        <v/>
      </c>
      <c r="AD343" s="64" t="str">
        <f t="shared" si="71"/>
        <v/>
      </c>
      <c r="AF343" s="67" t="str">
        <f>IF($AD343="", "", COUNTIF($AD$11:$AD$1010, "&lt;"&amp;$AD343)+1+COUNTIF($AD$11:$AD343, $AD343)-1)</f>
        <v/>
      </c>
      <c r="AH343" s="77" t="str">
        <f t="shared" si="72"/>
        <v/>
      </c>
      <c r="AI343" s="21" t="str">
        <f t="shared" si="73"/>
        <v/>
      </c>
      <c r="AK343" s="39" t="str">
        <f t="shared" si="74"/>
        <v/>
      </c>
      <c r="AM343" s="77" t="str">
        <f t="shared" si="75"/>
        <v/>
      </c>
      <c r="AO343" s="77" t="str">
        <f t="shared" si="76"/>
        <v/>
      </c>
      <c r="AP343" s="21" t="str">
        <f t="shared" si="77"/>
        <v/>
      </c>
    </row>
    <row r="344" spans="1:42" x14ac:dyDescent="0.25">
      <c r="A344" s="27"/>
      <c r="B344" s="104"/>
      <c r="C344" s="105"/>
      <c r="D344" s="105"/>
      <c r="E344" s="106"/>
      <c r="F344" s="107"/>
      <c r="G344" s="107"/>
      <c r="H344" s="108"/>
      <c r="I344" s="27"/>
      <c r="J344" s="27"/>
      <c r="K344" s="29" t="str">
        <f t="shared" si="65"/>
        <v/>
      </c>
      <c r="L344" s="21" t="str">
        <f>IF($K344="", "", IF($K344=$Q$5, 0, ($G344*'Intro &amp; Setup'!$Y$20)-($F344*'Intro &amp; Setup'!$Y$20)))</f>
        <v/>
      </c>
      <c r="M344" s="27"/>
      <c r="S344" s="39" t="str">
        <f t="shared" si="66"/>
        <v/>
      </c>
      <c r="U344" s="39" t="str">
        <f t="shared" si="67"/>
        <v/>
      </c>
      <c r="W344" s="39" t="str">
        <f t="shared" si="68"/>
        <v/>
      </c>
      <c r="Y344" s="39" t="str">
        <f>IF($B344="", "", IF(OR($B344&lt;'Intro &amp; Setup'!$BI$7, $B344&gt;'Intro &amp; Setup'!$BJ$18), "X", ""))</f>
        <v/>
      </c>
      <c r="AA344" s="70" t="str">
        <f t="shared" si="69"/>
        <v/>
      </c>
      <c r="AB344" s="67" t="str">
        <f t="shared" si="70"/>
        <v/>
      </c>
      <c r="AD344" s="64" t="str">
        <f t="shared" si="71"/>
        <v/>
      </c>
      <c r="AF344" s="67" t="str">
        <f>IF($AD344="", "", COUNTIF($AD$11:$AD$1010, "&lt;"&amp;$AD344)+1+COUNTIF($AD$11:$AD344, $AD344)-1)</f>
        <v/>
      </c>
      <c r="AH344" s="77" t="str">
        <f t="shared" si="72"/>
        <v/>
      </c>
      <c r="AI344" s="21" t="str">
        <f t="shared" si="73"/>
        <v/>
      </c>
      <c r="AK344" s="39" t="str">
        <f t="shared" si="74"/>
        <v/>
      </c>
      <c r="AM344" s="77" t="str">
        <f t="shared" si="75"/>
        <v/>
      </c>
      <c r="AO344" s="77" t="str">
        <f t="shared" si="76"/>
        <v/>
      </c>
      <c r="AP344" s="21" t="str">
        <f t="shared" si="77"/>
        <v/>
      </c>
    </row>
    <row r="345" spans="1:42" x14ac:dyDescent="0.25">
      <c r="A345" s="27"/>
      <c r="B345" s="104"/>
      <c r="C345" s="105"/>
      <c r="D345" s="105"/>
      <c r="E345" s="106"/>
      <c r="F345" s="107"/>
      <c r="G345" s="107"/>
      <c r="H345" s="108"/>
      <c r="I345" s="27"/>
      <c r="J345" s="27"/>
      <c r="K345" s="29" t="str">
        <f t="shared" si="65"/>
        <v/>
      </c>
      <c r="L345" s="21" t="str">
        <f>IF($K345="", "", IF($K345=$Q$5, 0, ($G345*'Intro &amp; Setup'!$Y$20)-($F345*'Intro &amp; Setup'!$Y$20)))</f>
        <v/>
      </c>
      <c r="M345" s="27"/>
      <c r="S345" s="39" t="str">
        <f t="shared" si="66"/>
        <v/>
      </c>
      <c r="U345" s="39" t="str">
        <f t="shared" si="67"/>
        <v/>
      </c>
      <c r="W345" s="39" t="str">
        <f t="shared" si="68"/>
        <v/>
      </c>
      <c r="Y345" s="39" t="str">
        <f>IF($B345="", "", IF(OR($B345&lt;'Intro &amp; Setup'!$BI$7, $B345&gt;'Intro &amp; Setup'!$BJ$18), "X", ""))</f>
        <v/>
      </c>
      <c r="AA345" s="70" t="str">
        <f t="shared" si="69"/>
        <v/>
      </c>
      <c r="AB345" s="67" t="str">
        <f t="shared" si="70"/>
        <v/>
      </c>
      <c r="AD345" s="64" t="str">
        <f t="shared" si="71"/>
        <v/>
      </c>
      <c r="AF345" s="67" t="str">
        <f>IF($AD345="", "", COUNTIF($AD$11:$AD$1010, "&lt;"&amp;$AD345)+1+COUNTIF($AD$11:$AD345, $AD345)-1)</f>
        <v/>
      </c>
      <c r="AH345" s="77" t="str">
        <f t="shared" si="72"/>
        <v/>
      </c>
      <c r="AI345" s="21" t="str">
        <f t="shared" si="73"/>
        <v/>
      </c>
      <c r="AK345" s="39" t="str">
        <f t="shared" si="74"/>
        <v/>
      </c>
      <c r="AM345" s="77" t="str">
        <f t="shared" si="75"/>
        <v/>
      </c>
      <c r="AO345" s="77" t="str">
        <f t="shared" si="76"/>
        <v/>
      </c>
      <c r="AP345" s="21" t="str">
        <f t="shared" si="77"/>
        <v/>
      </c>
    </row>
    <row r="346" spans="1:42" x14ac:dyDescent="0.25">
      <c r="A346" s="27"/>
      <c r="B346" s="104"/>
      <c r="C346" s="105"/>
      <c r="D346" s="105"/>
      <c r="E346" s="106"/>
      <c r="F346" s="107"/>
      <c r="G346" s="107"/>
      <c r="H346" s="108"/>
      <c r="I346" s="27"/>
      <c r="J346" s="27"/>
      <c r="K346" s="29" t="str">
        <f t="shared" si="65"/>
        <v/>
      </c>
      <c r="L346" s="21" t="str">
        <f>IF($K346="", "", IF($K346=$Q$5, 0, ($G346*'Intro &amp; Setup'!$Y$20)-($F346*'Intro &amp; Setup'!$Y$20)))</f>
        <v/>
      </c>
      <c r="M346" s="27"/>
      <c r="S346" s="39" t="str">
        <f t="shared" si="66"/>
        <v/>
      </c>
      <c r="U346" s="39" t="str">
        <f t="shared" si="67"/>
        <v/>
      </c>
      <c r="W346" s="39" t="str">
        <f t="shared" si="68"/>
        <v/>
      </c>
      <c r="Y346" s="39" t="str">
        <f>IF($B346="", "", IF(OR($B346&lt;'Intro &amp; Setup'!$BI$7, $B346&gt;'Intro &amp; Setup'!$BJ$18), "X", ""))</f>
        <v/>
      </c>
      <c r="AA346" s="70" t="str">
        <f t="shared" si="69"/>
        <v/>
      </c>
      <c r="AB346" s="67" t="str">
        <f t="shared" si="70"/>
        <v/>
      </c>
      <c r="AD346" s="64" t="str">
        <f t="shared" si="71"/>
        <v/>
      </c>
      <c r="AF346" s="67" t="str">
        <f>IF($AD346="", "", COUNTIF($AD$11:$AD$1010, "&lt;"&amp;$AD346)+1+COUNTIF($AD$11:$AD346, $AD346)-1)</f>
        <v/>
      </c>
      <c r="AH346" s="77" t="str">
        <f t="shared" si="72"/>
        <v/>
      </c>
      <c r="AI346" s="21" t="str">
        <f t="shared" si="73"/>
        <v/>
      </c>
      <c r="AK346" s="39" t="str">
        <f t="shared" si="74"/>
        <v/>
      </c>
      <c r="AM346" s="77" t="str">
        <f t="shared" si="75"/>
        <v/>
      </c>
      <c r="AO346" s="77" t="str">
        <f t="shared" si="76"/>
        <v/>
      </c>
      <c r="AP346" s="21" t="str">
        <f t="shared" si="77"/>
        <v/>
      </c>
    </row>
    <row r="347" spans="1:42" x14ac:dyDescent="0.25">
      <c r="A347" s="27"/>
      <c r="B347" s="104"/>
      <c r="C347" s="105"/>
      <c r="D347" s="105"/>
      <c r="E347" s="106"/>
      <c r="F347" s="107"/>
      <c r="G347" s="107"/>
      <c r="H347" s="108"/>
      <c r="I347" s="27"/>
      <c r="J347" s="27"/>
      <c r="K347" s="29" t="str">
        <f t="shared" si="65"/>
        <v/>
      </c>
      <c r="L347" s="21" t="str">
        <f>IF($K347="", "", IF($K347=$Q$5, 0, ($G347*'Intro &amp; Setup'!$Y$20)-($F347*'Intro &amp; Setup'!$Y$20)))</f>
        <v/>
      </c>
      <c r="M347" s="27"/>
      <c r="S347" s="39" t="str">
        <f t="shared" si="66"/>
        <v/>
      </c>
      <c r="U347" s="39" t="str">
        <f t="shared" si="67"/>
        <v/>
      </c>
      <c r="W347" s="39" t="str">
        <f t="shared" si="68"/>
        <v/>
      </c>
      <c r="Y347" s="39" t="str">
        <f>IF($B347="", "", IF(OR($B347&lt;'Intro &amp; Setup'!$BI$7, $B347&gt;'Intro &amp; Setup'!$BJ$18), "X", ""))</f>
        <v/>
      </c>
      <c r="AA347" s="70" t="str">
        <f t="shared" si="69"/>
        <v/>
      </c>
      <c r="AB347" s="67" t="str">
        <f t="shared" si="70"/>
        <v/>
      </c>
      <c r="AD347" s="64" t="str">
        <f t="shared" si="71"/>
        <v/>
      </c>
      <c r="AF347" s="67" t="str">
        <f>IF($AD347="", "", COUNTIF($AD$11:$AD$1010, "&lt;"&amp;$AD347)+1+COUNTIF($AD$11:$AD347, $AD347)-1)</f>
        <v/>
      </c>
      <c r="AH347" s="77" t="str">
        <f t="shared" si="72"/>
        <v/>
      </c>
      <c r="AI347" s="21" t="str">
        <f t="shared" si="73"/>
        <v/>
      </c>
      <c r="AK347" s="39" t="str">
        <f t="shared" si="74"/>
        <v/>
      </c>
      <c r="AM347" s="77" t="str">
        <f t="shared" si="75"/>
        <v/>
      </c>
      <c r="AO347" s="77" t="str">
        <f t="shared" si="76"/>
        <v/>
      </c>
      <c r="AP347" s="21" t="str">
        <f t="shared" si="77"/>
        <v/>
      </c>
    </row>
    <row r="348" spans="1:42" x14ac:dyDescent="0.25">
      <c r="A348" s="27"/>
      <c r="B348" s="104"/>
      <c r="C348" s="105"/>
      <c r="D348" s="105"/>
      <c r="E348" s="106"/>
      <c r="F348" s="107"/>
      <c r="G348" s="107"/>
      <c r="H348" s="108"/>
      <c r="I348" s="27"/>
      <c r="J348" s="27"/>
      <c r="K348" s="29" t="str">
        <f t="shared" si="65"/>
        <v/>
      </c>
      <c r="L348" s="21" t="str">
        <f>IF($K348="", "", IF($K348=$Q$5, 0, ($G348*'Intro &amp; Setup'!$Y$20)-($F348*'Intro &amp; Setup'!$Y$20)))</f>
        <v/>
      </c>
      <c r="M348" s="27"/>
      <c r="S348" s="39" t="str">
        <f t="shared" si="66"/>
        <v/>
      </c>
      <c r="U348" s="39" t="str">
        <f t="shared" si="67"/>
        <v/>
      </c>
      <c r="W348" s="39" t="str">
        <f t="shared" si="68"/>
        <v/>
      </c>
      <c r="Y348" s="39" t="str">
        <f>IF($B348="", "", IF(OR($B348&lt;'Intro &amp; Setup'!$BI$7, $B348&gt;'Intro &amp; Setup'!$BJ$18), "X", ""))</f>
        <v/>
      </c>
      <c r="AA348" s="70" t="str">
        <f t="shared" si="69"/>
        <v/>
      </c>
      <c r="AB348" s="67" t="str">
        <f t="shared" si="70"/>
        <v/>
      </c>
      <c r="AD348" s="64" t="str">
        <f t="shared" si="71"/>
        <v/>
      </c>
      <c r="AF348" s="67" t="str">
        <f>IF($AD348="", "", COUNTIF($AD$11:$AD$1010, "&lt;"&amp;$AD348)+1+COUNTIF($AD$11:$AD348, $AD348)-1)</f>
        <v/>
      </c>
      <c r="AH348" s="77" t="str">
        <f t="shared" si="72"/>
        <v/>
      </c>
      <c r="AI348" s="21" t="str">
        <f t="shared" si="73"/>
        <v/>
      </c>
      <c r="AK348" s="39" t="str">
        <f t="shared" si="74"/>
        <v/>
      </c>
      <c r="AM348" s="77" t="str">
        <f t="shared" si="75"/>
        <v/>
      </c>
      <c r="AO348" s="77" t="str">
        <f t="shared" si="76"/>
        <v/>
      </c>
      <c r="AP348" s="21" t="str">
        <f t="shared" si="77"/>
        <v/>
      </c>
    </row>
    <row r="349" spans="1:42" x14ac:dyDescent="0.25">
      <c r="A349" s="27"/>
      <c r="B349" s="104"/>
      <c r="C349" s="105"/>
      <c r="D349" s="105"/>
      <c r="E349" s="106"/>
      <c r="F349" s="107"/>
      <c r="G349" s="107"/>
      <c r="H349" s="108"/>
      <c r="I349" s="27"/>
      <c r="J349" s="27"/>
      <c r="K349" s="29" t="str">
        <f t="shared" si="65"/>
        <v/>
      </c>
      <c r="L349" s="21" t="str">
        <f>IF($K349="", "", IF($K349=$Q$5, 0, ($G349*'Intro &amp; Setup'!$Y$20)-($F349*'Intro &amp; Setup'!$Y$20)))</f>
        <v/>
      </c>
      <c r="M349" s="27"/>
      <c r="S349" s="39" t="str">
        <f t="shared" si="66"/>
        <v/>
      </c>
      <c r="U349" s="39" t="str">
        <f t="shared" si="67"/>
        <v/>
      </c>
      <c r="W349" s="39" t="str">
        <f t="shared" si="68"/>
        <v/>
      </c>
      <c r="Y349" s="39" t="str">
        <f>IF($B349="", "", IF(OR($B349&lt;'Intro &amp; Setup'!$BI$7, $B349&gt;'Intro &amp; Setup'!$BJ$18), "X", ""))</f>
        <v/>
      </c>
      <c r="AA349" s="70" t="str">
        <f t="shared" si="69"/>
        <v/>
      </c>
      <c r="AB349" s="67" t="str">
        <f t="shared" si="70"/>
        <v/>
      </c>
      <c r="AD349" s="64" t="str">
        <f t="shared" si="71"/>
        <v/>
      </c>
      <c r="AF349" s="67" t="str">
        <f>IF($AD349="", "", COUNTIF($AD$11:$AD$1010, "&lt;"&amp;$AD349)+1+COUNTIF($AD$11:$AD349, $AD349)-1)</f>
        <v/>
      </c>
      <c r="AH349" s="77" t="str">
        <f t="shared" si="72"/>
        <v/>
      </c>
      <c r="AI349" s="21" t="str">
        <f t="shared" si="73"/>
        <v/>
      </c>
      <c r="AK349" s="39" t="str">
        <f t="shared" si="74"/>
        <v/>
      </c>
      <c r="AM349" s="77" t="str">
        <f t="shared" si="75"/>
        <v/>
      </c>
      <c r="AO349" s="77" t="str">
        <f t="shared" si="76"/>
        <v/>
      </c>
      <c r="AP349" s="21" t="str">
        <f t="shared" si="77"/>
        <v/>
      </c>
    </row>
    <row r="350" spans="1:42" x14ac:dyDescent="0.25">
      <c r="A350" s="27"/>
      <c r="B350" s="104"/>
      <c r="C350" s="105"/>
      <c r="D350" s="105"/>
      <c r="E350" s="106"/>
      <c r="F350" s="107"/>
      <c r="G350" s="107"/>
      <c r="H350" s="108"/>
      <c r="I350" s="27"/>
      <c r="J350" s="27"/>
      <c r="K350" s="29" t="str">
        <f t="shared" si="65"/>
        <v/>
      </c>
      <c r="L350" s="21" t="str">
        <f>IF($K350="", "", IF($K350=$Q$5, 0, ($G350*'Intro &amp; Setup'!$Y$20)-($F350*'Intro &amp; Setup'!$Y$20)))</f>
        <v/>
      </c>
      <c r="M350" s="27"/>
      <c r="S350" s="39" t="str">
        <f t="shared" si="66"/>
        <v/>
      </c>
      <c r="U350" s="39" t="str">
        <f t="shared" si="67"/>
        <v/>
      </c>
      <c r="W350" s="39" t="str">
        <f t="shared" si="68"/>
        <v/>
      </c>
      <c r="Y350" s="39" t="str">
        <f>IF($B350="", "", IF(OR($B350&lt;'Intro &amp; Setup'!$BI$7, $B350&gt;'Intro &amp; Setup'!$BJ$18), "X", ""))</f>
        <v/>
      </c>
      <c r="AA350" s="70" t="str">
        <f t="shared" si="69"/>
        <v/>
      </c>
      <c r="AB350" s="67" t="str">
        <f t="shared" si="70"/>
        <v/>
      </c>
      <c r="AD350" s="64" t="str">
        <f t="shared" si="71"/>
        <v/>
      </c>
      <c r="AF350" s="67" t="str">
        <f>IF($AD350="", "", COUNTIF($AD$11:$AD$1010, "&lt;"&amp;$AD350)+1+COUNTIF($AD$11:$AD350, $AD350)-1)</f>
        <v/>
      </c>
      <c r="AH350" s="77" t="str">
        <f t="shared" si="72"/>
        <v/>
      </c>
      <c r="AI350" s="21" t="str">
        <f t="shared" si="73"/>
        <v/>
      </c>
      <c r="AK350" s="39" t="str">
        <f t="shared" si="74"/>
        <v/>
      </c>
      <c r="AM350" s="77" t="str">
        <f t="shared" si="75"/>
        <v/>
      </c>
      <c r="AO350" s="77" t="str">
        <f t="shared" si="76"/>
        <v/>
      </c>
      <c r="AP350" s="21" t="str">
        <f t="shared" si="77"/>
        <v/>
      </c>
    </row>
    <row r="351" spans="1:42" x14ac:dyDescent="0.25">
      <c r="A351" s="27"/>
      <c r="B351" s="104"/>
      <c r="C351" s="105"/>
      <c r="D351" s="105"/>
      <c r="E351" s="106"/>
      <c r="F351" s="107"/>
      <c r="G351" s="107"/>
      <c r="H351" s="108"/>
      <c r="I351" s="27"/>
      <c r="J351" s="27"/>
      <c r="K351" s="29" t="str">
        <f t="shared" si="65"/>
        <v/>
      </c>
      <c r="L351" s="21" t="str">
        <f>IF($K351="", "", IF($K351=$Q$5, 0, ($G351*'Intro &amp; Setup'!$Y$20)-($F351*'Intro &amp; Setup'!$Y$20)))</f>
        <v/>
      </c>
      <c r="M351" s="27"/>
      <c r="S351" s="39" t="str">
        <f t="shared" si="66"/>
        <v/>
      </c>
      <c r="U351" s="39" t="str">
        <f t="shared" si="67"/>
        <v/>
      </c>
      <c r="W351" s="39" t="str">
        <f t="shared" si="68"/>
        <v/>
      </c>
      <c r="Y351" s="39" t="str">
        <f>IF($B351="", "", IF(OR($B351&lt;'Intro &amp; Setup'!$BI$7, $B351&gt;'Intro &amp; Setup'!$BJ$18), "X", ""))</f>
        <v/>
      </c>
      <c r="AA351" s="70" t="str">
        <f t="shared" si="69"/>
        <v/>
      </c>
      <c r="AB351" s="67" t="str">
        <f t="shared" si="70"/>
        <v/>
      </c>
      <c r="AD351" s="64" t="str">
        <f t="shared" si="71"/>
        <v/>
      </c>
      <c r="AF351" s="67" t="str">
        <f>IF($AD351="", "", COUNTIF($AD$11:$AD$1010, "&lt;"&amp;$AD351)+1+COUNTIF($AD$11:$AD351, $AD351)-1)</f>
        <v/>
      </c>
      <c r="AH351" s="77" t="str">
        <f t="shared" si="72"/>
        <v/>
      </c>
      <c r="AI351" s="21" t="str">
        <f t="shared" si="73"/>
        <v/>
      </c>
      <c r="AK351" s="39" t="str">
        <f t="shared" si="74"/>
        <v/>
      </c>
      <c r="AM351" s="77" t="str">
        <f t="shared" si="75"/>
        <v/>
      </c>
      <c r="AO351" s="77" t="str">
        <f t="shared" si="76"/>
        <v/>
      </c>
      <c r="AP351" s="21" t="str">
        <f t="shared" si="77"/>
        <v/>
      </c>
    </row>
    <row r="352" spans="1:42" x14ac:dyDescent="0.25">
      <c r="A352" s="27"/>
      <c r="B352" s="104"/>
      <c r="C352" s="105"/>
      <c r="D352" s="105"/>
      <c r="E352" s="106"/>
      <c r="F352" s="107"/>
      <c r="G352" s="107"/>
      <c r="H352" s="108"/>
      <c r="I352" s="27"/>
      <c r="J352" s="27"/>
      <c r="K352" s="29" t="str">
        <f t="shared" si="65"/>
        <v/>
      </c>
      <c r="L352" s="21" t="str">
        <f>IF($K352="", "", IF($K352=$Q$5, 0, ($G352*'Intro &amp; Setup'!$Y$20)-($F352*'Intro &amp; Setup'!$Y$20)))</f>
        <v/>
      </c>
      <c r="M352" s="27"/>
      <c r="S352" s="39" t="str">
        <f t="shared" si="66"/>
        <v/>
      </c>
      <c r="U352" s="39" t="str">
        <f t="shared" si="67"/>
        <v/>
      </c>
      <c r="W352" s="39" t="str">
        <f t="shared" si="68"/>
        <v/>
      </c>
      <c r="Y352" s="39" t="str">
        <f>IF($B352="", "", IF(OR($B352&lt;'Intro &amp; Setup'!$BI$7, $B352&gt;'Intro &amp; Setup'!$BJ$18), "X", ""))</f>
        <v/>
      </c>
      <c r="AA352" s="70" t="str">
        <f t="shared" si="69"/>
        <v/>
      </c>
      <c r="AB352" s="67" t="str">
        <f t="shared" si="70"/>
        <v/>
      </c>
      <c r="AD352" s="64" t="str">
        <f t="shared" si="71"/>
        <v/>
      </c>
      <c r="AF352" s="67" t="str">
        <f>IF($AD352="", "", COUNTIF($AD$11:$AD$1010, "&lt;"&amp;$AD352)+1+COUNTIF($AD$11:$AD352, $AD352)-1)</f>
        <v/>
      </c>
      <c r="AH352" s="77" t="str">
        <f t="shared" si="72"/>
        <v/>
      </c>
      <c r="AI352" s="21" t="str">
        <f t="shared" si="73"/>
        <v/>
      </c>
      <c r="AK352" s="39" t="str">
        <f t="shared" si="74"/>
        <v/>
      </c>
      <c r="AM352" s="77" t="str">
        <f t="shared" si="75"/>
        <v/>
      </c>
      <c r="AO352" s="77" t="str">
        <f t="shared" si="76"/>
        <v/>
      </c>
      <c r="AP352" s="21" t="str">
        <f t="shared" si="77"/>
        <v/>
      </c>
    </row>
    <row r="353" spans="1:42" x14ac:dyDescent="0.25">
      <c r="A353" s="27"/>
      <c r="B353" s="104"/>
      <c r="C353" s="105"/>
      <c r="D353" s="105"/>
      <c r="E353" s="106"/>
      <c r="F353" s="107"/>
      <c r="G353" s="107"/>
      <c r="H353" s="108"/>
      <c r="I353" s="27"/>
      <c r="J353" s="27"/>
      <c r="K353" s="29" t="str">
        <f t="shared" si="65"/>
        <v/>
      </c>
      <c r="L353" s="21" t="str">
        <f>IF($K353="", "", IF($K353=$Q$5, 0, ($G353*'Intro &amp; Setup'!$Y$20)-($F353*'Intro &amp; Setup'!$Y$20)))</f>
        <v/>
      </c>
      <c r="M353" s="27"/>
      <c r="S353" s="39" t="str">
        <f t="shared" si="66"/>
        <v/>
      </c>
      <c r="U353" s="39" t="str">
        <f t="shared" si="67"/>
        <v/>
      </c>
      <c r="W353" s="39" t="str">
        <f t="shared" si="68"/>
        <v/>
      </c>
      <c r="Y353" s="39" t="str">
        <f>IF($B353="", "", IF(OR($B353&lt;'Intro &amp; Setup'!$BI$7, $B353&gt;'Intro &amp; Setup'!$BJ$18), "X", ""))</f>
        <v/>
      </c>
      <c r="AA353" s="70" t="str">
        <f t="shared" si="69"/>
        <v/>
      </c>
      <c r="AB353" s="67" t="str">
        <f t="shared" si="70"/>
        <v/>
      </c>
      <c r="AD353" s="64" t="str">
        <f t="shared" si="71"/>
        <v/>
      </c>
      <c r="AF353" s="67" t="str">
        <f>IF($AD353="", "", COUNTIF($AD$11:$AD$1010, "&lt;"&amp;$AD353)+1+COUNTIF($AD$11:$AD353, $AD353)-1)</f>
        <v/>
      </c>
      <c r="AH353" s="77" t="str">
        <f t="shared" si="72"/>
        <v/>
      </c>
      <c r="AI353" s="21" t="str">
        <f t="shared" si="73"/>
        <v/>
      </c>
      <c r="AK353" s="39" t="str">
        <f t="shared" si="74"/>
        <v/>
      </c>
      <c r="AM353" s="77" t="str">
        <f t="shared" si="75"/>
        <v/>
      </c>
      <c r="AO353" s="77" t="str">
        <f t="shared" si="76"/>
        <v/>
      </c>
      <c r="AP353" s="21" t="str">
        <f t="shared" si="77"/>
        <v/>
      </c>
    </row>
    <row r="354" spans="1:42" x14ac:dyDescent="0.25">
      <c r="A354" s="27"/>
      <c r="B354" s="104"/>
      <c r="C354" s="105"/>
      <c r="D354" s="105"/>
      <c r="E354" s="106"/>
      <c r="F354" s="107"/>
      <c r="G354" s="107"/>
      <c r="H354" s="108"/>
      <c r="I354" s="27"/>
      <c r="J354" s="27"/>
      <c r="K354" s="29" t="str">
        <f t="shared" si="65"/>
        <v/>
      </c>
      <c r="L354" s="21" t="str">
        <f>IF($K354="", "", IF($K354=$Q$5, 0, ($G354*'Intro &amp; Setup'!$Y$20)-($F354*'Intro &amp; Setup'!$Y$20)))</f>
        <v/>
      </c>
      <c r="M354" s="27"/>
      <c r="S354" s="39" t="str">
        <f t="shared" si="66"/>
        <v/>
      </c>
      <c r="U354" s="39" t="str">
        <f t="shared" si="67"/>
        <v/>
      </c>
      <c r="W354" s="39" t="str">
        <f t="shared" si="68"/>
        <v/>
      </c>
      <c r="Y354" s="39" t="str">
        <f>IF($B354="", "", IF(OR($B354&lt;'Intro &amp; Setup'!$BI$7, $B354&gt;'Intro &amp; Setup'!$BJ$18), "X", ""))</f>
        <v/>
      </c>
      <c r="AA354" s="70" t="str">
        <f t="shared" si="69"/>
        <v/>
      </c>
      <c r="AB354" s="67" t="str">
        <f t="shared" si="70"/>
        <v/>
      </c>
      <c r="AD354" s="64" t="str">
        <f t="shared" si="71"/>
        <v/>
      </c>
      <c r="AF354" s="67" t="str">
        <f>IF($AD354="", "", COUNTIF($AD$11:$AD$1010, "&lt;"&amp;$AD354)+1+COUNTIF($AD$11:$AD354, $AD354)-1)</f>
        <v/>
      </c>
      <c r="AH354" s="77" t="str">
        <f t="shared" si="72"/>
        <v/>
      </c>
      <c r="AI354" s="21" t="str">
        <f t="shared" si="73"/>
        <v/>
      </c>
      <c r="AK354" s="39" t="str">
        <f t="shared" si="74"/>
        <v/>
      </c>
      <c r="AM354" s="77" t="str">
        <f t="shared" si="75"/>
        <v/>
      </c>
      <c r="AO354" s="77" t="str">
        <f t="shared" si="76"/>
        <v/>
      </c>
      <c r="AP354" s="21" t="str">
        <f t="shared" si="77"/>
        <v/>
      </c>
    </row>
    <row r="355" spans="1:42" x14ac:dyDescent="0.25">
      <c r="A355" s="27"/>
      <c r="B355" s="104"/>
      <c r="C355" s="105"/>
      <c r="D355" s="105"/>
      <c r="E355" s="106"/>
      <c r="F355" s="107"/>
      <c r="G355" s="107"/>
      <c r="H355" s="108"/>
      <c r="I355" s="27"/>
      <c r="J355" s="27"/>
      <c r="K355" s="29" t="str">
        <f t="shared" si="65"/>
        <v/>
      </c>
      <c r="L355" s="21" t="str">
        <f>IF($K355="", "", IF($K355=$Q$5, 0, ($G355*'Intro &amp; Setup'!$Y$20)-($F355*'Intro &amp; Setup'!$Y$20)))</f>
        <v/>
      </c>
      <c r="M355" s="27"/>
      <c r="S355" s="39" t="str">
        <f t="shared" si="66"/>
        <v/>
      </c>
      <c r="U355" s="39" t="str">
        <f t="shared" si="67"/>
        <v/>
      </c>
      <c r="W355" s="39" t="str">
        <f t="shared" si="68"/>
        <v/>
      </c>
      <c r="Y355" s="39" t="str">
        <f>IF($B355="", "", IF(OR($B355&lt;'Intro &amp; Setup'!$BI$7, $B355&gt;'Intro &amp; Setup'!$BJ$18), "X", ""))</f>
        <v/>
      </c>
      <c r="AA355" s="70" t="str">
        <f t="shared" si="69"/>
        <v/>
      </c>
      <c r="AB355" s="67" t="str">
        <f t="shared" si="70"/>
        <v/>
      </c>
      <c r="AD355" s="64" t="str">
        <f t="shared" si="71"/>
        <v/>
      </c>
      <c r="AF355" s="67" t="str">
        <f>IF($AD355="", "", COUNTIF($AD$11:$AD$1010, "&lt;"&amp;$AD355)+1+COUNTIF($AD$11:$AD355, $AD355)-1)</f>
        <v/>
      </c>
      <c r="AH355" s="77" t="str">
        <f t="shared" si="72"/>
        <v/>
      </c>
      <c r="AI355" s="21" t="str">
        <f t="shared" si="73"/>
        <v/>
      </c>
      <c r="AK355" s="39" t="str">
        <f t="shared" si="74"/>
        <v/>
      </c>
      <c r="AM355" s="77" t="str">
        <f t="shared" si="75"/>
        <v/>
      </c>
      <c r="AO355" s="77" t="str">
        <f t="shared" si="76"/>
        <v/>
      </c>
      <c r="AP355" s="21" t="str">
        <f t="shared" si="77"/>
        <v/>
      </c>
    </row>
    <row r="356" spans="1:42" x14ac:dyDescent="0.25">
      <c r="A356" s="27"/>
      <c r="B356" s="104"/>
      <c r="C356" s="105"/>
      <c r="D356" s="105"/>
      <c r="E356" s="106"/>
      <c r="F356" s="107"/>
      <c r="G356" s="107"/>
      <c r="H356" s="108"/>
      <c r="I356" s="27"/>
      <c r="J356" s="27"/>
      <c r="K356" s="29" t="str">
        <f t="shared" si="65"/>
        <v/>
      </c>
      <c r="L356" s="21" t="str">
        <f>IF($K356="", "", IF($K356=$Q$5, 0, ($G356*'Intro &amp; Setup'!$Y$20)-($F356*'Intro &amp; Setup'!$Y$20)))</f>
        <v/>
      </c>
      <c r="M356" s="27"/>
      <c r="S356" s="39" t="str">
        <f t="shared" si="66"/>
        <v/>
      </c>
      <c r="U356" s="39" t="str">
        <f t="shared" si="67"/>
        <v/>
      </c>
      <c r="W356" s="39" t="str">
        <f t="shared" si="68"/>
        <v/>
      </c>
      <c r="Y356" s="39" t="str">
        <f>IF($B356="", "", IF(OR($B356&lt;'Intro &amp; Setup'!$BI$7, $B356&gt;'Intro &amp; Setup'!$BJ$18), "X", ""))</f>
        <v/>
      </c>
      <c r="AA356" s="70" t="str">
        <f t="shared" si="69"/>
        <v/>
      </c>
      <c r="AB356" s="67" t="str">
        <f t="shared" si="70"/>
        <v/>
      </c>
      <c r="AD356" s="64" t="str">
        <f t="shared" si="71"/>
        <v/>
      </c>
      <c r="AF356" s="67" t="str">
        <f>IF($AD356="", "", COUNTIF($AD$11:$AD$1010, "&lt;"&amp;$AD356)+1+COUNTIF($AD$11:$AD356, $AD356)-1)</f>
        <v/>
      </c>
      <c r="AH356" s="77" t="str">
        <f t="shared" si="72"/>
        <v/>
      </c>
      <c r="AI356" s="21" t="str">
        <f t="shared" si="73"/>
        <v/>
      </c>
      <c r="AK356" s="39" t="str">
        <f t="shared" si="74"/>
        <v/>
      </c>
      <c r="AM356" s="77" t="str">
        <f t="shared" si="75"/>
        <v/>
      </c>
      <c r="AO356" s="77" t="str">
        <f t="shared" si="76"/>
        <v/>
      </c>
      <c r="AP356" s="21" t="str">
        <f t="shared" si="77"/>
        <v/>
      </c>
    </row>
    <row r="357" spans="1:42" x14ac:dyDescent="0.25">
      <c r="A357" s="27"/>
      <c r="B357" s="104"/>
      <c r="C357" s="105"/>
      <c r="D357" s="105"/>
      <c r="E357" s="106"/>
      <c r="F357" s="107"/>
      <c r="G357" s="107"/>
      <c r="H357" s="108"/>
      <c r="I357" s="27"/>
      <c r="J357" s="27"/>
      <c r="K357" s="29" t="str">
        <f t="shared" si="65"/>
        <v/>
      </c>
      <c r="L357" s="21" t="str">
        <f>IF($K357="", "", IF($K357=$Q$5, 0, ($G357*'Intro &amp; Setup'!$Y$20)-($F357*'Intro &amp; Setup'!$Y$20)))</f>
        <v/>
      </c>
      <c r="M357" s="27"/>
      <c r="S357" s="39" t="str">
        <f t="shared" si="66"/>
        <v/>
      </c>
      <c r="U357" s="39" t="str">
        <f t="shared" si="67"/>
        <v/>
      </c>
      <c r="W357" s="39" t="str">
        <f t="shared" si="68"/>
        <v/>
      </c>
      <c r="Y357" s="39" t="str">
        <f>IF($B357="", "", IF(OR($B357&lt;'Intro &amp; Setup'!$BI$7, $B357&gt;'Intro &amp; Setup'!$BJ$18), "X", ""))</f>
        <v/>
      </c>
      <c r="AA357" s="70" t="str">
        <f t="shared" si="69"/>
        <v/>
      </c>
      <c r="AB357" s="67" t="str">
        <f t="shared" si="70"/>
        <v/>
      </c>
      <c r="AD357" s="64" t="str">
        <f t="shared" si="71"/>
        <v/>
      </c>
      <c r="AF357" s="67" t="str">
        <f>IF($AD357="", "", COUNTIF($AD$11:$AD$1010, "&lt;"&amp;$AD357)+1+COUNTIF($AD$11:$AD357, $AD357)-1)</f>
        <v/>
      </c>
      <c r="AH357" s="77" t="str">
        <f t="shared" si="72"/>
        <v/>
      </c>
      <c r="AI357" s="21" t="str">
        <f t="shared" si="73"/>
        <v/>
      </c>
      <c r="AK357" s="39" t="str">
        <f t="shared" si="74"/>
        <v/>
      </c>
      <c r="AM357" s="77" t="str">
        <f t="shared" si="75"/>
        <v/>
      </c>
      <c r="AO357" s="77" t="str">
        <f t="shared" si="76"/>
        <v/>
      </c>
      <c r="AP357" s="21" t="str">
        <f t="shared" si="77"/>
        <v/>
      </c>
    </row>
    <row r="358" spans="1:42" x14ac:dyDescent="0.25">
      <c r="A358" s="27"/>
      <c r="B358" s="104"/>
      <c r="C358" s="105"/>
      <c r="D358" s="105"/>
      <c r="E358" s="106"/>
      <c r="F358" s="107"/>
      <c r="G358" s="107"/>
      <c r="H358" s="108"/>
      <c r="I358" s="27"/>
      <c r="J358" s="27"/>
      <c r="K358" s="29" t="str">
        <f t="shared" si="65"/>
        <v/>
      </c>
      <c r="L358" s="21" t="str">
        <f>IF($K358="", "", IF($K358=$Q$5, 0, ($G358*'Intro &amp; Setup'!$Y$20)-($F358*'Intro &amp; Setup'!$Y$20)))</f>
        <v/>
      </c>
      <c r="M358" s="27"/>
      <c r="S358" s="39" t="str">
        <f t="shared" si="66"/>
        <v/>
      </c>
      <c r="U358" s="39" t="str">
        <f t="shared" si="67"/>
        <v/>
      </c>
      <c r="W358" s="39" t="str">
        <f t="shared" si="68"/>
        <v/>
      </c>
      <c r="Y358" s="39" t="str">
        <f>IF($B358="", "", IF(OR($B358&lt;'Intro &amp; Setup'!$BI$7, $B358&gt;'Intro &amp; Setup'!$BJ$18), "X", ""))</f>
        <v/>
      </c>
      <c r="AA358" s="70" t="str">
        <f t="shared" si="69"/>
        <v/>
      </c>
      <c r="AB358" s="67" t="str">
        <f t="shared" si="70"/>
        <v/>
      </c>
      <c r="AD358" s="64" t="str">
        <f t="shared" si="71"/>
        <v/>
      </c>
      <c r="AF358" s="67" t="str">
        <f>IF($AD358="", "", COUNTIF($AD$11:$AD$1010, "&lt;"&amp;$AD358)+1+COUNTIF($AD$11:$AD358, $AD358)-1)</f>
        <v/>
      </c>
      <c r="AH358" s="77" t="str">
        <f t="shared" si="72"/>
        <v/>
      </c>
      <c r="AI358" s="21" t="str">
        <f t="shared" si="73"/>
        <v/>
      </c>
      <c r="AK358" s="39" t="str">
        <f t="shared" si="74"/>
        <v/>
      </c>
      <c r="AM358" s="77" t="str">
        <f t="shared" si="75"/>
        <v/>
      </c>
      <c r="AO358" s="77" t="str">
        <f t="shared" si="76"/>
        <v/>
      </c>
      <c r="AP358" s="21" t="str">
        <f t="shared" si="77"/>
        <v/>
      </c>
    </row>
    <row r="359" spans="1:42" x14ac:dyDescent="0.25">
      <c r="A359" s="27"/>
      <c r="B359" s="104"/>
      <c r="C359" s="105"/>
      <c r="D359" s="105"/>
      <c r="E359" s="106"/>
      <c r="F359" s="107"/>
      <c r="G359" s="107"/>
      <c r="H359" s="108"/>
      <c r="I359" s="27"/>
      <c r="J359" s="27"/>
      <c r="K359" s="29" t="str">
        <f t="shared" si="65"/>
        <v/>
      </c>
      <c r="L359" s="21" t="str">
        <f>IF($K359="", "", IF($K359=$Q$5, 0, ($G359*'Intro &amp; Setup'!$Y$20)-($F359*'Intro &amp; Setup'!$Y$20)))</f>
        <v/>
      </c>
      <c r="M359" s="27"/>
      <c r="S359" s="39" t="str">
        <f t="shared" si="66"/>
        <v/>
      </c>
      <c r="U359" s="39" t="str">
        <f t="shared" si="67"/>
        <v/>
      </c>
      <c r="W359" s="39" t="str">
        <f t="shared" si="68"/>
        <v/>
      </c>
      <c r="Y359" s="39" t="str">
        <f>IF($B359="", "", IF(OR($B359&lt;'Intro &amp; Setup'!$BI$7, $B359&gt;'Intro &amp; Setup'!$BJ$18), "X", ""))</f>
        <v/>
      </c>
      <c r="AA359" s="70" t="str">
        <f t="shared" si="69"/>
        <v/>
      </c>
      <c r="AB359" s="67" t="str">
        <f t="shared" si="70"/>
        <v/>
      </c>
      <c r="AD359" s="64" t="str">
        <f t="shared" si="71"/>
        <v/>
      </c>
      <c r="AF359" s="67" t="str">
        <f>IF($AD359="", "", COUNTIF($AD$11:$AD$1010, "&lt;"&amp;$AD359)+1+COUNTIF($AD$11:$AD359, $AD359)-1)</f>
        <v/>
      </c>
      <c r="AH359" s="77" t="str">
        <f t="shared" si="72"/>
        <v/>
      </c>
      <c r="AI359" s="21" t="str">
        <f t="shared" si="73"/>
        <v/>
      </c>
      <c r="AK359" s="39" t="str">
        <f t="shared" si="74"/>
        <v/>
      </c>
      <c r="AM359" s="77" t="str">
        <f t="shared" si="75"/>
        <v/>
      </c>
      <c r="AO359" s="77" t="str">
        <f t="shared" si="76"/>
        <v/>
      </c>
      <c r="AP359" s="21" t="str">
        <f t="shared" si="77"/>
        <v/>
      </c>
    </row>
    <row r="360" spans="1:42" x14ac:dyDescent="0.25">
      <c r="A360" s="27"/>
      <c r="B360" s="104"/>
      <c r="C360" s="105"/>
      <c r="D360" s="105"/>
      <c r="E360" s="106"/>
      <c r="F360" s="107"/>
      <c r="G360" s="107"/>
      <c r="H360" s="108"/>
      <c r="I360" s="27"/>
      <c r="J360" s="27"/>
      <c r="K360" s="29" t="str">
        <f t="shared" si="65"/>
        <v/>
      </c>
      <c r="L360" s="21" t="str">
        <f>IF($K360="", "", IF($K360=$Q$5, 0, ($G360*'Intro &amp; Setup'!$Y$20)-($F360*'Intro &amp; Setup'!$Y$20)))</f>
        <v/>
      </c>
      <c r="M360" s="27"/>
      <c r="S360" s="39" t="str">
        <f t="shared" si="66"/>
        <v/>
      </c>
      <c r="U360" s="39" t="str">
        <f t="shared" si="67"/>
        <v/>
      </c>
      <c r="W360" s="39" t="str">
        <f t="shared" si="68"/>
        <v/>
      </c>
      <c r="Y360" s="39" t="str">
        <f>IF($B360="", "", IF(OR($B360&lt;'Intro &amp; Setup'!$BI$7, $B360&gt;'Intro &amp; Setup'!$BJ$18), "X", ""))</f>
        <v/>
      </c>
      <c r="AA360" s="70" t="str">
        <f t="shared" si="69"/>
        <v/>
      </c>
      <c r="AB360" s="67" t="str">
        <f t="shared" si="70"/>
        <v/>
      </c>
      <c r="AD360" s="64" t="str">
        <f t="shared" si="71"/>
        <v/>
      </c>
      <c r="AF360" s="67" t="str">
        <f>IF($AD360="", "", COUNTIF($AD$11:$AD$1010, "&lt;"&amp;$AD360)+1+COUNTIF($AD$11:$AD360, $AD360)-1)</f>
        <v/>
      </c>
      <c r="AH360" s="77" t="str">
        <f t="shared" si="72"/>
        <v/>
      </c>
      <c r="AI360" s="21" t="str">
        <f t="shared" si="73"/>
        <v/>
      </c>
      <c r="AK360" s="39" t="str">
        <f t="shared" si="74"/>
        <v/>
      </c>
      <c r="AM360" s="77" t="str">
        <f t="shared" si="75"/>
        <v/>
      </c>
      <c r="AO360" s="77" t="str">
        <f t="shared" si="76"/>
        <v/>
      </c>
      <c r="AP360" s="21" t="str">
        <f t="shared" si="77"/>
        <v/>
      </c>
    </row>
    <row r="361" spans="1:42" x14ac:dyDescent="0.25">
      <c r="A361" s="27"/>
      <c r="B361" s="104"/>
      <c r="C361" s="105"/>
      <c r="D361" s="105"/>
      <c r="E361" s="106"/>
      <c r="F361" s="107"/>
      <c r="G361" s="107"/>
      <c r="H361" s="108"/>
      <c r="I361" s="27"/>
      <c r="J361" s="27"/>
      <c r="K361" s="29" t="str">
        <f t="shared" si="65"/>
        <v/>
      </c>
      <c r="L361" s="21" t="str">
        <f>IF($K361="", "", IF($K361=$Q$5, 0, ($G361*'Intro &amp; Setup'!$Y$20)-($F361*'Intro &amp; Setup'!$Y$20)))</f>
        <v/>
      </c>
      <c r="M361" s="27"/>
      <c r="S361" s="39" t="str">
        <f t="shared" si="66"/>
        <v/>
      </c>
      <c r="U361" s="39" t="str">
        <f t="shared" si="67"/>
        <v/>
      </c>
      <c r="W361" s="39" t="str">
        <f t="shared" si="68"/>
        <v/>
      </c>
      <c r="Y361" s="39" t="str">
        <f>IF($B361="", "", IF(OR($B361&lt;'Intro &amp; Setup'!$BI$7, $B361&gt;'Intro &amp; Setup'!$BJ$18), "X", ""))</f>
        <v/>
      </c>
      <c r="AA361" s="70" t="str">
        <f t="shared" si="69"/>
        <v/>
      </c>
      <c r="AB361" s="67" t="str">
        <f t="shared" si="70"/>
        <v/>
      </c>
      <c r="AD361" s="64" t="str">
        <f t="shared" si="71"/>
        <v/>
      </c>
      <c r="AF361" s="67" t="str">
        <f>IF($AD361="", "", COUNTIF($AD$11:$AD$1010, "&lt;"&amp;$AD361)+1+COUNTIF($AD$11:$AD361, $AD361)-1)</f>
        <v/>
      </c>
      <c r="AH361" s="77" t="str">
        <f t="shared" si="72"/>
        <v/>
      </c>
      <c r="AI361" s="21" t="str">
        <f t="shared" si="73"/>
        <v/>
      </c>
      <c r="AK361" s="39" t="str">
        <f t="shared" si="74"/>
        <v/>
      </c>
      <c r="AM361" s="77" t="str">
        <f t="shared" si="75"/>
        <v/>
      </c>
      <c r="AO361" s="77" t="str">
        <f t="shared" si="76"/>
        <v/>
      </c>
      <c r="AP361" s="21" t="str">
        <f t="shared" si="77"/>
        <v/>
      </c>
    </row>
    <row r="362" spans="1:42" x14ac:dyDescent="0.25">
      <c r="A362" s="27"/>
      <c r="B362" s="104"/>
      <c r="C362" s="105"/>
      <c r="D362" s="105"/>
      <c r="E362" s="106"/>
      <c r="F362" s="107"/>
      <c r="G362" s="107"/>
      <c r="H362" s="108"/>
      <c r="I362" s="27"/>
      <c r="J362" s="27"/>
      <c r="K362" s="29" t="str">
        <f t="shared" si="65"/>
        <v/>
      </c>
      <c r="L362" s="21" t="str">
        <f>IF($K362="", "", IF($K362=$Q$5, 0, ($G362*'Intro &amp; Setup'!$Y$20)-($F362*'Intro &amp; Setup'!$Y$20)))</f>
        <v/>
      </c>
      <c r="M362" s="27"/>
      <c r="S362" s="39" t="str">
        <f t="shared" si="66"/>
        <v/>
      </c>
      <c r="U362" s="39" t="str">
        <f t="shared" si="67"/>
        <v/>
      </c>
      <c r="W362" s="39" t="str">
        <f t="shared" si="68"/>
        <v/>
      </c>
      <c r="Y362" s="39" t="str">
        <f>IF($B362="", "", IF(OR($B362&lt;'Intro &amp; Setup'!$BI$7, $B362&gt;'Intro &amp; Setup'!$BJ$18), "X", ""))</f>
        <v/>
      </c>
      <c r="AA362" s="70" t="str">
        <f t="shared" si="69"/>
        <v/>
      </c>
      <c r="AB362" s="67" t="str">
        <f t="shared" si="70"/>
        <v/>
      </c>
      <c r="AD362" s="64" t="str">
        <f t="shared" si="71"/>
        <v/>
      </c>
      <c r="AF362" s="67" t="str">
        <f>IF($AD362="", "", COUNTIF($AD$11:$AD$1010, "&lt;"&amp;$AD362)+1+COUNTIF($AD$11:$AD362, $AD362)-1)</f>
        <v/>
      </c>
      <c r="AH362" s="77" t="str">
        <f t="shared" si="72"/>
        <v/>
      </c>
      <c r="AI362" s="21" t="str">
        <f t="shared" si="73"/>
        <v/>
      </c>
      <c r="AK362" s="39" t="str">
        <f t="shared" si="74"/>
        <v/>
      </c>
      <c r="AM362" s="77" t="str">
        <f t="shared" si="75"/>
        <v/>
      </c>
      <c r="AO362" s="77" t="str">
        <f t="shared" si="76"/>
        <v/>
      </c>
      <c r="AP362" s="21" t="str">
        <f t="shared" si="77"/>
        <v/>
      </c>
    </row>
    <row r="363" spans="1:42" x14ac:dyDescent="0.25">
      <c r="A363" s="27"/>
      <c r="B363" s="104"/>
      <c r="C363" s="105"/>
      <c r="D363" s="105"/>
      <c r="E363" s="106"/>
      <c r="F363" s="107"/>
      <c r="G363" s="107"/>
      <c r="H363" s="108"/>
      <c r="I363" s="27"/>
      <c r="J363" s="27"/>
      <c r="K363" s="29" t="str">
        <f t="shared" si="65"/>
        <v/>
      </c>
      <c r="L363" s="21" t="str">
        <f>IF($K363="", "", IF($K363=$Q$5, 0, ($G363*'Intro &amp; Setup'!$Y$20)-($F363*'Intro &amp; Setup'!$Y$20)))</f>
        <v/>
      </c>
      <c r="M363" s="27"/>
      <c r="S363" s="39" t="str">
        <f t="shared" si="66"/>
        <v/>
      </c>
      <c r="U363" s="39" t="str">
        <f t="shared" si="67"/>
        <v/>
      </c>
      <c r="W363" s="39" t="str">
        <f t="shared" si="68"/>
        <v/>
      </c>
      <c r="Y363" s="39" t="str">
        <f>IF($B363="", "", IF(OR($B363&lt;'Intro &amp; Setup'!$BI$7, $B363&gt;'Intro &amp; Setup'!$BJ$18), "X", ""))</f>
        <v/>
      </c>
      <c r="AA363" s="70" t="str">
        <f t="shared" si="69"/>
        <v/>
      </c>
      <c r="AB363" s="67" t="str">
        <f t="shared" si="70"/>
        <v/>
      </c>
      <c r="AD363" s="64" t="str">
        <f t="shared" si="71"/>
        <v/>
      </c>
      <c r="AF363" s="67" t="str">
        <f>IF($AD363="", "", COUNTIF($AD$11:$AD$1010, "&lt;"&amp;$AD363)+1+COUNTIF($AD$11:$AD363, $AD363)-1)</f>
        <v/>
      </c>
      <c r="AH363" s="77" t="str">
        <f t="shared" si="72"/>
        <v/>
      </c>
      <c r="AI363" s="21" t="str">
        <f t="shared" si="73"/>
        <v/>
      </c>
      <c r="AK363" s="39" t="str">
        <f t="shared" si="74"/>
        <v/>
      </c>
      <c r="AM363" s="77" t="str">
        <f t="shared" si="75"/>
        <v/>
      </c>
      <c r="AO363" s="77" t="str">
        <f t="shared" si="76"/>
        <v/>
      </c>
      <c r="AP363" s="21" t="str">
        <f t="shared" si="77"/>
        <v/>
      </c>
    </row>
    <row r="364" spans="1:42" x14ac:dyDescent="0.25">
      <c r="A364" s="27"/>
      <c r="B364" s="104"/>
      <c r="C364" s="105"/>
      <c r="D364" s="105"/>
      <c r="E364" s="106"/>
      <c r="F364" s="107"/>
      <c r="G364" s="107"/>
      <c r="H364" s="108"/>
      <c r="I364" s="27"/>
      <c r="J364" s="27"/>
      <c r="K364" s="29" t="str">
        <f t="shared" si="65"/>
        <v/>
      </c>
      <c r="L364" s="21" t="str">
        <f>IF($K364="", "", IF($K364=$Q$5, 0, ($G364*'Intro &amp; Setup'!$Y$20)-($F364*'Intro &amp; Setup'!$Y$20)))</f>
        <v/>
      </c>
      <c r="M364" s="27"/>
      <c r="S364" s="39" t="str">
        <f t="shared" si="66"/>
        <v/>
      </c>
      <c r="U364" s="39" t="str">
        <f t="shared" si="67"/>
        <v/>
      </c>
      <c r="W364" s="39" t="str">
        <f t="shared" si="68"/>
        <v/>
      </c>
      <c r="Y364" s="39" t="str">
        <f>IF($B364="", "", IF(OR($B364&lt;'Intro &amp; Setup'!$BI$7, $B364&gt;'Intro &amp; Setup'!$BJ$18), "X", ""))</f>
        <v/>
      </c>
      <c r="AA364" s="70" t="str">
        <f t="shared" si="69"/>
        <v/>
      </c>
      <c r="AB364" s="67" t="str">
        <f t="shared" si="70"/>
        <v/>
      </c>
      <c r="AD364" s="64" t="str">
        <f t="shared" si="71"/>
        <v/>
      </c>
      <c r="AF364" s="67" t="str">
        <f>IF($AD364="", "", COUNTIF($AD$11:$AD$1010, "&lt;"&amp;$AD364)+1+COUNTIF($AD$11:$AD364, $AD364)-1)</f>
        <v/>
      </c>
      <c r="AH364" s="77" t="str">
        <f t="shared" si="72"/>
        <v/>
      </c>
      <c r="AI364" s="21" t="str">
        <f t="shared" si="73"/>
        <v/>
      </c>
      <c r="AK364" s="39" t="str">
        <f t="shared" si="74"/>
        <v/>
      </c>
      <c r="AM364" s="77" t="str">
        <f t="shared" si="75"/>
        <v/>
      </c>
      <c r="AO364" s="77" t="str">
        <f t="shared" si="76"/>
        <v/>
      </c>
      <c r="AP364" s="21" t="str">
        <f t="shared" si="77"/>
        <v/>
      </c>
    </row>
    <row r="365" spans="1:42" x14ac:dyDescent="0.25">
      <c r="A365" s="27"/>
      <c r="B365" s="104"/>
      <c r="C365" s="105"/>
      <c r="D365" s="105"/>
      <c r="E365" s="106"/>
      <c r="F365" s="107"/>
      <c r="G365" s="107"/>
      <c r="H365" s="108"/>
      <c r="I365" s="27"/>
      <c r="J365" s="27"/>
      <c r="K365" s="29" t="str">
        <f t="shared" si="65"/>
        <v/>
      </c>
      <c r="L365" s="21" t="str">
        <f>IF($K365="", "", IF($K365=$Q$5, 0, ($G365*'Intro &amp; Setup'!$Y$20)-($F365*'Intro &amp; Setup'!$Y$20)))</f>
        <v/>
      </c>
      <c r="M365" s="27"/>
      <c r="S365" s="39" t="str">
        <f t="shared" si="66"/>
        <v/>
      </c>
      <c r="U365" s="39" t="str">
        <f t="shared" si="67"/>
        <v/>
      </c>
      <c r="W365" s="39" t="str">
        <f t="shared" si="68"/>
        <v/>
      </c>
      <c r="Y365" s="39" t="str">
        <f>IF($B365="", "", IF(OR($B365&lt;'Intro &amp; Setup'!$BI$7, $B365&gt;'Intro &amp; Setup'!$BJ$18), "X", ""))</f>
        <v/>
      </c>
      <c r="AA365" s="70" t="str">
        <f t="shared" si="69"/>
        <v/>
      </c>
      <c r="AB365" s="67" t="str">
        <f t="shared" si="70"/>
        <v/>
      </c>
      <c r="AD365" s="64" t="str">
        <f t="shared" si="71"/>
        <v/>
      </c>
      <c r="AF365" s="67" t="str">
        <f>IF($AD365="", "", COUNTIF($AD$11:$AD$1010, "&lt;"&amp;$AD365)+1+COUNTIF($AD$11:$AD365, $AD365)-1)</f>
        <v/>
      </c>
      <c r="AH365" s="77" t="str">
        <f t="shared" si="72"/>
        <v/>
      </c>
      <c r="AI365" s="21" t="str">
        <f t="shared" si="73"/>
        <v/>
      </c>
      <c r="AK365" s="39" t="str">
        <f t="shared" si="74"/>
        <v/>
      </c>
      <c r="AM365" s="77" t="str">
        <f t="shared" si="75"/>
        <v/>
      </c>
      <c r="AO365" s="77" t="str">
        <f t="shared" si="76"/>
        <v/>
      </c>
      <c r="AP365" s="21" t="str">
        <f t="shared" si="77"/>
        <v/>
      </c>
    </row>
    <row r="366" spans="1:42" x14ac:dyDescent="0.25">
      <c r="A366" s="27"/>
      <c r="B366" s="104"/>
      <c r="C366" s="105"/>
      <c r="D366" s="105"/>
      <c r="E366" s="106"/>
      <c r="F366" s="107"/>
      <c r="G366" s="107"/>
      <c r="H366" s="108"/>
      <c r="I366" s="27"/>
      <c r="J366" s="27"/>
      <c r="K366" s="29" t="str">
        <f t="shared" si="65"/>
        <v/>
      </c>
      <c r="L366" s="21" t="str">
        <f>IF($K366="", "", IF($K366=$Q$5, 0, ($G366*'Intro &amp; Setup'!$Y$20)-($F366*'Intro &amp; Setup'!$Y$20)))</f>
        <v/>
      </c>
      <c r="M366" s="27"/>
      <c r="S366" s="39" t="str">
        <f t="shared" si="66"/>
        <v/>
      </c>
      <c r="U366" s="39" t="str">
        <f t="shared" si="67"/>
        <v/>
      </c>
      <c r="W366" s="39" t="str">
        <f t="shared" si="68"/>
        <v/>
      </c>
      <c r="Y366" s="39" t="str">
        <f>IF($B366="", "", IF(OR($B366&lt;'Intro &amp; Setup'!$BI$7, $B366&gt;'Intro &amp; Setup'!$BJ$18), "X", ""))</f>
        <v/>
      </c>
      <c r="AA366" s="70" t="str">
        <f t="shared" si="69"/>
        <v/>
      </c>
      <c r="AB366" s="67" t="str">
        <f t="shared" si="70"/>
        <v/>
      </c>
      <c r="AD366" s="64" t="str">
        <f t="shared" si="71"/>
        <v/>
      </c>
      <c r="AF366" s="67" t="str">
        <f>IF($AD366="", "", COUNTIF($AD$11:$AD$1010, "&lt;"&amp;$AD366)+1+COUNTIF($AD$11:$AD366, $AD366)-1)</f>
        <v/>
      </c>
      <c r="AH366" s="77" t="str">
        <f t="shared" si="72"/>
        <v/>
      </c>
      <c r="AI366" s="21" t="str">
        <f t="shared" si="73"/>
        <v/>
      </c>
      <c r="AK366" s="39" t="str">
        <f t="shared" si="74"/>
        <v/>
      </c>
      <c r="AM366" s="77" t="str">
        <f t="shared" si="75"/>
        <v/>
      </c>
      <c r="AO366" s="77" t="str">
        <f t="shared" si="76"/>
        <v/>
      </c>
      <c r="AP366" s="21" t="str">
        <f t="shared" si="77"/>
        <v/>
      </c>
    </row>
    <row r="367" spans="1:42" x14ac:dyDescent="0.25">
      <c r="A367" s="27"/>
      <c r="B367" s="104"/>
      <c r="C367" s="105"/>
      <c r="D367" s="105"/>
      <c r="E367" s="106"/>
      <c r="F367" s="107"/>
      <c r="G367" s="107"/>
      <c r="H367" s="108"/>
      <c r="I367" s="27"/>
      <c r="J367" s="27"/>
      <c r="K367" s="29" t="str">
        <f t="shared" si="65"/>
        <v/>
      </c>
      <c r="L367" s="21" t="str">
        <f>IF($K367="", "", IF($K367=$Q$5, 0, ($G367*'Intro &amp; Setup'!$Y$20)-($F367*'Intro &amp; Setup'!$Y$20)))</f>
        <v/>
      </c>
      <c r="M367" s="27"/>
      <c r="S367" s="39" t="str">
        <f t="shared" si="66"/>
        <v/>
      </c>
      <c r="U367" s="39" t="str">
        <f t="shared" si="67"/>
        <v/>
      </c>
      <c r="W367" s="39" t="str">
        <f t="shared" si="68"/>
        <v/>
      </c>
      <c r="Y367" s="39" t="str">
        <f>IF($B367="", "", IF(OR($B367&lt;'Intro &amp; Setup'!$BI$7, $B367&gt;'Intro &amp; Setup'!$BJ$18), "X", ""))</f>
        <v/>
      </c>
      <c r="AA367" s="70" t="str">
        <f t="shared" si="69"/>
        <v/>
      </c>
      <c r="AB367" s="67" t="str">
        <f t="shared" si="70"/>
        <v/>
      </c>
      <c r="AD367" s="64" t="str">
        <f t="shared" si="71"/>
        <v/>
      </c>
      <c r="AF367" s="67" t="str">
        <f>IF($AD367="", "", COUNTIF($AD$11:$AD$1010, "&lt;"&amp;$AD367)+1+COUNTIF($AD$11:$AD367, $AD367)-1)</f>
        <v/>
      </c>
      <c r="AH367" s="77" t="str">
        <f t="shared" si="72"/>
        <v/>
      </c>
      <c r="AI367" s="21" t="str">
        <f t="shared" si="73"/>
        <v/>
      </c>
      <c r="AK367" s="39" t="str">
        <f t="shared" si="74"/>
        <v/>
      </c>
      <c r="AM367" s="77" t="str">
        <f t="shared" si="75"/>
        <v/>
      </c>
      <c r="AO367" s="77" t="str">
        <f t="shared" si="76"/>
        <v/>
      </c>
      <c r="AP367" s="21" t="str">
        <f t="shared" si="77"/>
        <v/>
      </c>
    </row>
    <row r="368" spans="1:42" x14ac:dyDescent="0.25">
      <c r="A368" s="27"/>
      <c r="B368" s="104"/>
      <c r="C368" s="105"/>
      <c r="D368" s="105"/>
      <c r="E368" s="106"/>
      <c r="F368" s="107"/>
      <c r="G368" s="107"/>
      <c r="H368" s="108"/>
      <c r="I368" s="27"/>
      <c r="J368" s="27"/>
      <c r="K368" s="29" t="str">
        <f t="shared" si="65"/>
        <v/>
      </c>
      <c r="L368" s="21" t="str">
        <f>IF($K368="", "", IF($K368=$Q$5, 0, ($G368*'Intro &amp; Setup'!$Y$20)-($F368*'Intro &amp; Setup'!$Y$20)))</f>
        <v/>
      </c>
      <c r="M368" s="27"/>
      <c r="S368" s="39" t="str">
        <f t="shared" si="66"/>
        <v/>
      </c>
      <c r="U368" s="39" t="str">
        <f t="shared" si="67"/>
        <v/>
      </c>
      <c r="W368" s="39" t="str">
        <f t="shared" si="68"/>
        <v/>
      </c>
      <c r="Y368" s="39" t="str">
        <f>IF($B368="", "", IF(OR($B368&lt;'Intro &amp; Setup'!$BI$7, $B368&gt;'Intro &amp; Setup'!$BJ$18), "X", ""))</f>
        <v/>
      </c>
      <c r="AA368" s="70" t="str">
        <f t="shared" si="69"/>
        <v/>
      </c>
      <c r="AB368" s="67" t="str">
        <f t="shared" si="70"/>
        <v/>
      </c>
      <c r="AD368" s="64" t="str">
        <f t="shared" si="71"/>
        <v/>
      </c>
      <c r="AF368" s="67" t="str">
        <f>IF($AD368="", "", COUNTIF($AD$11:$AD$1010, "&lt;"&amp;$AD368)+1+COUNTIF($AD$11:$AD368, $AD368)-1)</f>
        <v/>
      </c>
      <c r="AH368" s="77" t="str">
        <f t="shared" si="72"/>
        <v/>
      </c>
      <c r="AI368" s="21" t="str">
        <f t="shared" si="73"/>
        <v/>
      </c>
      <c r="AK368" s="39" t="str">
        <f t="shared" si="74"/>
        <v/>
      </c>
      <c r="AM368" s="77" t="str">
        <f t="shared" si="75"/>
        <v/>
      </c>
      <c r="AO368" s="77" t="str">
        <f t="shared" si="76"/>
        <v/>
      </c>
      <c r="AP368" s="21" t="str">
        <f t="shared" si="77"/>
        <v/>
      </c>
    </row>
    <row r="369" spans="1:42" x14ac:dyDescent="0.25">
      <c r="A369" s="27"/>
      <c r="B369" s="104"/>
      <c r="C369" s="105"/>
      <c r="D369" s="105"/>
      <c r="E369" s="106"/>
      <c r="F369" s="107"/>
      <c r="G369" s="107"/>
      <c r="H369" s="108"/>
      <c r="I369" s="27"/>
      <c r="J369" s="27"/>
      <c r="K369" s="29" t="str">
        <f t="shared" si="65"/>
        <v/>
      </c>
      <c r="L369" s="21" t="str">
        <f>IF($K369="", "", IF($K369=$Q$5, 0, ($G369*'Intro &amp; Setup'!$Y$20)-($F369*'Intro &amp; Setup'!$Y$20)))</f>
        <v/>
      </c>
      <c r="M369" s="27"/>
      <c r="S369" s="39" t="str">
        <f t="shared" si="66"/>
        <v/>
      </c>
      <c r="U369" s="39" t="str">
        <f t="shared" si="67"/>
        <v/>
      </c>
      <c r="W369" s="39" t="str">
        <f t="shared" si="68"/>
        <v/>
      </c>
      <c r="Y369" s="39" t="str">
        <f>IF($B369="", "", IF(OR($B369&lt;'Intro &amp; Setup'!$BI$7, $B369&gt;'Intro &amp; Setup'!$BJ$18), "X", ""))</f>
        <v/>
      </c>
      <c r="AA369" s="70" t="str">
        <f t="shared" si="69"/>
        <v/>
      </c>
      <c r="AB369" s="67" t="str">
        <f t="shared" si="70"/>
        <v/>
      </c>
      <c r="AD369" s="64" t="str">
        <f t="shared" si="71"/>
        <v/>
      </c>
      <c r="AF369" s="67" t="str">
        <f>IF($AD369="", "", COUNTIF($AD$11:$AD$1010, "&lt;"&amp;$AD369)+1+COUNTIF($AD$11:$AD369, $AD369)-1)</f>
        <v/>
      </c>
      <c r="AH369" s="77" t="str">
        <f t="shared" si="72"/>
        <v/>
      </c>
      <c r="AI369" s="21" t="str">
        <f t="shared" si="73"/>
        <v/>
      </c>
      <c r="AK369" s="39" t="str">
        <f t="shared" si="74"/>
        <v/>
      </c>
      <c r="AM369" s="77" t="str">
        <f t="shared" si="75"/>
        <v/>
      </c>
      <c r="AO369" s="77" t="str">
        <f t="shared" si="76"/>
        <v/>
      </c>
      <c r="AP369" s="21" t="str">
        <f t="shared" si="77"/>
        <v/>
      </c>
    </row>
    <row r="370" spans="1:42" x14ac:dyDescent="0.25">
      <c r="A370" s="27"/>
      <c r="B370" s="104"/>
      <c r="C370" s="105"/>
      <c r="D370" s="105"/>
      <c r="E370" s="106"/>
      <c r="F370" s="107"/>
      <c r="G370" s="107"/>
      <c r="H370" s="108"/>
      <c r="I370" s="27"/>
      <c r="J370" s="27"/>
      <c r="K370" s="29" t="str">
        <f t="shared" si="65"/>
        <v/>
      </c>
      <c r="L370" s="21" t="str">
        <f>IF($K370="", "", IF($K370=$Q$5, 0, ($G370*'Intro &amp; Setup'!$Y$20)-($F370*'Intro &amp; Setup'!$Y$20)))</f>
        <v/>
      </c>
      <c r="M370" s="27"/>
      <c r="S370" s="39" t="str">
        <f t="shared" si="66"/>
        <v/>
      </c>
      <c r="U370" s="39" t="str">
        <f t="shared" si="67"/>
        <v/>
      </c>
      <c r="W370" s="39" t="str">
        <f t="shared" si="68"/>
        <v/>
      </c>
      <c r="Y370" s="39" t="str">
        <f>IF($B370="", "", IF(OR($B370&lt;'Intro &amp; Setup'!$BI$7, $B370&gt;'Intro &amp; Setup'!$BJ$18), "X", ""))</f>
        <v/>
      </c>
      <c r="AA370" s="70" t="str">
        <f t="shared" si="69"/>
        <v/>
      </c>
      <c r="AB370" s="67" t="str">
        <f t="shared" si="70"/>
        <v/>
      </c>
      <c r="AD370" s="64" t="str">
        <f t="shared" si="71"/>
        <v/>
      </c>
      <c r="AF370" s="67" t="str">
        <f>IF($AD370="", "", COUNTIF($AD$11:$AD$1010, "&lt;"&amp;$AD370)+1+COUNTIF($AD$11:$AD370, $AD370)-1)</f>
        <v/>
      </c>
      <c r="AH370" s="77" t="str">
        <f t="shared" si="72"/>
        <v/>
      </c>
      <c r="AI370" s="21" t="str">
        <f t="shared" si="73"/>
        <v/>
      </c>
      <c r="AK370" s="39" t="str">
        <f t="shared" si="74"/>
        <v/>
      </c>
      <c r="AM370" s="77" t="str">
        <f t="shared" si="75"/>
        <v/>
      </c>
      <c r="AO370" s="77" t="str">
        <f t="shared" si="76"/>
        <v/>
      </c>
      <c r="AP370" s="21" t="str">
        <f t="shared" si="77"/>
        <v/>
      </c>
    </row>
    <row r="371" spans="1:42" x14ac:dyDescent="0.25">
      <c r="A371" s="27"/>
      <c r="B371" s="104"/>
      <c r="C371" s="105"/>
      <c r="D371" s="105"/>
      <c r="E371" s="106"/>
      <c r="F371" s="107"/>
      <c r="G371" s="107"/>
      <c r="H371" s="108"/>
      <c r="I371" s="27"/>
      <c r="J371" s="27"/>
      <c r="K371" s="29" t="str">
        <f t="shared" si="65"/>
        <v/>
      </c>
      <c r="L371" s="21" t="str">
        <f>IF($K371="", "", IF($K371=$Q$5, 0, ($G371*'Intro &amp; Setup'!$Y$20)-($F371*'Intro &amp; Setup'!$Y$20)))</f>
        <v/>
      </c>
      <c r="M371" s="27"/>
      <c r="S371" s="39" t="str">
        <f t="shared" si="66"/>
        <v/>
      </c>
      <c r="U371" s="39" t="str">
        <f t="shared" si="67"/>
        <v/>
      </c>
      <c r="W371" s="39" t="str">
        <f t="shared" si="68"/>
        <v/>
      </c>
      <c r="Y371" s="39" t="str">
        <f>IF($B371="", "", IF(OR($B371&lt;'Intro &amp; Setup'!$BI$7, $B371&gt;'Intro &amp; Setup'!$BJ$18), "X", ""))</f>
        <v/>
      </c>
      <c r="AA371" s="70" t="str">
        <f t="shared" si="69"/>
        <v/>
      </c>
      <c r="AB371" s="67" t="str">
        <f t="shared" si="70"/>
        <v/>
      </c>
      <c r="AD371" s="64" t="str">
        <f t="shared" si="71"/>
        <v/>
      </c>
      <c r="AF371" s="67" t="str">
        <f>IF($AD371="", "", COUNTIF($AD$11:$AD$1010, "&lt;"&amp;$AD371)+1+COUNTIF($AD$11:$AD371, $AD371)-1)</f>
        <v/>
      </c>
      <c r="AH371" s="77" t="str">
        <f t="shared" si="72"/>
        <v/>
      </c>
      <c r="AI371" s="21" t="str">
        <f t="shared" si="73"/>
        <v/>
      </c>
      <c r="AK371" s="39" t="str">
        <f t="shared" si="74"/>
        <v/>
      </c>
      <c r="AM371" s="77" t="str">
        <f t="shared" si="75"/>
        <v/>
      </c>
      <c r="AO371" s="77" t="str">
        <f t="shared" si="76"/>
        <v/>
      </c>
      <c r="AP371" s="21" t="str">
        <f t="shared" si="77"/>
        <v/>
      </c>
    </row>
    <row r="372" spans="1:42" x14ac:dyDescent="0.25">
      <c r="A372" s="27"/>
      <c r="B372" s="104"/>
      <c r="C372" s="105"/>
      <c r="D372" s="105"/>
      <c r="E372" s="106"/>
      <c r="F372" s="107"/>
      <c r="G372" s="107"/>
      <c r="H372" s="108"/>
      <c r="I372" s="27"/>
      <c r="J372" s="27"/>
      <c r="K372" s="29" t="str">
        <f t="shared" si="65"/>
        <v/>
      </c>
      <c r="L372" s="21" t="str">
        <f>IF($K372="", "", IF($K372=$Q$5, 0, ($G372*'Intro &amp; Setup'!$Y$20)-($F372*'Intro &amp; Setup'!$Y$20)))</f>
        <v/>
      </c>
      <c r="M372" s="27"/>
      <c r="S372" s="39" t="str">
        <f t="shared" si="66"/>
        <v/>
      </c>
      <c r="U372" s="39" t="str">
        <f t="shared" si="67"/>
        <v/>
      </c>
      <c r="W372" s="39" t="str">
        <f t="shared" si="68"/>
        <v/>
      </c>
      <c r="Y372" s="39" t="str">
        <f>IF($B372="", "", IF(OR($B372&lt;'Intro &amp; Setup'!$BI$7, $B372&gt;'Intro &amp; Setup'!$BJ$18), "X", ""))</f>
        <v/>
      </c>
      <c r="AA372" s="70" t="str">
        <f t="shared" si="69"/>
        <v/>
      </c>
      <c r="AB372" s="67" t="str">
        <f t="shared" si="70"/>
        <v/>
      </c>
      <c r="AD372" s="64" t="str">
        <f t="shared" si="71"/>
        <v/>
      </c>
      <c r="AF372" s="67" t="str">
        <f>IF($AD372="", "", COUNTIF($AD$11:$AD$1010, "&lt;"&amp;$AD372)+1+COUNTIF($AD$11:$AD372, $AD372)-1)</f>
        <v/>
      </c>
      <c r="AH372" s="77" t="str">
        <f t="shared" si="72"/>
        <v/>
      </c>
      <c r="AI372" s="21" t="str">
        <f t="shared" si="73"/>
        <v/>
      </c>
      <c r="AK372" s="39" t="str">
        <f t="shared" si="74"/>
        <v/>
      </c>
      <c r="AM372" s="77" t="str">
        <f t="shared" si="75"/>
        <v/>
      </c>
      <c r="AO372" s="77" t="str">
        <f t="shared" si="76"/>
        <v/>
      </c>
      <c r="AP372" s="21" t="str">
        <f t="shared" si="77"/>
        <v/>
      </c>
    </row>
    <row r="373" spans="1:42" x14ac:dyDescent="0.25">
      <c r="A373" s="27"/>
      <c r="B373" s="104"/>
      <c r="C373" s="105"/>
      <c r="D373" s="105"/>
      <c r="E373" s="106"/>
      <c r="F373" s="107"/>
      <c r="G373" s="107"/>
      <c r="H373" s="108"/>
      <c r="I373" s="27"/>
      <c r="J373" s="27"/>
      <c r="K373" s="29" t="str">
        <f t="shared" si="65"/>
        <v/>
      </c>
      <c r="L373" s="21" t="str">
        <f>IF($K373="", "", IF($K373=$Q$5, 0, ($G373*'Intro &amp; Setup'!$Y$20)-($F373*'Intro &amp; Setup'!$Y$20)))</f>
        <v/>
      </c>
      <c r="M373" s="27"/>
      <c r="S373" s="39" t="str">
        <f t="shared" si="66"/>
        <v/>
      </c>
      <c r="U373" s="39" t="str">
        <f t="shared" si="67"/>
        <v/>
      </c>
      <c r="W373" s="39" t="str">
        <f t="shared" si="68"/>
        <v/>
      </c>
      <c r="Y373" s="39" t="str">
        <f>IF($B373="", "", IF(OR($B373&lt;'Intro &amp; Setup'!$BI$7, $B373&gt;'Intro &amp; Setup'!$BJ$18), "X", ""))</f>
        <v/>
      </c>
      <c r="AA373" s="70" t="str">
        <f t="shared" si="69"/>
        <v/>
      </c>
      <c r="AB373" s="67" t="str">
        <f t="shared" si="70"/>
        <v/>
      </c>
      <c r="AD373" s="64" t="str">
        <f t="shared" si="71"/>
        <v/>
      </c>
      <c r="AF373" s="67" t="str">
        <f>IF($AD373="", "", COUNTIF($AD$11:$AD$1010, "&lt;"&amp;$AD373)+1+COUNTIF($AD$11:$AD373, $AD373)-1)</f>
        <v/>
      </c>
      <c r="AH373" s="77" t="str">
        <f t="shared" si="72"/>
        <v/>
      </c>
      <c r="AI373" s="21" t="str">
        <f t="shared" si="73"/>
        <v/>
      </c>
      <c r="AK373" s="39" t="str">
        <f t="shared" si="74"/>
        <v/>
      </c>
      <c r="AM373" s="77" t="str">
        <f t="shared" si="75"/>
        <v/>
      </c>
      <c r="AO373" s="77" t="str">
        <f t="shared" si="76"/>
        <v/>
      </c>
      <c r="AP373" s="21" t="str">
        <f t="shared" si="77"/>
        <v/>
      </c>
    </row>
    <row r="374" spans="1:42" x14ac:dyDescent="0.25">
      <c r="A374" s="27"/>
      <c r="B374" s="104"/>
      <c r="C374" s="105"/>
      <c r="D374" s="105"/>
      <c r="E374" s="106"/>
      <c r="F374" s="107"/>
      <c r="G374" s="107"/>
      <c r="H374" s="108"/>
      <c r="I374" s="27"/>
      <c r="J374" s="27"/>
      <c r="K374" s="29" t="str">
        <f t="shared" si="65"/>
        <v/>
      </c>
      <c r="L374" s="21" t="str">
        <f>IF($K374="", "", IF($K374=$Q$5, 0, ($G374*'Intro &amp; Setup'!$Y$20)-($F374*'Intro &amp; Setup'!$Y$20)))</f>
        <v/>
      </c>
      <c r="M374" s="27"/>
      <c r="S374" s="39" t="str">
        <f t="shared" si="66"/>
        <v/>
      </c>
      <c r="U374" s="39" t="str">
        <f t="shared" si="67"/>
        <v/>
      </c>
      <c r="W374" s="39" t="str">
        <f t="shared" si="68"/>
        <v/>
      </c>
      <c r="Y374" s="39" t="str">
        <f>IF($B374="", "", IF(OR($B374&lt;'Intro &amp; Setup'!$BI$7, $B374&gt;'Intro &amp; Setup'!$BJ$18), "X", ""))</f>
        <v/>
      </c>
      <c r="AA374" s="70" t="str">
        <f t="shared" si="69"/>
        <v/>
      </c>
      <c r="AB374" s="67" t="str">
        <f t="shared" si="70"/>
        <v/>
      </c>
      <c r="AD374" s="64" t="str">
        <f t="shared" si="71"/>
        <v/>
      </c>
      <c r="AF374" s="67" t="str">
        <f>IF($AD374="", "", COUNTIF($AD$11:$AD$1010, "&lt;"&amp;$AD374)+1+COUNTIF($AD$11:$AD374, $AD374)-1)</f>
        <v/>
      </c>
      <c r="AH374" s="77" t="str">
        <f t="shared" si="72"/>
        <v/>
      </c>
      <c r="AI374" s="21" t="str">
        <f t="shared" si="73"/>
        <v/>
      </c>
      <c r="AK374" s="39" t="str">
        <f t="shared" si="74"/>
        <v/>
      </c>
      <c r="AM374" s="77" t="str">
        <f t="shared" si="75"/>
        <v/>
      </c>
      <c r="AO374" s="77" t="str">
        <f t="shared" si="76"/>
        <v/>
      </c>
      <c r="AP374" s="21" t="str">
        <f t="shared" si="77"/>
        <v/>
      </c>
    </row>
    <row r="375" spans="1:42" x14ac:dyDescent="0.25">
      <c r="A375" s="27"/>
      <c r="B375" s="104"/>
      <c r="C375" s="105"/>
      <c r="D375" s="105"/>
      <c r="E375" s="106"/>
      <c r="F375" s="107"/>
      <c r="G375" s="107"/>
      <c r="H375" s="108"/>
      <c r="I375" s="27"/>
      <c r="J375" s="27"/>
      <c r="K375" s="29" t="str">
        <f t="shared" si="65"/>
        <v/>
      </c>
      <c r="L375" s="21" t="str">
        <f>IF($K375="", "", IF($K375=$Q$5, 0, ($G375*'Intro &amp; Setup'!$Y$20)-($F375*'Intro &amp; Setup'!$Y$20)))</f>
        <v/>
      </c>
      <c r="M375" s="27"/>
      <c r="S375" s="39" t="str">
        <f t="shared" si="66"/>
        <v/>
      </c>
      <c r="U375" s="39" t="str">
        <f t="shared" si="67"/>
        <v/>
      </c>
      <c r="W375" s="39" t="str">
        <f t="shared" si="68"/>
        <v/>
      </c>
      <c r="Y375" s="39" t="str">
        <f>IF($B375="", "", IF(OR($B375&lt;'Intro &amp; Setup'!$BI$7, $B375&gt;'Intro &amp; Setup'!$BJ$18), "X", ""))</f>
        <v/>
      </c>
      <c r="AA375" s="70" t="str">
        <f t="shared" si="69"/>
        <v/>
      </c>
      <c r="AB375" s="67" t="str">
        <f t="shared" si="70"/>
        <v/>
      </c>
      <c r="AD375" s="64" t="str">
        <f t="shared" si="71"/>
        <v/>
      </c>
      <c r="AF375" s="67" t="str">
        <f>IF($AD375="", "", COUNTIF($AD$11:$AD$1010, "&lt;"&amp;$AD375)+1+COUNTIF($AD$11:$AD375, $AD375)-1)</f>
        <v/>
      </c>
      <c r="AH375" s="77" t="str">
        <f t="shared" si="72"/>
        <v/>
      </c>
      <c r="AI375" s="21" t="str">
        <f t="shared" si="73"/>
        <v/>
      </c>
      <c r="AK375" s="39" t="str">
        <f t="shared" si="74"/>
        <v/>
      </c>
      <c r="AM375" s="77" t="str">
        <f t="shared" si="75"/>
        <v/>
      </c>
      <c r="AO375" s="77" t="str">
        <f t="shared" si="76"/>
        <v/>
      </c>
      <c r="AP375" s="21" t="str">
        <f t="shared" si="77"/>
        <v/>
      </c>
    </row>
    <row r="376" spans="1:42" x14ac:dyDescent="0.25">
      <c r="A376" s="27"/>
      <c r="B376" s="104"/>
      <c r="C376" s="105"/>
      <c r="D376" s="105"/>
      <c r="E376" s="106"/>
      <c r="F376" s="107"/>
      <c r="G376" s="107"/>
      <c r="H376" s="108"/>
      <c r="I376" s="27"/>
      <c r="J376" s="27"/>
      <c r="K376" s="29" t="str">
        <f t="shared" si="65"/>
        <v/>
      </c>
      <c r="L376" s="21" t="str">
        <f>IF($K376="", "", IF($K376=$Q$5, 0, ($G376*'Intro &amp; Setup'!$Y$20)-($F376*'Intro &amp; Setup'!$Y$20)))</f>
        <v/>
      </c>
      <c r="M376" s="27"/>
      <c r="S376" s="39" t="str">
        <f t="shared" si="66"/>
        <v/>
      </c>
      <c r="U376" s="39" t="str">
        <f t="shared" si="67"/>
        <v/>
      </c>
      <c r="W376" s="39" t="str">
        <f t="shared" si="68"/>
        <v/>
      </c>
      <c r="Y376" s="39" t="str">
        <f>IF($B376="", "", IF(OR($B376&lt;'Intro &amp; Setup'!$BI$7, $B376&gt;'Intro &amp; Setup'!$BJ$18), "X", ""))</f>
        <v/>
      </c>
      <c r="AA376" s="70" t="str">
        <f t="shared" si="69"/>
        <v/>
      </c>
      <c r="AB376" s="67" t="str">
        <f t="shared" si="70"/>
        <v/>
      </c>
      <c r="AD376" s="64" t="str">
        <f t="shared" si="71"/>
        <v/>
      </c>
      <c r="AF376" s="67" t="str">
        <f>IF($AD376="", "", COUNTIF($AD$11:$AD$1010, "&lt;"&amp;$AD376)+1+COUNTIF($AD$11:$AD376, $AD376)-1)</f>
        <v/>
      </c>
      <c r="AH376" s="77" t="str">
        <f t="shared" si="72"/>
        <v/>
      </c>
      <c r="AI376" s="21" t="str">
        <f t="shared" si="73"/>
        <v/>
      </c>
      <c r="AK376" s="39" t="str">
        <f t="shared" si="74"/>
        <v/>
      </c>
      <c r="AM376" s="77" t="str">
        <f t="shared" si="75"/>
        <v/>
      </c>
      <c r="AO376" s="77" t="str">
        <f t="shared" si="76"/>
        <v/>
      </c>
      <c r="AP376" s="21" t="str">
        <f t="shared" si="77"/>
        <v/>
      </c>
    </row>
    <row r="377" spans="1:42" x14ac:dyDescent="0.25">
      <c r="A377" s="27"/>
      <c r="B377" s="104"/>
      <c r="C377" s="105"/>
      <c r="D377" s="105"/>
      <c r="E377" s="106"/>
      <c r="F377" s="107"/>
      <c r="G377" s="107"/>
      <c r="H377" s="108"/>
      <c r="I377" s="27"/>
      <c r="J377" s="27"/>
      <c r="K377" s="29" t="str">
        <f t="shared" si="65"/>
        <v/>
      </c>
      <c r="L377" s="21" t="str">
        <f>IF($K377="", "", IF($K377=$Q$5, 0, ($G377*'Intro &amp; Setup'!$Y$20)-($F377*'Intro &amp; Setup'!$Y$20)))</f>
        <v/>
      </c>
      <c r="M377" s="27"/>
      <c r="S377" s="39" t="str">
        <f t="shared" si="66"/>
        <v/>
      </c>
      <c r="U377" s="39" t="str">
        <f t="shared" si="67"/>
        <v/>
      </c>
      <c r="W377" s="39" t="str">
        <f t="shared" si="68"/>
        <v/>
      </c>
      <c r="Y377" s="39" t="str">
        <f>IF($B377="", "", IF(OR($B377&lt;'Intro &amp; Setup'!$BI$7, $B377&gt;'Intro &amp; Setup'!$BJ$18), "X", ""))</f>
        <v/>
      </c>
      <c r="AA377" s="70" t="str">
        <f t="shared" si="69"/>
        <v/>
      </c>
      <c r="AB377" s="67" t="str">
        <f t="shared" si="70"/>
        <v/>
      </c>
      <c r="AD377" s="64" t="str">
        <f t="shared" si="71"/>
        <v/>
      </c>
      <c r="AF377" s="67" t="str">
        <f>IF($AD377="", "", COUNTIF($AD$11:$AD$1010, "&lt;"&amp;$AD377)+1+COUNTIF($AD$11:$AD377, $AD377)-1)</f>
        <v/>
      </c>
      <c r="AH377" s="77" t="str">
        <f t="shared" si="72"/>
        <v/>
      </c>
      <c r="AI377" s="21" t="str">
        <f t="shared" si="73"/>
        <v/>
      </c>
      <c r="AK377" s="39" t="str">
        <f t="shared" si="74"/>
        <v/>
      </c>
      <c r="AM377" s="77" t="str">
        <f t="shared" si="75"/>
        <v/>
      </c>
      <c r="AO377" s="77" t="str">
        <f t="shared" si="76"/>
        <v/>
      </c>
      <c r="AP377" s="21" t="str">
        <f t="shared" si="77"/>
        <v/>
      </c>
    </row>
    <row r="378" spans="1:42" x14ac:dyDescent="0.25">
      <c r="A378" s="27"/>
      <c r="B378" s="104"/>
      <c r="C378" s="105"/>
      <c r="D378" s="105"/>
      <c r="E378" s="106"/>
      <c r="F378" s="107"/>
      <c r="G378" s="107"/>
      <c r="H378" s="108"/>
      <c r="I378" s="27"/>
      <c r="J378" s="27"/>
      <c r="K378" s="29" t="str">
        <f t="shared" si="65"/>
        <v/>
      </c>
      <c r="L378" s="21" t="str">
        <f>IF($K378="", "", IF($K378=$Q$5, 0, ($G378*'Intro &amp; Setup'!$Y$20)-($F378*'Intro &amp; Setup'!$Y$20)))</f>
        <v/>
      </c>
      <c r="M378" s="27"/>
      <c r="S378" s="39" t="str">
        <f t="shared" si="66"/>
        <v/>
      </c>
      <c r="U378" s="39" t="str">
        <f t="shared" si="67"/>
        <v/>
      </c>
      <c r="W378" s="39" t="str">
        <f t="shared" si="68"/>
        <v/>
      </c>
      <c r="Y378" s="39" t="str">
        <f>IF($B378="", "", IF(OR($B378&lt;'Intro &amp; Setup'!$BI$7, $B378&gt;'Intro &amp; Setup'!$BJ$18), "X", ""))</f>
        <v/>
      </c>
      <c r="AA378" s="70" t="str">
        <f t="shared" si="69"/>
        <v/>
      </c>
      <c r="AB378" s="67" t="str">
        <f t="shared" si="70"/>
        <v/>
      </c>
      <c r="AD378" s="64" t="str">
        <f t="shared" si="71"/>
        <v/>
      </c>
      <c r="AF378" s="67" t="str">
        <f>IF($AD378="", "", COUNTIF($AD$11:$AD$1010, "&lt;"&amp;$AD378)+1+COUNTIF($AD$11:$AD378, $AD378)-1)</f>
        <v/>
      </c>
      <c r="AH378" s="77" t="str">
        <f t="shared" si="72"/>
        <v/>
      </c>
      <c r="AI378" s="21" t="str">
        <f t="shared" si="73"/>
        <v/>
      </c>
      <c r="AK378" s="39" t="str">
        <f t="shared" si="74"/>
        <v/>
      </c>
      <c r="AM378" s="77" t="str">
        <f t="shared" si="75"/>
        <v/>
      </c>
      <c r="AO378" s="77" t="str">
        <f t="shared" si="76"/>
        <v/>
      </c>
      <c r="AP378" s="21" t="str">
        <f t="shared" si="77"/>
        <v/>
      </c>
    </row>
    <row r="379" spans="1:42" x14ac:dyDescent="0.25">
      <c r="A379" s="27"/>
      <c r="B379" s="104"/>
      <c r="C379" s="105"/>
      <c r="D379" s="105"/>
      <c r="E379" s="106"/>
      <c r="F379" s="107"/>
      <c r="G379" s="107"/>
      <c r="H379" s="108"/>
      <c r="I379" s="27"/>
      <c r="J379" s="27"/>
      <c r="K379" s="29" t="str">
        <f t="shared" si="65"/>
        <v/>
      </c>
      <c r="L379" s="21" t="str">
        <f>IF($K379="", "", IF($K379=$Q$5, 0, ($G379*'Intro &amp; Setup'!$Y$20)-($F379*'Intro &amp; Setup'!$Y$20)))</f>
        <v/>
      </c>
      <c r="M379" s="27"/>
      <c r="S379" s="39" t="str">
        <f t="shared" si="66"/>
        <v/>
      </c>
      <c r="U379" s="39" t="str">
        <f t="shared" si="67"/>
        <v/>
      </c>
      <c r="W379" s="39" t="str">
        <f t="shared" si="68"/>
        <v/>
      </c>
      <c r="Y379" s="39" t="str">
        <f>IF($B379="", "", IF(OR($B379&lt;'Intro &amp; Setup'!$BI$7, $B379&gt;'Intro &amp; Setup'!$BJ$18), "X", ""))</f>
        <v/>
      </c>
      <c r="AA379" s="70" t="str">
        <f t="shared" si="69"/>
        <v/>
      </c>
      <c r="AB379" s="67" t="str">
        <f t="shared" si="70"/>
        <v/>
      </c>
      <c r="AD379" s="64" t="str">
        <f t="shared" si="71"/>
        <v/>
      </c>
      <c r="AF379" s="67" t="str">
        <f>IF($AD379="", "", COUNTIF($AD$11:$AD$1010, "&lt;"&amp;$AD379)+1+COUNTIF($AD$11:$AD379, $AD379)-1)</f>
        <v/>
      </c>
      <c r="AH379" s="77" t="str">
        <f t="shared" si="72"/>
        <v/>
      </c>
      <c r="AI379" s="21" t="str">
        <f t="shared" si="73"/>
        <v/>
      </c>
      <c r="AK379" s="39" t="str">
        <f t="shared" si="74"/>
        <v/>
      </c>
      <c r="AM379" s="77" t="str">
        <f t="shared" si="75"/>
        <v/>
      </c>
      <c r="AO379" s="77" t="str">
        <f t="shared" si="76"/>
        <v/>
      </c>
      <c r="AP379" s="21" t="str">
        <f t="shared" si="77"/>
        <v/>
      </c>
    </row>
    <row r="380" spans="1:42" x14ac:dyDescent="0.25">
      <c r="A380" s="27"/>
      <c r="B380" s="104"/>
      <c r="C380" s="105"/>
      <c r="D380" s="105"/>
      <c r="E380" s="106"/>
      <c r="F380" s="107"/>
      <c r="G380" s="107"/>
      <c r="H380" s="108"/>
      <c r="I380" s="27"/>
      <c r="J380" s="27"/>
      <c r="K380" s="29" t="str">
        <f t="shared" si="65"/>
        <v/>
      </c>
      <c r="L380" s="21" t="str">
        <f>IF($K380="", "", IF($K380=$Q$5, 0, ($G380*'Intro &amp; Setup'!$Y$20)-($F380*'Intro &amp; Setup'!$Y$20)))</f>
        <v/>
      </c>
      <c r="M380" s="27"/>
      <c r="S380" s="39" t="str">
        <f t="shared" si="66"/>
        <v/>
      </c>
      <c r="U380" s="39" t="str">
        <f t="shared" si="67"/>
        <v/>
      </c>
      <c r="W380" s="39" t="str">
        <f t="shared" si="68"/>
        <v/>
      </c>
      <c r="Y380" s="39" t="str">
        <f>IF($B380="", "", IF(OR($B380&lt;'Intro &amp; Setup'!$BI$7, $B380&gt;'Intro &amp; Setup'!$BJ$18), "X", ""))</f>
        <v/>
      </c>
      <c r="AA380" s="70" t="str">
        <f t="shared" si="69"/>
        <v/>
      </c>
      <c r="AB380" s="67" t="str">
        <f t="shared" si="70"/>
        <v/>
      </c>
      <c r="AD380" s="64" t="str">
        <f t="shared" si="71"/>
        <v/>
      </c>
      <c r="AF380" s="67" t="str">
        <f>IF($AD380="", "", COUNTIF($AD$11:$AD$1010, "&lt;"&amp;$AD380)+1+COUNTIF($AD$11:$AD380, $AD380)-1)</f>
        <v/>
      </c>
      <c r="AH380" s="77" t="str">
        <f t="shared" si="72"/>
        <v/>
      </c>
      <c r="AI380" s="21" t="str">
        <f t="shared" si="73"/>
        <v/>
      </c>
      <c r="AK380" s="39" t="str">
        <f t="shared" si="74"/>
        <v/>
      </c>
      <c r="AM380" s="77" t="str">
        <f t="shared" si="75"/>
        <v/>
      </c>
      <c r="AO380" s="77" t="str">
        <f t="shared" si="76"/>
        <v/>
      </c>
      <c r="AP380" s="21" t="str">
        <f t="shared" si="77"/>
        <v/>
      </c>
    </row>
    <row r="381" spans="1:42" x14ac:dyDescent="0.25">
      <c r="A381" s="27"/>
      <c r="B381" s="104"/>
      <c r="C381" s="105"/>
      <c r="D381" s="105"/>
      <c r="E381" s="106"/>
      <c r="F381" s="107"/>
      <c r="G381" s="107"/>
      <c r="H381" s="108"/>
      <c r="I381" s="27"/>
      <c r="J381" s="27"/>
      <c r="K381" s="29" t="str">
        <f t="shared" si="65"/>
        <v/>
      </c>
      <c r="L381" s="21" t="str">
        <f>IF($K381="", "", IF($K381=$Q$5, 0, ($G381*'Intro &amp; Setup'!$Y$20)-($F381*'Intro &amp; Setup'!$Y$20)))</f>
        <v/>
      </c>
      <c r="M381" s="27"/>
      <c r="S381" s="39" t="str">
        <f t="shared" si="66"/>
        <v/>
      </c>
      <c r="U381" s="39" t="str">
        <f t="shared" si="67"/>
        <v/>
      </c>
      <c r="W381" s="39" t="str">
        <f t="shared" si="68"/>
        <v/>
      </c>
      <c r="Y381" s="39" t="str">
        <f>IF($B381="", "", IF(OR($B381&lt;'Intro &amp; Setup'!$BI$7, $B381&gt;'Intro &amp; Setup'!$BJ$18), "X", ""))</f>
        <v/>
      </c>
      <c r="AA381" s="70" t="str">
        <f t="shared" si="69"/>
        <v/>
      </c>
      <c r="AB381" s="67" t="str">
        <f t="shared" si="70"/>
        <v/>
      </c>
      <c r="AD381" s="64" t="str">
        <f t="shared" si="71"/>
        <v/>
      </c>
      <c r="AF381" s="67" t="str">
        <f>IF($AD381="", "", COUNTIF($AD$11:$AD$1010, "&lt;"&amp;$AD381)+1+COUNTIF($AD$11:$AD381, $AD381)-1)</f>
        <v/>
      </c>
      <c r="AH381" s="77" t="str">
        <f t="shared" si="72"/>
        <v/>
      </c>
      <c r="AI381" s="21" t="str">
        <f t="shared" si="73"/>
        <v/>
      </c>
      <c r="AK381" s="39" t="str">
        <f t="shared" si="74"/>
        <v/>
      </c>
      <c r="AM381" s="77" t="str">
        <f t="shared" si="75"/>
        <v/>
      </c>
      <c r="AO381" s="77" t="str">
        <f t="shared" si="76"/>
        <v/>
      </c>
      <c r="AP381" s="21" t="str">
        <f t="shared" si="77"/>
        <v/>
      </c>
    </row>
    <row r="382" spans="1:42" x14ac:dyDescent="0.25">
      <c r="A382" s="27"/>
      <c r="B382" s="104"/>
      <c r="C382" s="105"/>
      <c r="D382" s="105"/>
      <c r="E382" s="106"/>
      <c r="F382" s="107"/>
      <c r="G382" s="107"/>
      <c r="H382" s="108"/>
      <c r="I382" s="27"/>
      <c r="J382" s="27"/>
      <c r="K382" s="29" t="str">
        <f t="shared" si="65"/>
        <v/>
      </c>
      <c r="L382" s="21" t="str">
        <f>IF($K382="", "", IF($K382=$Q$5, 0, ($G382*'Intro &amp; Setup'!$Y$20)-($F382*'Intro &amp; Setup'!$Y$20)))</f>
        <v/>
      </c>
      <c r="M382" s="27"/>
      <c r="S382" s="39" t="str">
        <f t="shared" si="66"/>
        <v/>
      </c>
      <c r="U382" s="39" t="str">
        <f t="shared" si="67"/>
        <v/>
      </c>
      <c r="W382" s="39" t="str">
        <f t="shared" si="68"/>
        <v/>
      </c>
      <c r="Y382" s="39" t="str">
        <f>IF($B382="", "", IF(OR($B382&lt;'Intro &amp; Setup'!$BI$7, $B382&gt;'Intro &amp; Setup'!$BJ$18), "X", ""))</f>
        <v/>
      </c>
      <c r="AA382" s="70" t="str">
        <f t="shared" si="69"/>
        <v/>
      </c>
      <c r="AB382" s="67" t="str">
        <f t="shared" si="70"/>
        <v/>
      </c>
      <c r="AD382" s="64" t="str">
        <f t="shared" si="71"/>
        <v/>
      </c>
      <c r="AF382" s="67" t="str">
        <f>IF($AD382="", "", COUNTIF($AD$11:$AD$1010, "&lt;"&amp;$AD382)+1+COUNTIF($AD$11:$AD382, $AD382)-1)</f>
        <v/>
      </c>
      <c r="AH382" s="77" t="str">
        <f t="shared" si="72"/>
        <v/>
      </c>
      <c r="AI382" s="21" t="str">
        <f t="shared" si="73"/>
        <v/>
      </c>
      <c r="AK382" s="39" t="str">
        <f t="shared" si="74"/>
        <v/>
      </c>
      <c r="AM382" s="77" t="str">
        <f t="shared" si="75"/>
        <v/>
      </c>
      <c r="AO382" s="77" t="str">
        <f t="shared" si="76"/>
        <v/>
      </c>
      <c r="AP382" s="21" t="str">
        <f t="shared" si="77"/>
        <v/>
      </c>
    </row>
    <row r="383" spans="1:42" x14ac:dyDescent="0.25">
      <c r="A383" s="27"/>
      <c r="B383" s="104"/>
      <c r="C383" s="105"/>
      <c r="D383" s="105"/>
      <c r="E383" s="106"/>
      <c r="F383" s="107"/>
      <c r="G383" s="107"/>
      <c r="H383" s="108"/>
      <c r="I383" s="27"/>
      <c r="J383" s="27"/>
      <c r="K383" s="29" t="str">
        <f t="shared" si="65"/>
        <v/>
      </c>
      <c r="L383" s="21" t="str">
        <f>IF($K383="", "", IF($K383=$Q$5, 0, ($G383*'Intro &amp; Setup'!$Y$20)-($F383*'Intro &amp; Setup'!$Y$20)))</f>
        <v/>
      </c>
      <c r="M383" s="27"/>
      <c r="S383" s="39" t="str">
        <f t="shared" si="66"/>
        <v/>
      </c>
      <c r="U383" s="39" t="str">
        <f t="shared" si="67"/>
        <v/>
      </c>
      <c r="W383" s="39" t="str">
        <f t="shared" si="68"/>
        <v/>
      </c>
      <c r="Y383" s="39" t="str">
        <f>IF($B383="", "", IF(OR($B383&lt;'Intro &amp; Setup'!$BI$7, $B383&gt;'Intro &amp; Setup'!$BJ$18), "X", ""))</f>
        <v/>
      </c>
      <c r="AA383" s="70" t="str">
        <f t="shared" si="69"/>
        <v/>
      </c>
      <c r="AB383" s="67" t="str">
        <f t="shared" si="70"/>
        <v/>
      </c>
      <c r="AD383" s="64" t="str">
        <f t="shared" si="71"/>
        <v/>
      </c>
      <c r="AF383" s="67" t="str">
        <f>IF($AD383="", "", COUNTIF($AD$11:$AD$1010, "&lt;"&amp;$AD383)+1+COUNTIF($AD$11:$AD383, $AD383)-1)</f>
        <v/>
      </c>
      <c r="AH383" s="77" t="str">
        <f t="shared" si="72"/>
        <v/>
      </c>
      <c r="AI383" s="21" t="str">
        <f t="shared" si="73"/>
        <v/>
      </c>
      <c r="AK383" s="39" t="str">
        <f t="shared" si="74"/>
        <v/>
      </c>
      <c r="AM383" s="77" t="str">
        <f t="shared" si="75"/>
        <v/>
      </c>
      <c r="AO383" s="77" t="str">
        <f t="shared" si="76"/>
        <v/>
      </c>
      <c r="AP383" s="21" t="str">
        <f t="shared" si="77"/>
        <v/>
      </c>
    </row>
    <row r="384" spans="1:42" x14ac:dyDescent="0.25">
      <c r="A384" s="27"/>
      <c r="B384" s="104"/>
      <c r="C384" s="105"/>
      <c r="D384" s="105"/>
      <c r="E384" s="106"/>
      <c r="F384" s="107"/>
      <c r="G384" s="107"/>
      <c r="H384" s="108"/>
      <c r="I384" s="27"/>
      <c r="J384" s="27"/>
      <c r="K384" s="29" t="str">
        <f t="shared" si="65"/>
        <v/>
      </c>
      <c r="L384" s="21" t="str">
        <f>IF($K384="", "", IF($K384=$Q$5, 0, ($G384*'Intro &amp; Setup'!$Y$20)-($F384*'Intro &amp; Setup'!$Y$20)))</f>
        <v/>
      </c>
      <c r="M384" s="27"/>
      <c r="S384" s="39" t="str">
        <f t="shared" si="66"/>
        <v/>
      </c>
      <c r="U384" s="39" t="str">
        <f t="shared" si="67"/>
        <v/>
      </c>
      <c r="W384" s="39" t="str">
        <f t="shared" si="68"/>
        <v/>
      </c>
      <c r="Y384" s="39" t="str">
        <f>IF($B384="", "", IF(OR($B384&lt;'Intro &amp; Setup'!$BI$7, $B384&gt;'Intro &amp; Setup'!$BJ$18), "X", ""))</f>
        <v/>
      </c>
      <c r="AA384" s="70" t="str">
        <f t="shared" si="69"/>
        <v/>
      </c>
      <c r="AB384" s="67" t="str">
        <f t="shared" si="70"/>
        <v/>
      </c>
      <c r="AD384" s="64" t="str">
        <f t="shared" si="71"/>
        <v/>
      </c>
      <c r="AF384" s="67" t="str">
        <f>IF($AD384="", "", COUNTIF($AD$11:$AD$1010, "&lt;"&amp;$AD384)+1+COUNTIF($AD$11:$AD384, $AD384)-1)</f>
        <v/>
      </c>
      <c r="AH384" s="77" t="str">
        <f t="shared" si="72"/>
        <v/>
      </c>
      <c r="AI384" s="21" t="str">
        <f t="shared" si="73"/>
        <v/>
      </c>
      <c r="AK384" s="39" t="str">
        <f t="shared" si="74"/>
        <v/>
      </c>
      <c r="AM384" s="77" t="str">
        <f t="shared" si="75"/>
        <v/>
      </c>
      <c r="AO384" s="77" t="str">
        <f t="shared" si="76"/>
        <v/>
      </c>
      <c r="AP384" s="21" t="str">
        <f t="shared" si="77"/>
        <v/>
      </c>
    </row>
    <row r="385" spans="1:42" x14ac:dyDescent="0.25">
      <c r="A385" s="27"/>
      <c r="B385" s="104"/>
      <c r="C385" s="105"/>
      <c r="D385" s="105"/>
      <c r="E385" s="106"/>
      <c r="F385" s="107"/>
      <c r="G385" s="107"/>
      <c r="H385" s="108"/>
      <c r="I385" s="27"/>
      <c r="J385" s="27"/>
      <c r="K385" s="29" t="str">
        <f t="shared" si="65"/>
        <v/>
      </c>
      <c r="L385" s="21" t="str">
        <f>IF($K385="", "", IF($K385=$Q$5, 0, ($G385*'Intro &amp; Setup'!$Y$20)-($F385*'Intro &amp; Setup'!$Y$20)))</f>
        <v/>
      </c>
      <c r="M385" s="27"/>
      <c r="S385" s="39" t="str">
        <f t="shared" si="66"/>
        <v/>
      </c>
      <c r="U385" s="39" t="str">
        <f t="shared" si="67"/>
        <v/>
      </c>
      <c r="W385" s="39" t="str">
        <f t="shared" si="68"/>
        <v/>
      </c>
      <c r="Y385" s="39" t="str">
        <f>IF($B385="", "", IF(OR($B385&lt;'Intro &amp; Setup'!$BI$7, $B385&gt;'Intro &amp; Setup'!$BJ$18), "X", ""))</f>
        <v/>
      </c>
      <c r="AA385" s="70" t="str">
        <f t="shared" si="69"/>
        <v/>
      </c>
      <c r="AB385" s="67" t="str">
        <f t="shared" si="70"/>
        <v/>
      </c>
      <c r="AD385" s="64" t="str">
        <f t="shared" si="71"/>
        <v/>
      </c>
      <c r="AF385" s="67" t="str">
        <f>IF($AD385="", "", COUNTIF($AD$11:$AD$1010, "&lt;"&amp;$AD385)+1+COUNTIF($AD$11:$AD385, $AD385)-1)</f>
        <v/>
      </c>
      <c r="AH385" s="77" t="str">
        <f t="shared" si="72"/>
        <v/>
      </c>
      <c r="AI385" s="21" t="str">
        <f t="shared" si="73"/>
        <v/>
      </c>
      <c r="AK385" s="39" t="str">
        <f t="shared" si="74"/>
        <v/>
      </c>
      <c r="AM385" s="77" t="str">
        <f t="shared" si="75"/>
        <v/>
      </c>
      <c r="AO385" s="77" t="str">
        <f t="shared" si="76"/>
        <v/>
      </c>
      <c r="AP385" s="21" t="str">
        <f t="shared" si="77"/>
        <v/>
      </c>
    </row>
    <row r="386" spans="1:42" x14ac:dyDescent="0.25">
      <c r="A386" s="27"/>
      <c r="B386" s="104"/>
      <c r="C386" s="105"/>
      <c r="D386" s="105"/>
      <c r="E386" s="106"/>
      <c r="F386" s="107"/>
      <c r="G386" s="107"/>
      <c r="H386" s="108"/>
      <c r="I386" s="27"/>
      <c r="J386" s="27"/>
      <c r="K386" s="29" t="str">
        <f t="shared" si="65"/>
        <v/>
      </c>
      <c r="L386" s="21" t="str">
        <f>IF($K386="", "", IF($K386=$Q$5, 0, ($G386*'Intro &amp; Setup'!$Y$20)-($F386*'Intro &amp; Setup'!$Y$20)))</f>
        <v/>
      </c>
      <c r="M386" s="27"/>
      <c r="S386" s="39" t="str">
        <f t="shared" si="66"/>
        <v/>
      </c>
      <c r="U386" s="39" t="str">
        <f t="shared" si="67"/>
        <v/>
      </c>
      <c r="W386" s="39" t="str">
        <f t="shared" si="68"/>
        <v/>
      </c>
      <c r="Y386" s="39" t="str">
        <f>IF($B386="", "", IF(OR($B386&lt;'Intro &amp; Setup'!$BI$7, $B386&gt;'Intro &amp; Setup'!$BJ$18), "X", ""))</f>
        <v/>
      </c>
      <c r="AA386" s="70" t="str">
        <f t="shared" si="69"/>
        <v/>
      </c>
      <c r="AB386" s="67" t="str">
        <f t="shared" si="70"/>
        <v/>
      </c>
      <c r="AD386" s="64" t="str">
        <f t="shared" si="71"/>
        <v/>
      </c>
      <c r="AF386" s="67" t="str">
        <f>IF($AD386="", "", COUNTIF($AD$11:$AD$1010, "&lt;"&amp;$AD386)+1+COUNTIF($AD$11:$AD386, $AD386)-1)</f>
        <v/>
      </c>
      <c r="AH386" s="77" t="str">
        <f t="shared" si="72"/>
        <v/>
      </c>
      <c r="AI386" s="21" t="str">
        <f t="shared" si="73"/>
        <v/>
      </c>
      <c r="AK386" s="39" t="str">
        <f t="shared" si="74"/>
        <v/>
      </c>
      <c r="AM386" s="77" t="str">
        <f t="shared" si="75"/>
        <v/>
      </c>
      <c r="AO386" s="77" t="str">
        <f t="shared" si="76"/>
        <v/>
      </c>
      <c r="AP386" s="21" t="str">
        <f t="shared" si="77"/>
        <v/>
      </c>
    </row>
    <row r="387" spans="1:42" x14ac:dyDescent="0.25">
      <c r="A387" s="27"/>
      <c r="B387" s="104"/>
      <c r="C387" s="105"/>
      <c r="D387" s="105"/>
      <c r="E387" s="106"/>
      <c r="F387" s="107"/>
      <c r="G387" s="107"/>
      <c r="H387" s="108"/>
      <c r="I387" s="27"/>
      <c r="J387" s="27"/>
      <c r="K387" s="29" t="str">
        <f t="shared" si="65"/>
        <v/>
      </c>
      <c r="L387" s="21" t="str">
        <f>IF($K387="", "", IF($K387=$Q$5, 0, ($G387*'Intro &amp; Setup'!$Y$20)-($F387*'Intro &amp; Setup'!$Y$20)))</f>
        <v/>
      </c>
      <c r="M387" s="27"/>
      <c r="S387" s="39" t="str">
        <f t="shared" si="66"/>
        <v/>
      </c>
      <c r="U387" s="39" t="str">
        <f t="shared" si="67"/>
        <v/>
      </c>
      <c r="W387" s="39" t="str">
        <f t="shared" si="68"/>
        <v/>
      </c>
      <c r="Y387" s="39" t="str">
        <f>IF($B387="", "", IF(OR($B387&lt;'Intro &amp; Setup'!$BI$7, $B387&gt;'Intro &amp; Setup'!$BJ$18), "X", ""))</f>
        <v/>
      </c>
      <c r="AA387" s="70" t="str">
        <f t="shared" si="69"/>
        <v/>
      </c>
      <c r="AB387" s="67" t="str">
        <f t="shared" si="70"/>
        <v/>
      </c>
      <c r="AD387" s="64" t="str">
        <f t="shared" si="71"/>
        <v/>
      </c>
      <c r="AF387" s="67" t="str">
        <f>IF($AD387="", "", COUNTIF($AD$11:$AD$1010, "&lt;"&amp;$AD387)+1+COUNTIF($AD$11:$AD387, $AD387)-1)</f>
        <v/>
      </c>
      <c r="AH387" s="77" t="str">
        <f t="shared" si="72"/>
        <v/>
      </c>
      <c r="AI387" s="21" t="str">
        <f t="shared" si="73"/>
        <v/>
      </c>
      <c r="AK387" s="39" t="str">
        <f t="shared" si="74"/>
        <v/>
      </c>
      <c r="AM387" s="77" t="str">
        <f t="shared" si="75"/>
        <v/>
      </c>
      <c r="AO387" s="77" t="str">
        <f t="shared" si="76"/>
        <v/>
      </c>
      <c r="AP387" s="21" t="str">
        <f t="shared" si="77"/>
        <v/>
      </c>
    </row>
    <row r="388" spans="1:42" x14ac:dyDescent="0.25">
      <c r="A388" s="27"/>
      <c r="B388" s="104"/>
      <c r="C388" s="105"/>
      <c r="D388" s="105"/>
      <c r="E388" s="106"/>
      <c r="F388" s="107"/>
      <c r="G388" s="107"/>
      <c r="H388" s="108"/>
      <c r="I388" s="27"/>
      <c r="J388" s="27"/>
      <c r="K388" s="29" t="str">
        <f t="shared" si="65"/>
        <v/>
      </c>
      <c r="L388" s="21" t="str">
        <f>IF($K388="", "", IF($K388=$Q$5, 0, ($G388*'Intro &amp; Setup'!$Y$20)-($F388*'Intro &amp; Setup'!$Y$20)))</f>
        <v/>
      </c>
      <c r="M388" s="27"/>
      <c r="S388" s="39" t="str">
        <f t="shared" si="66"/>
        <v/>
      </c>
      <c r="U388" s="39" t="str">
        <f t="shared" si="67"/>
        <v/>
      </c>
      <c r="W388" s="39" t="str">
        <f t="shared" si="68"/>
        <v/>
      </c>
      <c r="Y388" s="39" t="str">
        <f>IF($B388="", "", IF(OR($B388&lt;'Intro &amp; Setup'!$BI$7, $B388&gt;'Intro &amp; Setup'!$BJ$18), "X", ""))</f>
        <v/>
      </c>
      <c r="AA388" s="70" t="str">
        <f t="shared" si="69"/>
        <v/>
      </c>
      <c r="AB388" s="67" t="str">
        <f t="shared" si="70"/>
        <v/>
      </c>
      <c r="AD388" s="64" t="str">
        <f t="shared" si="71"/>
        <v/>
      </c>
      <c r="AF388" s="67" t="str">
        <f>IF($AD388="", "", COUNTIF($AD$11:$AD$1010, "&lt;"&amp;$AD388)+1+COUNTIF($AD$11:$AD388, $AD388)-1)</f>
        <v/>
      </c>
      <c r="AH388" s="77" t="str">
        <f t="shared" si="72"/>
        <v/>
      </c>
      <c r="AI388" s="21" t="str">
        <f t="shared" si="73"/>
        <v/>
      </c>
      <c r="AK388" s="39" t="str">
        <f t="shared" si="74"/>
        <v/>
      </c>
      <c r="AM388" s="77" t="str">
        <f t="shared" si="75"/>
        <v/>
      </c>
      <c r="AO388" s="77" t="str">
        <f t="shared" si="76"/>
        <v/>
      </c>
      <c r="AP388" s="21" t="str">
        <f t="shared" si="77"/>
        <v/>
      </c>
    </row>
    <row r="389" spans="1:42" x14ac:dyDescent="0.25">
      <c r="A389" s="27"/>
      <c r="B389" s="104"/>
      <c r="C389" s="105"/>
      <c r="D389" s="105"/>
      <c r="E389" s="106"/>
      <c r="F389" s="107"/>
      <c r="G389" s="107"/>
      <c r="H389" s="108"/>
      <c r="I389" s="27"/>
      <c r="J389" s="27"/>
      <c r="K389" s="29" t="str">
        <f t="shared" si="65"/>
        <v/>
      </c>
      <c r="L389" s="21" t="str">
        <f>IF($K389="", "", IF($K389=$Q$5, 0, ($G389*'Intro &amp; Setup'!$Y$20)-($F389*'Intro &amp; Setup'!$Y$20)))</f>
        <v/>
      </c>
      <c r="M389" s="27"/>
      <c r="S389" s="39" t="str">
        <f t="shared" si="66"/>
        <v/>
      </c>
      <c r="U389" s="39" t="str">
        <f t="shared" si="67"/>
        <v/>
      </c>
      <c r="W389" s="39" t="str">
        <f t="shared" si="68"/>
        <v/>
      </c>
      <c r="Y389" s="39" t="str">
        <f>IF($B389="", "", IF(OR($B389&lt;'Intro &amp; Setup'!$BI$7, $B389&gt;'Intro &amp; Setup'!$BJ$18), "X", ""))</f>
        <v/>
      </c>
      <c r="AA389" s="70" t="str">
        <f t="shared" si="69"/>
        <v/>
      </c>
      <c r="AB389" s="67" t="str">
        <f t="shared" si="70"/>
        <v/>
      </c>
      <c r="AD389" s="64" t="str">
        <f t="shared" si="71"/>
        <v/>
      </c>
      <c r="AF389" s="67" t="str">
        <f>IF($AD389="", "", COUNTIF($AD$11:$AD$1010, "&lt;"&amp;$AD389)+1+COUNTIF($AD$11:$AD389, $AD389)-1)</f>
        <v/>
      </c>
      <c r="AH389" s="77" t="str">
        <f t="shared" si="72"/>
        <v/>
      </c>
      <c r="AI389" s="21" t="str">
        <f t="shared" si="73"/>
        <v/>
      </c>
      <c r="AK389" s="39" t="str">
        <f t="shared" si="74"/>
        <v/>
      </c>
      <c r="AM389" s="77" t="str">
        <f t="shared" si="75"/>
        <v/>
      </c>
      <c r="AO389" s="77" t="str">
        <f t="shared" si="76"/>
        <v/>
      </c>
      <c r="AP389" s="21" t="str">
        <f t="shared" si="77"/>
        <v/>
      </c>
    </row>
    <row r="390" spans="1:42" x14ac:dyDescent="0.25">
      <c r="A390" s="27"/>
      <c r="B390" s="104"/>
      <c r="C390" s="105"/>
      <c r="D390" s="105"/>
      <c r="E390" s="106"/>
      <c r="F390" s="107"/>
      <c r="G390" s="107"/>
      <c r="H390" s="108"/>
      <c r="I390" s="27"/>
      <c r="J390" s="27"/>
      <c r="K390" s="29" t="str">
        <f t="shared" si="65"/>
        <v/>
      </c>
      <c r="L390" s="21" t="str">
        <f>IF($K390="", "", IF($K390=$Q$5, 0, ($G390*'Intro &amp; Setup'!$Y$20)-($F390*'Intro &amp; Setup'!$Y$20)))</f>
        <v/>
      </c>
      <c r="M390" s="27"/>
      <c r="S390" s="39" t="str">
        <f t="shared" si="66"/>
        <v/>
      </c>
      <c r="U390" s="39" t="str">
        <f t="shared" si="67"/>
        <v/>
      </c>
      <c r="W390" s="39" t="str">
        <f t="shared" si="68"/>
        <v/>
      </c>
      <c r="Y390" s="39" t="str">
        <f>IF($B390="", "", IF(OR($B390&lt;'Intro &amp; Setup'!$BI$7, $B390&gt;'Intro &amp; Setup'!$BJ$18), "X", ""))</f>
        <v/>
      </c>
      <c r="AA390" s="70" t="str">
        <f t="shared" si="69"/>
        <v/>
      </c>
      <c r="AB390" s="67" t="str">
        <f t="shared" si="70"/>
        <v/>
      </c>
      <c r="AD390" s="64" t="str">
        <f t="shared" si="71"/>
        <v/>
      </c>
      <c r="AF390" s="67" t="str">
        <f>IF($AD390="", "", COUNTIF($AD$11:$AD$1010, "&lt;"&amp;$AD390)+1+COUNTIF($AD$11:$AD390, $AD390)-1)</f>
        <v/>
      </c>
      <c r="AH390" s="77" t="str">
        <f t="shared" si="72"/>
        <v/>
      </c>
      <c r="AI390" s="21" t="str">
        <f t="shared" si="73"/>
        <v/>
      </c>
      <c r="AK390" s="39" t="str">
        <f t="shared" si="74"/>
        <v/>
      </c>
      <c r="AM390" s="77" t="str">
        <f t="shared" si="75"/>
        <v/>
      </c>
      <c r="AO390" s="77" t="str">
        <f t="shared" si="76"/>
        <v/>
      </c>
      <c r="AP390" s="21" t="str">
        <f t="shared" si="77"/>
        <v/>
      </c>
    </row>
    <row r="391" spans="1:42" x14ac:dyDescent="0.25">
      <c r="A391" s="27"/>
      <c r="B391" s="104"/>
      <c r="C391" s="105"/>
      <c r="D391" s="105"/>
      <c r="E391" s="106"/>
      <c r="F391" s="107"/>
      <c r="G391" s="107"/>
      <c r="H391" s="108"/>
      <c r="I391" s="27"/>
      <c r="J391" s="27"/>
      <c r="K391" s="29" t="str">
        <f t="shared" si="65"/>
        <v/>
      </c>
      <c r="L391" s="21" t="str">
        <f>IF($K391="", "", IF($K391=$Q$5, 0, ($G391*'Intro &amp; Setup'!$Y$20)-($F391*'Intro &amp; Setup'!$Y$20)))</f>
        <v/>
      </c>
      <c r="M391" s="27"/>
      <c r="S391" s="39" t="str">
        <f t="shared" si="66"/>
        <v/>
      </c>
      <c r="U391" s="39" t="str">
        <f t="shared" si="67"/>
        <v/>
      </c>
      <c r="W391" s="39" t="str">
        <f t="shared" si="68"/>
        <v/>
      </c>
      <c r="Y391" s="39" t="str">
        <f>IF($B391="", "", IF(OR($B391&lt;'Intro &amp; Setup'!$BI$7, $B391&gt;'Intro &amp; Setup'!$BJ$18), "X", ""))</f>
        <v/>
      </c>
      <c r="AA391" s="70" t="str">
        <f t="shared" si="69"/>
        <v/>
      </c>
      <c r="AB391" s="67" t="str">
        <f t="shared" si="70"/>
        <v/>
      </c>
      <c r="AD391" s="64" t="str">
        <f t="shared" si="71"/>
        <v/>
      </c>
      <c r="AF391" s="67" t="str">
        <f>IF($AD391="", "", COUNTIF($AD$11:$AD$1010, "&lt;"&amp;$AD391)+1+COUNTIF($AD$11:$AD391, $AD391)-1)</f>
        <v/>
      </c>
      <c r="AH391" s="77" t="str">
        <f t="shared" si="72"/>
        <v/>
      </c>
      <c r="AI391" s="21" t="str">
        <f t="shared" si="73"/>
        <v/>
      </c>
      <c r="AK391" s="39" t="str">
        <f t="shared" si="74"/>
        <v/>
      </c>
      <c r="AM391" s="77" t="str">
        <f t="shared" si="75"/>
        <v/>
      </c>
      <c r="AO391" s="77" t="str">
        <f t="shared" si="76"/>
        <v/>
      </c>
      <c r="AP391" s="21" t="str">
        <f t="shared" si="77"/>
        <v/>
      </c>
    </row>
    <row r="392" spans="1:42" x14ac:dyDescent="0.25">
      <c r="A392" s="27"/>
      <c r="B392" s="104"/>
      <c r="C392" s="105"/>
      <c r="D392" s="105"/>
      <c r="E392" s="106"/>
      <c r="F392" s="107"/>
      <c r="G392" s="107"/>
      <c r="H392" s="108"/>
      <c r="I392" s="27"/>
      <c r="J392" s="27"/>
      <c r="K392" s="29" t="str">
        <f t="shared" si="65"/>
        <v/>
      </c>
      <c r="L392" s="21" t="str">
        <f>IF($K392="", "", IF($K392=$Q$5, 0, ($G392*'Intro &amp; Setup'!$Y$20)-($F392*'Intro &amp; Setup'!$Y$20)))</f>
        <v/>
      </c>
      <c r="M392" s="27"/>
      <c r="S392" s="39" t="str">
        <f t="shared" si="66"/>
        <v/>
      </c>
      <c r="U392" s="39" t="str">
        <f t="shared" si="67"/>
        <v/>
      </c>
      <c r="W392" s="39" t="str">
        <f t="shared" si="68"/>
        <v/>
      </c>
      <c r="Y392" s="39" t="str">
        <f>IF($B392="", "", IF(OR($B392&lt;'Intro &amp; Setup'!$BI$7, $B392&gt;'Intro &amp; Setup'!$BJ$18), "X", ""))</f>
        <v/>
      </c>
      <c r="AA392" s="70" t="str">
        <f t="shared" si="69"/>
        <v/>
      </c>
      <c r="AB392" s="67" t="str">
        <f t="shared" si="70"/>
        <v/>
      </c>
      <c r="AD392" s="64" t="str">
        <f t="shared" si="71"/>
        <v/>
      </c>
      <c r="AF392" s="67" t="str">
        <f>IF($AD392="", "", COUNTIF($AD$11:$AD$1010, "&lt;"&amp;$AD392)+1+COUNTIF($AD$11:$AD392, $AD392)-1)</f>
        <v/>
      </c>
      <c r="AH392" s="77" t="str">
        <f t="shared" si="72"/>
        <v/>
      </c>
      <c r="AI392" s="21" t="str">
        <f t="shared" si="73"/>
        <v/>
      </c>
      <c r="AK392" s="39" t="str">
        <f t="shared" si="74"/>
        <v/>
      </c>
      <c r="AM392" s="77" t="str">
        <f t="shared" si="75"/>
        <v/>
      </c>
      <c r="AO392" s="77" t="str">
        <f t="shared" si="76"/>
        <v/>
      </c>
      <c r="AP392" s="21" t="str">
        <f t="shared" si="77"/>
        <v/>
      </c>
    </row>
    <row r="393" spans="1:42" x14ac:dyDescent="0.25">
      <c r="A393" s="27"/>
      <c r="B393" s="104"/>
      <c r="C393" s="105"/>
      <c r="D393" s="105"/>
      <c r="E393" s="106"/>
      <c r="F393" s="107"/>
      <c r="G393" s="107"/>
      <c r="H393" s="108"/>
      <c r="I393" s="27"/>
      <c r="J393" s="27"/>
      <c r="K393" s="29" t="str">
        <f t="shared" si="65"/>
        <v/>
      </c>
      <c r="L393" s="21" t="str">
        <f>IF($K393="", "", IF($K393=$Q$5, 0, ($G393*'Intro &amp; Setup'!$Y$20)-($F393*'Intro &amp; Setup'!$Y$20)))</f>
        <v/>
      </c>
      <c r="M393" s="27"/>
      <c r="S393" s="39" t="str">
        <f t="shared" si="66"/>
        <v/>
      </c>
      <c r="U393" s="39" t="str">
        <f t="shared" si="67"/>
        <v/>
      </c>
      <c r="W393" s="39" t="str">
        <f t="shared" si="68"/>
        <v/>
      </c>
      <c r="Y393" s="39" t="str">
        <f>IF($B393="", "", IF(OR($B393&lt;'Intro &amp; Setup'!$BI$7, $B393&gt;'Intro &amp; Setup'!$BJ$18), "X", ""))</f>
        <v/>
      </c>
      <c r="AA393" s="70" t="str">
        <f t="shared" si="69"/>
        <v/>
      </c>
      <c r="AB393" s="67" t="str">
        <f t="shared" si="70"/>
        <v/>
      </c>
      <c r="AD393" s="64" t="str">
        <f t="shared" si="71"/>
        <v/>
      </c>
      <c r="AF393" s="67" t="str">
        <f>IF($AD393="", "", COUNTIF($AD$11:$AD$1010, "&lt;"&amp;$AD393)+1+COUNTIF($AD$11:$AD393, $AD393)-1)</f>
        <v/>
      </c>
      <c r="AH393" s="77" t="str">
        <f t="shared" si="72"/>
        <v/>
      </c>
      <c r="AI393" s="21" t="str">
        <f t="shared" si="73"/>
        <v/>
      </c>
      <c r="AK393" s="39" t="str">
        <f t="shared" si="74"/>
        <v/>
      </c>
      <c r="AM393" s="77" t="str">
        <f t="shared" si="75"/>
        <v/>
      </c>
      <c r="AO393" s="77" t="str">
        <f t="shared" si="76"/>
        <v/>
      </c>
      <c r="AP393" s="21" t="str">
        <f t="shared" si="77"/>
        <v/>
      </c>
    </row>
    <row r="394" spans="1:42" x14ac:dyDescent="0.25">
      <c r="A394" s="27"/>
      <c r="B394" s="104"/>
      <c r="C394" s="105"/>
      <c r="D394" s="105"/>
      <c r="E394" s="106"/>
      <c r="F394" s="107"/>
      <c r="G394" s="107"/>
      <c r="H394" s="108"/>
      <c r="I394" s="27"/>
      <c r="J394" s="27"/>
      <c r="K394" s="29" t="str">
        <f t="shared" si="65"/>
        <v/>
      </c>
      <c r="L394" s="21" t="str">
        <f>IF($K394="", "", IF($K394=$Q$5, 0, ($G394*'Intro &amp; Setup'!$Y$20)-($F394*'Intro &amp; Setup'!$Y$20)))</f>
        <v/>
      </c>
      <c r="M394" s="27"/>
      <c r="S394" s="39" t="str">
        <f t="shared" si="66"/>
        <v/>
      </c>
      <c r="U394" s="39" t="str">
        <f t="shared" si="67"/>
        <v/>
      </c>
      <c r="W394" s="39" t="str">
        <f t="shared" si="68"/>
        <v/>
      </c>
      <c r="Y394" s="39" t="str">
        <f>IF($B394="", "", IF(OR($B394&lt;'Intro &amp; Setup'!$BI$7, $B394&gt;'Intro &amp; Setup'!$BJ$18), "X", ""))</f>
        <v/>
      </c>
      <c r="AA394" s="70" t="str">
        <f t="shared" si="69"/>
        <v/>
      </c>
      <c r="AB394" s="67" t="str">
        <f t="shared" si="70"/>
        <v/>
      </c>
      <c r="AD394" s="64" t="str">
        <f t="shared" si="71"/>
        <v/>
      </c>
      <c r="AF394" s="67" t="str">
        <f>IF($AD394="", "", COUNTIF($AD$11:$AD$1010, "&lt;"&amp;$AD394)+1+COUNTIF($AD$11:$AD394, $AD394)-1)</f>
        <v/>
      </c>
      <c r="AH394" s="77" t="str">
        <f t="shared" si="72"/>
        <v/>
      </c>
      <c r="AI394" s="21" t="str">
        <f t="shared" si="73"/>
        <v/>
      </c>
      <c r="AK394" s="39" t="str">
        <f t="shared" si="74"/>
        <v/>
      </c>
      <c r="AM394" s="77" t="str">
        <f t="shared" si="75"/>
        <v/>
      </c>
      <c r="AO394" s="77" t="str">
        <f t="shared" si="76"/>
        <v/>
      </c>
      <c r="AP394" s="21" t="str">
        <f t="shared" si="77"/>
        <v/>
      </c>
    </row>
    <row r="395" spans="1:42" x14ac:dyDescent="0.25">
      <c r="A395" s="27"/>
      <c r="B395" s="104"/>
      <c r="C395" s="105"/>
      <c r="D395" s="105"/>
      <c r="E395" s="106"/>
      <c r="F395" s="107"/>
      <c r="G395" s="107"/>
      <c r="H395" s="108"/>
      <c r="I395" s="27"/>
      <c r="J395" s="27"/>
      <c r="K395" s="29" t="str">
        <f t="shared" si="65"/>
        <v/>
      </c>
      <c r="L395" s="21" t="str">
        <f>IF($K395="", "", IF($K395=$Q$5, 0, ($G395*'Intro &amp; Setup'!$Y$20)-($F395*'Intro &amp; Setup'!$Y$20)))</f>
        <v/>
      </c>
      <c r="M395" s="27"/>
      <c r="S395" s="39" t="str">
        <f t="shared" si="66"/>
        <v/>
      </c>
      <c r="U395" s="39" t="str">
        <f t="shared" si="67"/>
        <v/>
      </c>
      <c r="W395" s="39" t="str">
        <f t="shared" si="68"/>
        <v/>
      </c>
      <c r="Y395" s="39" t="str">
        <f>IF($B395="", "", IF(OR($B395&lt;'Intro &amp; Setup'!$BI$7, $B395&gt;'Intro &amp; Setup'!$BJ$18), "X", ""))</f>
        <v/>
      </c>
      <c r="AA395" s="70" t="str">
        <f t="shared" si="69"/>
        <v/>
      </c>
      <c r="AB395" s="67" t="str">
        <f t="shared" si="70"/>
        <v/>
      </c>
      <c r="AD395" s="64" t="str">
        <f t="shared" si="71"/>
        <v/>
      </c>
      <c r="AF395" s="67" t="str">
        <f>IF($AD395="", "", COUNTIF($AD$11:$AD$1010, "&lt;"&amp;$AD395)+1+COUNTIF($AD$11:$AD395, $AD395)-1)</f>
        <v/>
      </c>
      <c r="AH395" s="77" t="str">
        <f t="shared" si="72"/>
        <v/>
      </c>
      <c r="AI395" s="21" t="str">
        <f t="shared" si="73"/>
        <v/>
      </c>
      <c r="AK395" s="39" t="str">
        <f t="shared" si="74"/>
        <v/>
      </c>
      <c r="AM395" s="77" t="str">
        <f t="shared" si="75"/>
        <v/>
      </c>
      <c r="AO395" s="77" t="str">
        <f t="shared" si="76"/>
        <v/>
      </c>
      <c r="AP395" s="21" t="str">
        <f t="shared" si="77"/>
        <v/>
      </c>
    </row>
    <row r="396" spans="1:42" x14ac:dyDescent="0.25">
      <c r="A396" s="27"/>
      <c r="B396" s="104"/>
      <c r="C396" s="105"/>
      <c r="D396" s="105"/>
      <c r="E396" s="106"/>
      <c r="F396" s="107"/>
      <c r="G396" s="107"/>
      <c r="H396" s="108"/>
      <c r="I396" s="27"/>
      <c r="J396" s="27"/>
      <c r="K396" s="29" t="str">
        <f t="shared" ref="K396:K459" si="78">IF($C396="", "", IF($H396="", IF(IFERROR(INDEX($Q$9:$Q$30, MATCH($C396, $P$9:$P$30, 0)), "")="", $Q$5, IFERROR(INDEX($Q$9:$Q$30, MATCH($C396, $P$9:$P$30, 0)), "")), $H396))</f>
        <v/>
      </c>
      <c r="L396" s="21" t="str">
        <f>IF($K396="", "", IF($K396=$Q$5, 0, ($G396*'Intro &amp; Setup'!$Y$20)-($F396*'Intro &amp; Setup'!$Y$20)))</f>
        <v/>
      </c>
      <c r="M396" s="27"/>
      <c r="S396" s="39" t="str">
        <f t="shared" ref="S396:S459" si="79">IF($C396="", "", IF(COUNTIF($P$9:$P$30, $C396)=0, "X", ""))</f>
        <v/>
      </c>
      <c r="U396" s="39" t="str">
        <f t="shared" ref="U396:U459" si="80">IF($B396="", "", TEXT($B396, "mmm yyyy"))</f>
        <v/>
      </c>
      <c r="W396" s="39" t="str">
        <f t="shared" ref="W396:W459" si="81">IF(COUNTIF($B396:$H396, "")&lt;7, "X", "")</f>
        <v/>
      </c>
      <c r="Y396" s="39" t="str">
        <f>IF($B396="", "", IF(OR($B396&lt;'Intro &amp; Setup'!$BI$7, $B396&gt;'Intro &amp; Setup'!$BJ$18), "X", ""))</f>
        <v/>
      </c>
      <c r="AA396" s="70" t="str">
        <f t="shared" ref="AA396:AA459" si="82">IF($B396="", "", IF(AND($B396&gt;=$AA$7, $B396&lt;=$AA$8), "X", ""))</f>
        <v/>
      </c>
      <c r="AB396" s="67" t="str">
        <f t="shared" ref="AB396:AB459" si="83">IF($C396="", "", IF($AB$8="", "X", IF($C396=$AB$8, "X", "")))</f>
        <v/>
      </c>
      <c r="AD396" s="64" t="str">
        <f t="shared" ref="AD396:AD459" si="84">IF(AND($AA396="X", $AB396="X"), $B396, "")</f>
        <v/>
      </c>
      <c r="AF396" s="67" t="str">
        <f>IF($AD396="", "", COUNTIF($AD$11:$AD$1010, "&lt;"&amp;$AD396)+1+COUNTIF($AD$11:$AD396, $AD396)-1)</f>
        <v/>
      </c>
      <c r="AH396" s="77" t="str">
        <f t="shared" ref="AH396:AH459" si="85">IF($AF396="", "", $F396)</f>
        <v/>
      </c>
      <c r="AI396" s="21" t="str">
        <f t="shared" ref="AI396:AI459" si="86">IF($AF396="", "", $G396)</f>
        <v/>
      </c>
      <c r="AK396" s="39" t="str">
        <f t="shared" ref="AK396:AK459" si="87">IF($K396=$Q$4, $U396, "")</f>
        <v/>
      </c>
      <c r="AM396" s="77" t="str">
        <f t="shared" ref="AM396:AM459" si="88">IF($C396=$P$9, $G396-$F396, "")</f>
        <v/>
      </c>
      <c r="AO396" s="77" t="str">
        <f t="shared" ref="AO396:AO459" si="89">IF($K396=$Q$4, F396, "")</f>
        <v/>
      </c>
      <c r="AP396" s="21" t="str">
        <f t="shared" ref="AP396:AP459" si="90">IF($K396=$Q$4, G396, "")</f>
        <v/>
      </c>
    </row>
    <row r="397" spans="1:42" x14ac:dyDescent="0.25">
      <c r="A397" s="27"/>
      <c r="B397" s="104"/>
      <c r="C397" s="105"/>
      <c r="D397" s="105"/>
      <c r="E397" s="106"/>
      <c r="F397" s="107"/>
      <c r="G397" s="107"/>
      <c r="H397" s="108"/>
      <c r="I397" s="27"/>
      <c r="J397" s="27"/>
      <c r="K397" s="29" t="str">
        <f t="shared" si="78"/>
        <v/>
      </c>
      <c r="L397" s="21" t="str">
        <f>IF($K397="", "", IF($K397=$Q$5, 0, ($G397*'Intro &amp; Setup'!$Y$20)-($F397*'Intro &amp; Setup'!$Y$20)))</f>
        <v/>
      </c>
      <c r="M397" s="27"/>
      <c r="S397" s="39" t="str">
        <f t="shared" si="79"/>
        <v/>
      </c>
      <c r="U397" s="39" t="str">
        <f t="shared" si="80"/>
        <v/>
      </c>
      <c r="W397" s="39" t="str">
        <f t="shared" si="81"/>
        <v/>
      </c>
      <c r="Y397" s="39" t="str">
        <f>IF($B397="", "", IF(OR($B397&lt;'Intro &amp; Setup'!$BI$7, $B397&gt;'Intro &amp; Setup'!$BJ$18), "X", ""))</f>
        <v/>
      </c>
      <c r="AA397" s="70" t="str">
        <f t="shared" si="82"/>
        <v/>
      </c>
      <c r="AB397" s="67" t="str">
        <f t="shared" si="83"/>
        <v/>
      </c>
      <c r="AD397" s="64" t="str">
        <f t="shared" si="84"/>
        <v/>
      </c>
      <c r="AF397" s="67" t="str">
        <f>IF($AD397="", "", COUNTIF($AD$11:$AD$1010, "&lt;"&amp;$AD397)+1+COUNTIF($AD$11:$AD397, $AD397)-1)</f>
        <v/>
      </c>
      <c r="AH397" s="77" t="str">
        <f t="shared" si="85"/>
        <v/>
      </c>
      <c r="AI397" s="21" t="str">
        <f t="shared" si="86"/>
        <v/>
      </c>
      <c r="AK397" s="39" t="str">
        <f t="shared" si="87"/>
        <v/>
      </c>
      <c r="AM397" s="77" t="str">
        <f t="shared" si="88"/>
        <v/>
      </c>
      <c r="AO397" s="77" t="str">
        <f t="shared" si="89"/>
        <v/>
      </c>
      <c r="AP397" s="21" t="str">
        <f t="shared" si="90"/>
        <v/>
      </c>
    </row>
    <row r="398" spans="1:42" x14ac:dyDescent="0.25">
      <c r="A398" s="27"/>
      <c r="B398" s="104"/>
      <c r="C398" s="105"/>
      <c r="D398" s="105"/>
      <c r="E398" s="106"/>
      <c r="F398" s="107"/>
      <c r="G398" s="107"/>
      <c r="H398" s="108"/>
      <c r="I398" s="27"/>
      <c r="J398" s="27"/>
      <c r="K398" s="29" t="str">
        <f t="shared" si="78"/>
        <v/>
      </c>
      <c r="L398" s="21" t="str">
        <f>IF($K398="", "", IF($K398=$Q$5, 0, ($G398*'Intro &amp; Setup'!$Y$20)-($F398*'Intro &amp; Setup'!$Y$20)))</f>
        <v/>
      </c>
      <c r="M398" s="27"/>
      <c r="S398" s="39" t="str">
        <f t="shared" si="79"/>
        <v/>
      </c>
      <c r="U398" s="39" t="str">
        <f t="shared" si="80"/>
        <v/>
      </c>
      <c r="W398" s="39" t="str">
        <f t="shared" si="81"/>
        <v/>
      </c>
      <c r="Y398" s="39" t="str">
        <f>IF($B398="", "", IF(OR($B398&lt;'Intro &amp; Setup'!$BI$7, $B398&gt;'Intro &amp; Setup'!$BJ$18), "X", ""))</f>
        <v/>
      </c>
      <c r="AA398" s="70" t="str">
        <f t="shared" si="82"/>
        <v/>
      </c>
      <c r="AB398" s="67" t="str">
        <f t="shared" si="83"/>
        <v/>
      </c>
      <c r="AD398" s="64" t="str">
        <f t="shared" si="84"/>
        <v/>
      </c>
      <c r="AF398" s="67" t="str">
        <f>IF($AD398="", "", COUNTIF($AD$11:$AD$1010, "&lt;"&amp;$AD398)+1+COUNTIF($AD$11:$AD398, $AD398)-1)</f>
        <v/>
      </c>
      <c r="AH398" s="77" t="str">
        <f t="shared" si="85"/>
        <v/>
      </c>
      <c r="AI398" s="21" t="str">
        <f t="shared" si="86"/>
        <v/>
      </c>
      <c r="AK398" s="39" t="str">
        <f t="shared" si="87"/>
        <v/>
      </c>
      <c r="AM398" s="77" t="str">
        <f t="shared" si="88"/>
        <v/>
      </c>
      <c r="AO398" s="77" t="str">
        <f t="shared" si="89"/>
        <v/>
      </c>
      <c r="AP398" s="21" t="str">
        <f t="shared" si="90"/>
        <v/>
      </c>
    </row>
    <row r="399" spans="1:42" x14ac:dyDescent="0.25">
      <c r="A399" s="27"/>
      <c r="B399" s="104"/>
      <c r="C399" s="105"/>
      <c r="D399" s="105"/>
      <c r="E399" s="106"/>
      <c r="F399" s="107"/>
      <c r="G399" s="107"/>
      <c r="H399" s="108"/>
      <c r="I399" s="27"/>
      <c r="J399" s="27"/>
      <c r="K399" s="29" t="str">
        <f t="shared" si="78"/>
        <v/>
      </c>
      <c r="L399" s="21" t="str">
        <f>IF($K399="", "", IF($K399=$Q$5, 0, ($G399*'Intro &amp; Setup'!$Y$20)-($F399*'Intro &amp; Setup'!$Y$20)))</f>
        <v/>
      </c>
      <c r="M399" s="27"/>
      <c r="S399" s="39" t="str">
        <f t="shared" si="79"/>
        <v/>
      </c>
      <c r="U399" s="39" t="str">
        <f t="shared" si="80"/>
        <v/>
      </c>
      <c r="W399" s="39" t="str">
        <f t="shared" si="81"/>
        <v/>
      </c>
      <c r="Y399" s="39" t="str">
        <f>IF($B399="", "", IF(OR($B399&lt;'Intro &amp; Setup'!$BI$7, $B399&gt;'Intro &amp; Setup'!$BJ$18), "X", ""))</f>
        <v/>
      </c>
      <c r="AA399" s="70" t="str">
        <f t="shared" si="82"/>
        <v/>
      </c>
      <c r="AB399" s="67" t="str">
        <f t="shared" si="83"/>
        <v/>
      </c>
      <c r="AD399" s="64" t="str">
        <f t="shared" si="84"/>
        <v/>
      </c>
      <c r="AF399" s="67" t="str">
        <f>IF($AD399="", "", COUNTIF($AD$11:$AD$1010, "&lt;"&amp;$AD399)+1+COUNTIF($AD$11:$AD399, $AD399)-1)</f>
        <v/>
      </c>
      <c r="AH399" s="77" t="str">
        <f t="shared" si="85"/>
        <v/>
      </c>
      <c r="AI399" s="21" t="str">
        <f t="shared" si="86"/>
        <v/>
      </c>
      <c r="AK399" s="39" t="str">
        <f t="shared" si="87"/>
        <v/>
      </c>
      <c r="AM399" s="77" t="str">
        <f t="shared" si="88"/>
        <v/>
      </c>
      <c r="AO399" s="77" t="str">
        <f t="shared" si="89"/>
        <v/>
      </c>
      <c r="AP399" s="21" t="str">
        <f t="shared" si="90"/>
        <v/>
      </c>
    </row>
    <row r="400" spans="1:42" x14ac:dyDescent="0.25">
      <c r="A400" s="27"/>
      <c r="B400" s="104"/>
      <c r="C400" s="105"/>
      <c r="D400" s="105"/>
      <c r="E400" s="106"/>
      <c r="F400" s="107"/>
      <c r="G400" s="107"/>
      <c r="H400" s="108"/>
      <c r="I400" s="27"/>
      <c r="J400" s="27"/>
      <c r="K400" s="29" t="str">
        <f t="shared" si="78"/>
        <v/>
      </c>
      <c r="L400" s="21" t="str">
        <f>IF($K400="", "", IF($K400=$Q$5, 0, ($G400*'Intro &amp; Setup'!$Y$20)-($F400*'Intro &amp; Setup'!$Y$20)))</f>
        <v/>
      </c>
      <c r="M400" s="27"/>
      <c r="S400" s="39" t="str">
        <f t="shared" si="79"/>
        <v/>
      </c>
      <c r="U400" s="39" t="str">
        <f t="shared" si="80"/>
        <v/>
      </c>
      <c r="W400" s="39" t="str">
        <f t="shared" si="81"/>
        <v/>
      </c>
      <c r="Y400" s="39" t="str">
        <f>IF($B400="", "", IF(OR($B400&lt;'Intro &amp; Setup'!$BI$7, $B400&gt;'Intro &amp; Setup'!$BJ$18), "X", ""))</f>
        <v/>
      </c>
      <c r="AA400" s="70" t="str">
        <f t="shared" si="82"/>
        <v/>
      </c>
      <c r="AB400" s="67" t="str">
        <f t="shared" si="83"/>
        <v/>
      </c>
      <c r="AD400" s="64" t="str">
        <f t="shared" si="84"/>
        <v/>
      </c>
      <c r="AF400" s="67" t="str">
        <f>IF($AD400="", "", COUNTIF($AD$11:$AD$1010, "&lt;"&amp;$AD400)+1+COUNTIF($AD$11:$AD400, $AD400)-1)</f>
        <v/>
      </c>
      <c r="AH400" s="77" t="str">
        <f t="shared" si="85"/>
        <v/>
      </c>
      <c r="AI400" s="21" t="str">
        <f t="shared" si="86"/>
        <v/>
      </c>
      <c r="AK400" s="39" t="str">
        <f t="shared" si="87"/>
        <v/>
      </c>
      <c r="AM400" s="77" t="str">
        <f t="shared" si="88"/>
        <v/>
      </c>
      <c r="AO400" s="77" t="str">
        <f t="shared" si="89"/>
        <v/>
      </c>
      <c r="AP400" s="21" t="str">
        <f t="shared" si="90"/>
        <v/>
      </c>
    </row>
    <row r="401" spans="1:42" x14ac:dyDescent="0.25">
      <c r="A401" s="27"/>
      <c r="B401" s="104"/>
      <c r="C401" s="105"/>
      <c r="D401" s="105"/>
      <c r="E401" s="106"/>
      <c r="F401" s="107"/>
      <c r="G401" s="107"/>
      <c r="H401" s="108"/>
      <c r="I401" s="27"/>
      <c r="J401" s="27"/>
      <c r="K401" s="29" t="str">
        <f t="shared" si="78"/>
        <v/>
      </c>
      <c r="L401" s="21" t="str">
        <f>IF($K401="", "", IF($K401=$Q$5, 0, ($G401*'Intro &amp; Setup'!$Y$20)-($F401*'Intro &amp; Setup'!$Y$20)))</f>
        <v/>
      </c>
      <c r="M401" s="27"/>
      <c r="S401" s="39" t="str">
        <f t="shared" si="79"/>
        <v/>
      </c>
      <c r="U401" s="39" t="str">
        <f t="shared" si="80"/>
        <v/>
      </c>
      <c r="W401" s="39" t="str">
        <f t="shared" si="81"/>
        <v/>
      </c>
      <c r="Y401" s="39" t="str">
        <f>IF($B401="", "", IF(OR($B401&lt;'Intro &amp; Setup'!$BI$7, $B401&gt;'Intro &amp; Setup'!$BJ$18), "X", ""))</f>
        <v/>
      </c>
      <c r="AA401" s="70" t="str">
        <f t="shared" si="82"/>
        <v/>
      </c>
      <c r="AB401" s="67" t="str">
        <f t="shared" si="83"/>
        <v/>
      </c>
      <c r="AD401" s="64" t="str">
        <f t="shared" si="84"/>
        <v/>
      </c>
      <c r="AF401" s="67" t="str">
        <f>IF($AD401="", "", COUNTIF($AD$11:$AD$1010, "&lt;"&amp;$AD401)+1+COUNTIF($AD$11:$AD401, $AD401)-1)</f>
        <v/>
      </c>
      <c r="AH401" s="77" t="str">
        <f t="shared" si="85"/>
        <v/>
      </c>
      <c r="AI401" s="21" t="str">
        <f t="shared" si="86"/>
        <v/>
      </c>
      <c r="AK401" s="39" t="str">
        <f t="shared" si="87"/>
        <v/>
      </c>
      <c r="AM401" s="77" t="str">
        <f t="shared" si="88"/>
        <v/>
      </c>
      <c r="AO401" s="77" t="str">
        <f t="shared" si="89"/>
        <v/>
      </c>
      <c r="AP401" s="21" t="str">
        <f t="shared" si="90"/>
        <v/>
      </c>
    </row>
    <row r="402" spans="1:42" x14ac:dyDescent="0.25">
      <c r="A402" s="27"/>
      <c r="B402" s="104"/>
      <c r="C402" s="105"/>
      <c r="D402" s="105"/>
      <c r="E402" s="106"/>
      <c r="F402" s="107"/>
      <c r="G402" s="107"/>
      <c r="H402" s="108"/>
      <c r="I402" s="27"/>
      <c r="J402" s="27"/>
      <c r="K402" s="29" t="str">
        <f t="shared" si="78"/>
        <v/>
      </c>
      <c r="L402" s="21" t="str">
        <f>IF($K402="", "", IF($K402=$Q$5, 0, ($G402*'Intro &amp; Setup'!$Y$20)-($F402*'Intro &amp; Setup'!$Y$20)))</f>
        <v/>
      </c>
      <c r="M402" s="27"/>
      <c r="S402" s="39" t="str">
        <f t="shared" si="79"/>
        <v/>
      </c>
      <c r="U402" s="39" t="str">
        <f t="shared" si="80"/>
        <v/>
      </c>
      <c r="W402" s="39" t="str">
        <f t="shared" si="81"/>
        <v/>
      </c>
      <c r="Y402" s="39" t="str">
        <f>IF($B402="", "", IF(OR($B402&lt;'Intro &amp; Setup'!$BI$7, $B402&gt;'Intro &amp; Setup'!$BJ$18), "X", ""))</f>
        <v/>
      </c>
      <c r="AA402" s="70" t="str">
        <f t="shared" si="82"/>
        <v/>
      </c>
      <c r="AB402" s="67" t="str">
        <f t="shared" si="83"/>
        <v/>
      </c>
      <c r="AD402" s="64" t="str">
        <f t="shared" si="84"/>
        <v/>
      </c>
      <c r="AF402" s="67" t="str">
        <f>IF($AD402="", "", COUNTIF($AD$11:$AD$1010, "&lt;"&amp;$AD402)+1+COUNTIF($AD$11:$AD402, $AD402)-1)</f>
        <v/>
      </c>
      <c r="AH402" s="77" t="str">
        <f t="shared" si="85"/>
        <v/>
      </c>
      <c r="AI402" s="21" t="str">
        <f t="shared" si="86"/>
        <v/>
      </c>
      <c r="AK402" s="39" t="str">
        <f t="shared" si="87"/>
        <v/>
      </c>
      <c r="AM402" s="77" t="str">
        <f t="shared" si="88"/>
        <v/>
      </c>
      <c r="AO402" s="77" t="str">
        <f t="shared" si="89"/>
        <v/>
      </c>
      <c r="AP402" s="21" t="str">
        <f t="shared" si="90"/>
        <v/>
      </c>
    </row>
    <row r="403" spans="1:42" x14ac:dyDescent="0.25">
      <c r="A403" s="27"/>
      <c r="B403" s="104"/>
      <c r="C403" s="105"/>
      <c r="D403" s="105"/>
      <c r="E403" s="106"/>
      <c r="F403" s="107"/>
      <c r="G403" s="107"/>
      <c r="H403" s="108"/>
      <c r="I403" s="27"/>
      <c r="J403" s="27"/>
      <c r="K403" s="29" t="str">
        <f t="shared" si="78"/>
        <v/>
      </c>
      <c r="L403" s="21" t="str">
        <f>IF($K403="", "", IF($K403=$Q$5, 0, ($G403*'Intro &amp; Setup'!$Y$20)-($F403*'Intro &amp; Setup'!$Y$20)))</f>
        <v/>
      </c>
      <c r="M403" s="27"/>
      <c r="S403" s="39" t="str">
        <f t="shared" si="79"/>
        <v/>
      </c>
      <c r="U403" s="39" t="str">
        <f t="shared" si="80"/>
        <v/>
      </c>
      <c r="W403" s="39" t="str">
        <f t="shared" si="81"/>
        <v/>
      </c>
      <c r="Y403" s="39" t="str">
        <f>IF($B403="", "", IF(OR($B403&lt;'Intro &amp; Setup'!$BI$7, $B403&gt;'Intro &amp; Setup'!$BJ$18), "X", ""))</f>
        <v/>
      </c>
      <c r="AA403" s="70" t="str">
        <f t="shared" si="82"/>
        <v/>
      </c>
      <c r="AB403" s="67" t="str">
        <f t="shared" si="83"/>
        <v/>
      </c>
      <c r="AD403" s="64" t="str">
        <f t="shared" si="84"/>
        <v/>
      </c>
      <c r="AF403" s="67" t="str">
        <f>IF($AD403="", "", COUNTIF($AD$11:$AD$1010, "&lt;"&amp;$AD403)+1+COUNTIF($AD$11:$AD403, $AD403)-1)</f>
        <v/>
      </c>
      <c r="AH403" s="77" t="str">
        <f t="shared" si="85"/>
        <v/>
      </c>
      <c r="AI403" s="21" t="str">
        <f t="shared" si="86"/>
        <v/>
      </c>
      <c r="AK403" s="39" t="str">
        <f t="shared" si="87"/>
        <v/>
      </c>
      <c r="AM403" s="77" t="str">
        <f t="shared" si="88"/>
        <v/>
      </c>
      <c r="AO403" s="77" t="str">
        <f t="shared" si="89"/>
        <v/>
      </c>
      <c r="AP403" s="21" t="str">
        <f t="shared" si="90"/>
        <v/>
      </c>
    </row>
    <row r="404" spans="1:42" x14ac:dyDescent="0.25">
      <c r="A404" s="27"/>
      <c r="B404" s="104"/>
      <c r="C404" s="105"/>
      <c r="D404" s="105"/>
      <c r="E404" s="106"/>
      <c r="F404" s="107"/>
      <c r="G404" s="107"/>
      <c r="H404" s="108"/>
      <c r="I404" s="27"/>
      <c r="J404" s="27"/>
      <c r="K404" s="29" t="str">
        <f t="shared" si="78"/>
        <v/>
      </c>
      <c r="L404" s="21" t="str">
        <f>IF($K404="", "", IF($K404=$Q$5, 0, ($G404*'Intro &amp; Setup'!$Y$20)-($F404*'Intro &amp; Setup'!$Y$20)))</f>
        <v/>
      </c>
      <c r="M404" s="27"/>
      <c r="S404" s="39" t="str">
        <f t="shared" si="79"/>
        <v/>
      </c>
      <c r="U404" s="39" t="str">
        <f t="shared" si="80"/>
        <v/>
      </c>
      <c r="W404" s="39" t="str">
        <f t="shared" si="81"/>
        <v/>
      </c>
      <c r="Y404" s="39" t="str">
        <f>IF($B404="", "", IF(OR($B404&lt;'Intro &amp; Setup'!$BI$7, $B404&gt;'Intro &amp; Setup'!$BJ$18), "X", ""))</f>
        <v/>
      </c>
      <c r="AA404" s="70" t="str">
        <f t="shared" si="82"/>
        <v/>
      </c>
      <c r="AB404" s="67" t="str">
        <f t="shared" si="83"/>
        <v/>
      </c>
      <c r="AD404" s="64" t="str">
        <f t="shared" si="84"/>
        <v/>
      </c>
      <c r="AF404" s="67" t="str">
        <f>IF($AD404="", "", COUNTIF($AD$11:$AD$1010, "&lt;"&amp;$AD404)+1+COUNTIF($AD$11:$AD404, $AD404)-1)</f>
        <v/>
      </c>
      <c r="AH404" s="77" t="str">
        <f t="shared" si="85"/>
        <v/>
      </c>
      <c r="AI404" s="21" t="str">
        <f t="shared" si="86"/>
        <v/>
      </c>
      <c r="AK404" s="39" t="str">
        <f t="shared" si="87"/>
        <v/>
      </c>
      <c r="AM404" s="77" t="str">
        <f t="shared" si="88"/>
        <v/>
      </c>
      <c r="AO404" s="77" t="str">
        <f t="shared" si="89"/>
        <v/>
      </c>
      <c r="AP404" s="21" t="str">
        <f t="shared" si="90"/>
        <v/>
      </c>
    </row>
    <row r="405" spans="1:42" x14ac:dyDescent="0.25">
      <c r="A405" s="27"/>
      <c r="B405" s="104"/>
      <c r="C405" s="105"/>
      <c r="D405" s="105"/>
      <c r="E405" s="106"/>
      <c r="F405" s="107"/>
      <c r="G405" s="107"/>
      <c r="H405" s="108"/>
      <c r="I405" s="27"/>
      <c r="J405" s="27"/>
      <c r="K405" s="29" t="str">
        <f t="shared" si="78"/>
        <v/>
      </c>
      <c r="L405" s="21" t="str">
        <f>IF($K405="", "", IF($K405=$Q$5, 0, ($G405*'Intro &amp; Setup'!$Y$20)-($F405*'Intro &amp; Setup'!$Y$20)))</f>
        <v/>
      </c>
      <c r="M405" s="27"/>
      <c r="S405" s="39" t="str">
        <f t="shared" si="79"/>
        <v/>
      </c>
      <c r="U405" s="39" t="str">
        <f t="shared" si="80"/>
        <v/>
      </c>
      <c r="W405" s="39" t="str">
        <f t="shared" si="81"/>
        <v/>
      </c>
      <c r="Y405" s="39" t="str">
        <f>IF($B405="", "", IF(OR($B405&lt;'Intro &amp; Setup'!$BI$7, $B405&gt;'Intro &amp; Setup'!$BJ$18), "X", ""))</f>
        <v/>
      </c>
      <c r="AA405" s="70" t="str">
        <f t="shared" si="82"/>
        <v/>
      </c>
      <c r="AB405" s="67" t="str">
        <f t="shared" si="83"/>
        <v/>
      </c>
      <c r="AD405" s="64" t="str">
        <f t="shared" si="84"/>
        <v/>
      </c>
      <c r="AF405" s="67" t="str">
        <f>IF($AD405="", "", COUNTIF($AD$11:$AD$1010, "&lt;"&amp;$AD405)+1+COUNTIF($AD$11:$AD405, $AD405)-1)</f>
        <v/>
      </c>
      <c r="AH405" s="77" t="str">
        <f t="shared" si="85"/>
        <v/>
      </c>
      <c r="AI405" s="21" t="str">
        <f t="shared" si="86"/>
        <v/>
      </c>
      <c r="AK405" s="39" t="str">
        <f t="shared" si="87"/>
        <v/>
      </c>
      <c r="AM405" s="77" t="str">
        <f t="shared" si="88"/>
        <v/>
      </c>
      <c r="AO405" s="77" t="str">
        <f t="shared" si="89"/>
        <v/>
      </c>
      <c r="AP405" s="21" t="str">
        <f t="shared" si="90"/>
        <v/>
      </c>
    </row>
    <row r="406" spans="1:42" x14ac:dyDescent="0.25">
      <c r="A406" s="27"/>
      <c r="B406" s="104"/>
      <c r="C406" s="105"/>
      <c r="D406" s="105"/>
      <c r="E406" s="106"/>
      <c r="F406" s="107"/>
      <c r="G406" s="107"/>
      <c r="H406" s="108"/>
      <c r="I406" s="27"/>
      <c r="J406" s="27"/>
      <c r="K406" s="29" t="str">
        <f t="shared" si="78"/>
        <v/>
      </c>
      <c r="L406" s="21" t="str">
        <f>IF($K406="", "", IF($K406=$Q$5, 0, ($G406*'Intro &amp; Setup'!$Y$20)-($F406*'Intro &amp; Setup'!$Y$20)))</f>
        <v/>
      </c>
      <c r="M406" s="27"/>
      <c r="S406" s="39" t="str">
        <f t="shared" si="79"/>
        <v/>
      </c>
      <c r="U406" s="39" t="str">
        <f t="shared" si="80"/>
        <v/>
      </c>
      <c r="W406" s="39" t="str">
        <f t="shared" si="81"/>
        <v/>
      </c>
      <c r="Y406" s="39" t="str">
        <f>IF($B406="", "", IF(OR($B406&lt;'Intro &amp; Setup'!$BI$7, $B406&gt;'Intro &amp; Setup'!$BJ$18), "X", ""))</f>
        <v/>
      </c>
      <c r="AA406" s="70" t="str">
        <f t="shared" si="82"/>
        <v/>
      </c>
      <c r="AB406" s="67" t="str">
        <f t="shared" si="83"/>
        <v/>
      </c>
      <c r="AD406" s="64" t="str">
        <f t="shared" si="84"/>
        <v/>
      </c>
      <c r="AF406" s="67" t="str">
        <f>IF($AD406="", "", COUNTIF($AD$11:$AD$1010, "&lt;"&amp;$AD406)+1+COUNTIF($AD$11:$AD406, $AD406)-1)</f>
        <v/>
      </c>
      <c r="AH406" s="77" t="str">
        <f t="shared" si="85"/>
        <v/>
      </c>
      <c r="AI406" s="21" t="str">
        <f t="shared" si="86"/>
        <v/>
      </c>
      <c r="AK406" s="39" t="str">
        <f t="shared" si="87"/>
        <v/>
      </c>
      <c r="AM406" s="77" t="str">
        <f t="shared" si="88"/>
        <v/>
      </c>
      <c r="AO406" s="77" t="str">
        <f t="shared" si="89"/>
        <v/>
      </c>
      <c r="AP406" s="21" t="str">
        <f t="shared" si="90"/>
        <v/>
      </c>
    </row>
    <row r="407" spans="1:42" x14ac:dyDescent="0.25">
      <c r="A407" s="27"/>
      <c r="B407" s="104"/>
      <c r="C407" s="105"/>
      <c r="D407" s="105"/>
      <c r="E407" s="106"/>
      <c r="F407" s="107"/>
      <c r="G407" s="107"/>
      <c r="H407" s="108"/>
      <c r="I407" s="27"/>
      <c r="J407" s="27"/>
      <c r="K407" s="29" t="str">
        <f t="shared" si="78"/>
        <v/>
      </c>
      <c r="L407" s="21" t="str">
        <f>IF($K407="", "", IF($K407=$Q$5, 0, ($G407*'Intro &amp; Setup'!$Y$20)-($F407*'Intro &amp; Setup'!$Y$20)))</f>
        <v/>
      </c>
      <c r="M407" s="27"/>
      <c r="S407" s="39" t="str">
        <f t="shared" si="79"/>
        <v/>
      </c>
      <c r="U407" s="39" t="str">
        <f t="shared" si="80"/>
        <v/>
      </c>
      <c r="W407" s="39" t="str">
        <f t="shared" si="81"/>
        <v/>
      </c>
      <c r="Y407" s="39" t="str">
        <f>IF($B407="", "", IF(OR($B407&lt;'Intro &amp; Setup'!$BI$7, $B407&gt;'Intro &amp; Setup'!$BJ$18), "X", ""))</f>
        <v/>
      </c>
      <c r="AA407" s="70" t="str">
        <f t="shared" si="82"/>
        <v/>
      </c>
      <c r="AB407" s="67" t="str">
        <f t="shared" si="83"/>
        <v/>
      </c>
      <c r="AD407" s="64" t="str">
        <f t="shared" si="84"/>
        <v/>
      </c>
      <c r="AF407" s="67" t="str">
        <f>IF($AD407="", "", COUNTIF($AD$11:$AD$1010, "&lt;"&amp;$AD407)+1+COUNTIF($AD$11:$AD407, $AD407)-1)</f>
        <v/>
      </c>
      <c r="AH407" s="77" t="str">
        <f t="shared" si="85"/>
        <v/>
      </c>
      <c r="AI407" s="21" t="str">
        <f t="shared" si="86"/>
        <v/>
      </c>
      <c r="AK407" s="39" t="str">
        <f t="shared" si="87"/>
        <v/>
      </c>
      <c r="AM407" s="77" t="str">
        <f t="shared" si="88"/>
        <v/>
      </c>
      <c r="AO407" s="77" t="str">
        <f t="shared" si="89"/>
        <v/>
      </c>
      <c r="AP407" s="21" t="str">
        <f t="shared" si="90"/>
        <v/>
      </c>
    </row>
    <row r="408" spans="1:42" x14ac:dyDescent="0.25">
      <c r="A408" s="27"/>
      <c r="B408" s="104"/>
      <c r="C408" s="105"/>
      <c r="D408" s="105"/>
      <c r="E408" s="106"/>
      <c r="F408" s="107"/>
      <c r="G408" s="107"/>
      <c r="H408" s="108"/>
      <c r="I408" s="27"/>
      <c r="J408" s="27"/>
      <c r="K408" s="29" t="str">
        <f t="shared" si="78"/>
        <v/>
      </c>
      <c r="L408" s="21" t="str">
        <f>IF($K408="", "", IF($K408=$Q$5, 0, ($G408*'Intro &amp; Setup'!$Y$20)-($F408*'Intro &amp; Setup'!$Y$20)))</f>
        <v/>
      </c>
      <c r="M408" s="27"/>
      <c r="S408" s="39" t="str">
        <f t="shared" si="79"/>
        <v/>
      </c>
      <c r="U408" s="39" t="str">
        <f t="shared" si="80"/>
        <v/>
      </c>
      <c r="W408" s="39" t="str">
        <f t="shared" si="81"/>
        <v/>
      </c>
      <c r="Y408" s="39" t="str">
        <f>IF($B408="", "", IF(OR($B408&lt;'Intro &amp; Setup'!$BI$7, $B408&gt;'Intro &amp; Setup'!$BJ$18), "X", ""))</f>
        <v/>
      </c>
      <c r="AA408" s="70" t="str">
        <f t="shared" si="82"/>
        <v/>
      </c>
      <c r="AB408" s="67" t="str">
        <f t="shared" si="83"/>
        <v/>
      </c>
      <c r="AD408" s="64" t="str">
        <f t="shared" si="84"/>
        <v/>
      </c>
      <c r="AF408" s="67" t="str">
        <f>IF($AD408="", "", COUNTIF($AD$11:$AD$1010, "&lt;"&amp;$AD408)+1+COUNTIF($AD$11:$AD408, $AD408)-1)</f>
        <v/>
      </c>
      <c r="AH408" s="77" t="str">
        <f t="shared" si="85"/>
        <v/>
      </c>
      <c r="AI408" s="21" t="str">
        <f t="shared" si="86"/>
        <v/>
      </c>
      <c r="AK408" s="39" t="str">
        <f t="shared" si="87"/>
        <v/>
      </c>
      <c r="AM408" s="77" t="str">
        <f t="shared" si="88"/>
        <v/>
      </c>
      <c r="AO408" s="77" t="str">
        <f t="shared" si="89"/>
        <v/>
      </c>
      <c r="AP408" s="21" t="str">
        <f t="shared" si="90"/>
        <v/>
      </c>
    </row>
    <row r="409" spans="1:42" x14ac:dyDescent="0.25">
      <c r="A409" s="27"/>
      <c r="B409" s="104"/>
      <c r="C409" s="105"/>
      <c r="D409" s="105"/>
      <c r="E409" s="106"/>
      <c r="F409" s="107"/>
      <c r="G409" s="107"/>
      <c r="H409" s="108"/>
      <c r="I409" s="27"/>
      <c r="J409" s="27"/>
      <c r="K409" s="29" t="str">
        <f t="shared" si="78"/>
        <v/>
      </c>
      <c r="L409" s="21" t="str">
        <f>IF($K409="", "", IF($K409=$Q$5, 0, ($G409*'Intro &amp; Setup'!$Y$20)-($F409*'Intro &amp; Setup'!$Y$20)))</f>
        <v/>
      </c>
      <c r="M409" s="27"/>
      <c r="S409" s="39" t="str">
        <f t="shared" si="79"/>
        <v/>
      </c>
      <c r="U409" s="39" t="str">
        <f t="shared" si="80"/>
        <v/>
      </c>
      <c r="W409" s="39" t="str">
        <f t="shared" si="81"/>
        <v/>
      </c>
      <c r="Y409" s="39" t="str">
        <f>IF($B409="", "", IF(OR($B409&lt;'Intro &amp; Setup'!$BI$7, $B409&gt;'Intro &amp; Setup'!$BJ$18), "X", ""))</f>
        <v/>
      </c>
      <c r="AA409" s="70" t="str">
        <f t="shared" si="82"/>
        <v/>
      </c>
      <c r="AB409" s="67" t="str">
        <f t="shared" si="83"/>
        <v/>
      </c>
      <c r="AD409" s="64" t="str">
        <f t="shared" si="84"/>
        <v/>
      </c>
      <c r="AF409" s="67" t="str">
        <f>IF($AD409="", "", COUNTIF($AD$11:$AD$1010, "&lt;"&amp;$AD409)+1+COUNTIF($AD$11:$AD409, $AD409)-1)</f>
        <v/>
      </c>
      <c r="AH409" s="77" t="str">
        <f t="shared" si="85"/>
        <v/>
      </c>
      <c r="AI409" s="21" t="str">
        <f t="shared" si="86"/>
        <v/>
      </c>
      <c r="AK409" s="39" t="str">
        <f t="shared" si="87"/>
        <v/>
      </c>
      <c r="AM409" s="77" t="str">
        <f t="shared" si="88"/>
        <v/>
      </c>
      <c r="AO409" s="77" t="str">
        <f t="shared" si="89"/>
        <v/>
      </c>
      <c r="AP409" s="21" t="str">
        <f t="shared" si="90"/>
        <v/>
      </c>
    </row>
    <row r="410" spans="1:42" x14ac:dyDescent="0.25">
      <c r="A410" s="27"/>
      <c r="B410" s="104"/>
      <c r="C410" s="105"/>
      <c r="D410" s="105"/>
      <c r="E410" s="106"/>
      <c r="F410" s="107"/>
      <c r="G410" s="107"/>
      <c r="H410" s="108"/>
      <c r="I410" s="27"/>
      <c r="J410" s="27"/>
      <c r="K410" s="29" t="str">
        <f t="shared" si="78"/>
        <v/>
      </c>
      <c r="L410" s="21" t="str">
        <f>IF($K410="", "", IF($K410=$Q$5, 0, ($G410*'Intro &amp; Setup'!$Y$20)-($F410*'Intro &amp; Setup'!$Y$20)))</f>
        <v/>
      </c>
      <c r="M410" s="27"/>
      <c r="S410" s="39" t="str">
        <f t="shared" si="79"/>
        <v/>
      </c>
      <c r="U410" s="39" t="str">
        <f t="shared" si="80"/>
        <v/>
      </c>
      <c r="W410" s="39" t="str">
        <f t="shared" si="81"/>
        <v/>
      </c>
      <c r="Y410" s="39" t="str">
        <f>IF($B410="", "", IF(OR($B410&lt;'Intro &amp; Setup'!$BI$7, $B410&gt;'Intro &amp; Setup'!$BJ$18), "X", ""))</f>
        <v/>
      </c>
      <c r="AA410" s="70" t="str">
        <f t="shared" si="82"/>
        <v/>
      </c>
      <c r="AB410" s="67" t="str">
        <f t="shared" si="83"/>
        <v/>
      </c>
      <c r="AD410" s="64" t="str">
        <f t="shared" si="84"/>
        <v/>
      </c>
      <c r="AF410" s="67" t="str">
        <f>IF($AD410="", "", COUNTIF($AD$11:$AD$1010, "&lt;"&amp;$AD410)+1+COUNTIF($AD$11:$AD410, $AD410)-1)</f>
        <v/>
      </c>
      <c r="AH410" s="77" t="str">
        <f t="shared" si="85"/>
        <v/>
      </c>
      <c r="AI410" s="21" t="str">
        <f t="shared" si="86"/>
        <v/>
      </c>
      <c r="AK410" s="39" t="str">
        <f t="shared" si="87"/>
        <v/>
      </c>
      <c r="AM410" s="77" t="str">
        <f t="shared" si="88"/>
        <v/>
      </c>
      <c r="AO410" s="77" t="str">
        <f t="shared" si="89"/>
        <v/>
      </c>
      <c r="AP410" s="21" t="str">
        <f t="shared" si="90"/>
        <v/>
      </c>
    </row>
    <row r="411" spans="1:42" x14ac:dyDescent="0.25">
      <c r="A411" s="27"/>
      <c r="B411" s="104"/>
      <c r="C411" s="105"/>
      <c r="D411" s="105"/>
      <c r="E411" s="106"/>
      <c r="F411" s="107"/>
      <c r="G411" s="107"/>
      <c r="H411" s="108"/>
      <c r="I411" s="27"/>
      <c r="J411" s="27"/>
      <c r="K411" s="29" t="str">
        <f t="shared" si="78"/>
        <v/>
      </c>
      <c r="L411" s="21" t="str">
        <f>IF($K411="", "", IF($K411=$Q$5, 0, ($G411*'Intro &amp; Setup'!$Y$20)-($F411*'Intro &amp; Setup'!$Y$20)))</f>
        <v/>
      </c>
      <c r="M411" s="27"/>
      <c r="S411" s="39" t="str">
        <f t="shared" si="79"/>
        <v/>
      </c>
      <c r="U411" s="39" t="str">
        <f t="shared" si="80"/>
        <v/>
      </c>
      <c r="W411" s="39" t="str">
        <f t="shared" si="81"/>
        <v/>
      </c>
      <c r="Y411" s="39" t="str">
        <f>IF($B411="", "", IF(OR($B411&lt;'Intro &amp; Setup'!$BI$7, $B411&gt;'Intro &amp; Setup'!$BJ$18), "X", ""))</f>
        <v/>
      </c>
      <c r="AA411" s="70" t="str">
        <f t="shared" si="82"/>
        <v/>
      </c>
      <c r="AB411" s="67" t="str">
        <f t="shared" si="83"/>
        <v/>
      </c>
      <c r="AD411" s="64" t="str">
        <f t="shared" si="84"/>
        <v/>
      </c>
      <c r="AF411" s="67" t="str">
        <f>IF($AD411="", "", COUNTIF($AD$11:$AD$1010, "&lt;"&amp;$AD411)+1+COUNTIF($AD$11:$AD411, $AD411)-1)</f>
        <v/>
      </c>
      <c r="AH411" s="77" t="str">
        <f t="shared" si="85"/>
        <v/>
      </c>
      <c r="AI411" s="21" t="str">
        <f t="shared" si="86"/>
        <v/>
      </c>
      <c r="AK411" s="39" t="str">
        <f t="shared" si="87"/>
        <v/>
      </c>
      <c r="AM411" s="77" t="str">
        <f t="shared" si="88"/>
        <v/>
      </c>
      <c r="AO411" s="77" t="str">
        <f t="shared" si="89"/>
        <v/>
      </c>
      <c r="AP411" s="21" t="str">
        <f t="shared" si="90"/>
        <v/>
      </c>
    </row>
    <row r="412" spans="1:42" x14ac:dyDescent="0.25">
      <c r="A412" s="27"/>
      <c r="B412" s="104"/>
      <c r="C412" s="105"/>
      <c r="D412" s="105"/>
      <c r="E412" s="106"/>
      <c r="F412" s="107"/>
      <c r="G412" s="107"/>
      <c r="H412" s="108"/>
      <c r="I412" s="27"/>
      <c r="J412" s="27"/>
      <c r="K412" s="29" t="str">
        <f t="shared" si="78"/>
        <v/>
      </c>
      <c r="L412" s="21" t="str">
        <f>IF($K412="", "", IF($K412=$Q$5, 0, ($G412*'Intro &amp; Setup'!$Y$20)-($F412*'Intro &amp; Setup'!$Y$20)))</f>
        <v/>
      </c>
      <c r="M412" s="27"/>
      <c r="S412" s="39" t="str">
        <f t="shared" si="79"/>
        <v/>
      </c>
      <c r="U412" s="39" t="str">
        <f t="shared" si="80"/>
        <v/>
      </c>
      <c r="W412" s="39" t="str">
        <f t="shared" si="81"/>
        <v/>
      </c>
      <c r="Y412" s="39" t="str">
        <f>IF($B412="", "", IF(OR($B412&lt;'Intro &amp; Setup'!$BI$7, $B412&gt;'Intro &amp; Setup'!$BJ$18), "X", ""))</f>
        <v/>
      </c>
      <c r="AA412" s="70" t="str">
        <f t="shared" si="82"/>
        <v/>
      </c>
      <c r="AB412" s="67" t="str">
        <f t="shared" si="83"/>
        <v/>
      </c>
      <c r="AD412" s="64" t="str">
        <f t="shared" si="84"/>
        <v/>
      </c>
      <c r="AF412" s="67" t="str">
        <f>IF($AD412="", "", COUNTIF($AD$11:$AD$1010, "&lt;"&amp;$AD412)+1+COUNTIF($AD$11:$AD412, $AD412)-1)</f>
        <v/>
      </c>
      <c r="AH412" s="77" t="str">
        <f t="shared" si="85"/>
        <v/>
      </c>
      <c r="AI412" s="21" t="str">
        <f t="shared" si="86"/>
        <v/>
      </c>
      <c r="AK412" s="39" t="str">
        <f t="shared" si="87"/>
        <v/>
      </c>
      <c r="AM412" s="77" t="str">
        <f t="shared" si="88"/>
        <v/>
      </c>
      <c r="AO412" s="77" t="str">
        <f t="shared" si="89"/>
        <v/>
      </c>
      <c r="AP412" s="21" t="str">
        <f t="shared" si="90"/>
        <v/>
      </c>
    </row>
    <row r="413" spans="1:42" x14ac:dyDescent="0.25">
      <c r="A413" s="27"/>
      <c r="B413" s="104"/>
      <c r="C413" s="105"/>
      <c r="D413" s="105"/>
      <c r="E413" s="106"/>
      <c r="F413" s="107"/>
      <c r="G413" s="107"/>
      <c r="H413" s="108"/>
      <c r="I413" s="27"/>
      <c r="J413" s="27"/>
      <c r="K413" s="29" t="str">
        <f t="shared" si="78"/>
        <v/>
      </c>
      <c r="L413" s="21" t="str">
        <f>IF($K413="", "", IF($K413=$Q$5, 0, ($G413*'Intro &amp; Setup'!$Y$20)-($F413*'Intro &amp; Setup'!$Y$20)))</f>
        <v/>
      </c>
      <c r="M413" s="27"/>
      <c r="S413" s="39" t="str">
        <f t="shared" si="79"/>
        <v/>
      </c>
      <c r="U413" s="39" t="str">
        <f t="shared" si="80"/>
        <v/>
      </c>
      <c r="W413" s="39" t="str">
        <f t="shared" si="81"/>
        <v/>
      </c>
      <c r="Y413" s="39" t="str">
        <f>IF($B413="", "", IF(OR($B413&lt;'Intro &amp; Setup'!$BI$7, $B413&gt;'Intro &amp; Setup'!$BJ$18), "X", ""))</f>
        <v/>
      </c>
      <c r="AA413" s="70" t="str">
        <f t="shared" si="82"/>
        <v/>
      </c>
      <c r="AB413" s="67" t="str">
        <f t="shared" si="83"/>
        <v/>
      </c>
      <c r="AD413" s="64" t="str">
        <f t="shared" si="84"/>
        <v/>
      </c>
      <c r="AF413" s="67" t="str">
        <f>IF($AD413="", "", COUNTIF($AD$11:$AD$1010, "&lt;"&amp;$AD413)+1+COUNTIF($AD$11:$AD413, $AD413)-1)</f>
        <v/>
      </c>
      <c r="AH413" s="77" t="str">
        <f t="shared" si="85"/>
        <v/>
      </c>
      <c r="AI413" s="21" t="str">
        <f t="shared" si="86"/>
        <v/>
      </c>
      <c r="AK413" s="39" t="str">
        <f t="shared" si="87"/>
        <v/>
      </c>
      <c r="AM413" s="77" t="str">
        <f t="shared" si="88"/>
        <v/>
      </c>
      <c r="AO413" s="77" t="str">
        <f t="shared" si="89"/>
        <v/>
      </c>
      <c r="AP413" s="21" t="str">
        <f t="shared" si="90"/>
        <v/>
      </c>
    </row>
    <row r="414" spans="1:42" x14ac:dyDescent="0.25">
      <c r="A414" s="27"/>
      <c r="B414" s="104"/>
      <c r="C414" s="105"/>
      <c r="D414" s="105"/>
      <c r="E414" s="106"/>
      <c r="F414" s="107"/>
      <c r="G414" s="107"/>
      <c r="H414" s="108"/>
      <c r="I414" s="27"/>
      <c r="J414" s="27"/>
      <c r="K414" s="29" t="str">
        <f t="shared" si="78"/>
        <v/>
      </c>
      <c r="L414" s="21" t="str">
        <f>IF($K414="", "", IF($K414=$Q$5, 0, ($G414*'Intro &amp; Setup'!$Y$20)-($F414*'Intro &amp; Setup'!$Y$20)))</f>
        <v/>
      </c>
      <c r="M414" s="27"/>
      <c r="S414" s="39" t="str">
        <f t="shared" si="79"/>
        <v/>
      </c>
      <c r="U414" s="39" t="str">
        <f t="shared" si="80"/>
        <v/>
      </c>
      <c r="W414" s="39" t="str">
        <f t="shared" si="81"/>
        <v/>
      </c>
      <c r="Y414" s="39" t="str">
        <f>IF($B414="", "", IF(OR($B414&lt;'Intro &amp; Setup'!$BI$7, $B414&gt;'Intro &amp; Setup'!$BJ$18), "X", ""))</f>
        <v/>
      </c>
      <c r="AA414" s="70" t="str">
        <f t="shared" si="82"/>
        <v/>
      </c>
      <c r="AB414" s="67" t="str">
        <f t="shared" si="83"/>
        <v/>
      </c>
      <c r="AD414" s="64" t="str">
        <f t="shared" si="84"/>
        <v/>
      </c>
      <c r="AF414" s="67" t="str">
        <f>IF($AD414="", "", COUNTIF($AD$11:$AD$1010, "&lt;"&amp;$AD414)+1+COUNTIF($AD$11:$AD414, $AD414)-1)</f>
        <v/>
      </c>
      <c r="AH414" s="77" t="str">
        <f t="shared" si="85"/>
        <v/>
      </c>
      <c r="AI414" s="21" t="str">
        <f t="shared" si="86"/>
        <v/>
      </c>
      <c r="AK414" s="39" t="str">
        <f t="shared" si="87"/>
        <v/>
      </c>
      <c r="AM414" s="77" t="str">
        <f t="shared" si="88"/>
        <v/>
      </c>
      <c r="AO414" s="77" t="str">
        <f t="shared" si="89"/>
        <v/>
      </c>
      <c r="AP414" s="21" t="str">
        <f t="shared" si="90"/>
        <v/>
      </c>
    </row>
    <row r="415" spans="1:42" x14ac:dyDescent="0.25">
      <c r="A415" s="27"/>
      <c r="B415" s="104"/>
      <c r="C415" s="105"/>
      <c r="D415" s="105"/>
      <c r="E415" s="106"/>
      <c r="F415" s="107"/>
      <c r="G415" s="107"/>
      <c r="H415" s="108"/>
      <c r="I415" s="27"/>
      <c r="J415" s="27"/>
      <c r="K415" s="29" t="str">
        <f t="shared" si="78"/>
        <v/>
      </c>
      <c r="L415" s="21" t="str">
        <f>IF($K415="", "", IF($K415=$Q$5, 0, ($G415*'Intro &amp; Setup'!$Y$20)-($F415*'Intro &amp; Setup'!$Y$20)))</f>
        <v/>
      </c>
      <c r="M415" s="27"/>
      <c r="S415" s="39" t="str">
        <f t="shared" si="79"/>
        <v/>
      </c>
      <c r="U415" s="39" t="str">
        <f t="shared" si="80"/>
        <v/>
      </c>
      <c r="W415" s="39" t="str">
        <f t="shared" si="81"/>
        <v/>
      </c>
      <c r="Y415" s="39" t="str">
        <f>IF($B415="", "", IF(OR($B415&lt;'Intro &amp; Setup'!$BI$7, $B415&gt;'Intro &amp; Setup'!$BJ$18), "X", ""))</f>
        <v/>
      </c>
      <c r="AA415" s="70" t="str">
        <f t="shared" si="82"/>
        <v/>
      </c>
      <c r="AB415" s="67" t="str">
        <f t="shared" si="83"/>
        <v/>
      </c>
      <c r="AD415" s="64" t="str">
        <f t="shared" si="84"/>
        <v/>
      </c>
      <c r="AF415" s="67" t="str">
        <f>IF($AD415="", "", COUNTIF($AD$11:$AD$1010, "&lt;"&amp;$AD415)+1+COUNTIF($AD$11:$AD415, $AD415)-1)</f>
        <v/>
      </c>
      <c r="AH415" s="77" t="str">
        <f t="shared" si="85"/>
        <v/>
      </c>
      <c r="AI415" s="21" t="str">
        <f t="shared" si="86"/>
        <v/>
      </c>
      <c r="AK415" s="39" t="str">
        <f t="shared" si="87"/>
        <v/>
      </c>
      <c r="AM415" s="77" t="str">
        <f t="shared" si="88"/>
        <v/>
      </c>
      <c r="AO415" s="77" t="str">
        <f t="shared" si="89"/>
        <v/>
      </c>
      <c r="AP415" s="21" t="str">
        <f t="shared" si="90"/>
        <v/>
      </c>
    </row>
    <row r="416" spans="1:42" x14ac:dyDescent="0.25">
      <c r="A416" s="27"/>
      <c r="B416" s="104"/>
      <c r="C416" s="105"/>
      <c r="D416" s="105"/>
      <c r="E416" s="106"/>
      <c r="F416" s="107"/>
      <c r="G416" s="107"/>
      <c r="H416" s="108"/>
      <c r="I416" s="27"/>
      <c r="J416" s="27"/>
      <c r="K416" s="29" t="str">
        <f t="shared" si="78"/>
        <v/>
      </c>
      <c r="L416" s="21" t="str">
        <f>IF($K416="", "", IF($K416=$Q$5, 0, ($G416*'Intro &amp; Setup'!$Y$20)-($F416*'Intro &amp; Setup'!$Y$20)))</f>
        <v/>
      </c>
      <c r="M416" s="27"/>
      <c r="S416" s="39" t="str">
        <f t="shared" si="79"/>
        <v/>
      </c>
      <c r="U416" s="39" t="str">
        <f t="shared" si="80"/>
        <v/>
      </c>
      <c r="W416" s="39" t="str">
        <f t="shared" si="81"/>
        <v/>
      </c>
      <c r="Y416" s="39" t="str">
        <f>IF($B416="", "", IF(OR($B416&lt;'Intro &amp; Setup'!$BI$7, $B416&gt;'Intro &amp; Setup'!$BJ$18), "X", ""))</f>
        <v/>
      </c>
      <c r="AA416" s="70" t="str">
        <f t="shared" si="82"/>
        <v/>
      </c>
      <c r="AB416" s="67" t="str">
        <f t="shared" si="83"/>
        <v/>
      </c>
      <c r="AD416" s="64" t="str">
        <f t="shared" si="84"/>
        <v/>
      </c>
      <c r="AF416" s="67" t="str">
        <f>IF($AD416="", "", COUNTIF($AD$11:$AD$1010, "&lt;"&amp;$AD416)+1+COUNTIF($AD$11:$AD416, $AD416)-1)</f>
        <v/>
      </c>
      <c r="AH416" s="77" t="str">
        <f t="shared" si="85"/>
        <v/>
      </c>
      <c r="AI416" s="21" t="str">
        <f t="shared" si="86"/>
        <v/>
      </c>
      <c r="AK416" s="39" t="str">
        <f t="shared" si="87"/>
        <v/>
      </c>
      <c r="AM416" s="77" t="str">
        <f t="shared" si="88"/>
        <v/>
      </c>
      <c r="AO416" s="77" t="str">
        <f t="shared" si="89"/>
        <v/>
      </c>
      <c r="AP416" s="21" t="str">
        <f t="shared" si="90"/>
        <v/>
      </c>
    </row>
    <row r="417" spans="1:42" x14ac:dyDescent="0.25">
      <c r="A417" s="27"/>
      <c r="B417" s="104"/>
      <c r="C417" s="105"/>
      <c r="D417" s="105"/>
      <c r="E417" s="106"/>
      <c r="F417" s="107"/>
      <c r="G417" s="107"/>
      <c r="H417" s="108"/>
      <c r="I417" s="27"/>
      <c r="J417" s="27"/>
      <c r="K417" s="29" t="str">
        <f t="shared" si="78"/>
        <v/>
      </c>
      <c r="L417" s="21" t="str">
        <f>IF($K417="", "", IF($K417=$Q$5, 0, ($G417*'Intro &amp; Setup'!$Y$20)-($F417*'Intro &amp; Setup'!$Y$20)))</f>
        <v/>
      </c>
      <c r="M417" s="27"/>
      <c r="S417" s="39" t="str">
        <f t="shared" si="79"/>
        <v/>
      </c>
      <c r="U417" s="39" t="str">
        <f t="shared" si="80"/>
        <v/>
      </c>
      <c r="W417" s="39" t="str">
        <f t="shared" si="81"/>
        <v/>
      </c>
      <c r="Y417" s="39" t="str">
        <f>IF($B417="", "", IF(OR($B417&lt;'Intro &amp; Setup'!$BI$7, $B417&gt;'Intro &amp; Setup'!$BJ$18), "X", ""))</f>
        <v/>
      </c>
      <c r="AA417" s="70" t="str">
        <f t="shared" si="82"/>
        <v/>
      </c>
      <c r="AB417" s="67" t="str">
        <f t="shared" si="83"/>
        <v/>
      </c>
      <c r="AD417" s="64" t="str">
        <f t="shared" si="84"/>
        <v/>
      </c>
      <c r="AF417" s="67" t="str">
        <f>IF($AD417="", "", COUNTIF($AD$11:$AD$1010, "&lt;"&amp;$AD417)+1+COUNTIF($AD$11:$AD417, $AD417)-1)</f>
        <v/>
      </c>
      <c r="AH417" s="77" t="str">
        <f t="shared" si="85"/>
        <v/>
      </c>
      <c r="AI417" s="21" t="str">
        <f t="shared" si="86"/>
        <v/>
      </c>
      <c r="AK417" s="39" t="str">
        <f t="shared" si="87"/>
        <v/>
      </c>
      <c r="AM417" s="77" t="str">
        <f t="shared" si="88"/>
        <v/>
      </c>
      <c r="AO417" s="77" t="str">
        <f t="shared" si="89"/>
        <v/>
      </c>
      <c r="AP417" s="21" t="str">
        <f t="shared" si="90"/>
        <v/>
      </c>
    </row>
    <row r="418" spans="1:42" x14ac:dyDescent="0.25">
      <c r="A418" s="27"/>
      <c r="B418" s="104"/>
      <c r="C418" s="105"/>
      <c r="D418" s="105"/>
      <c r="E418" s="106"/>
      <c r="F418" s="107"/>
      <c r="G418" s="107"/>
      <c r="H418" s="108"/>
      <c r="I418" s="27"/>
      <c r="J418" s="27"/>
      <c r="K418" s="29" t="str">
        <f t="shared" si="78"/>
        <v/>
      </c>
      <c r="L418" s="21" t="str">
        <f>IF($K418="", "", IF($K418=$Q$5, 0, ($G418*'Intro &amp; Setup'!$Y$20)-($F418*'Intro &amp; Setup'!$Y$20)))</f>
        <v/>
      </c>
      <c r="M418" s="27"/>
      <c r="S418" s="39" t="str">
        <f t="shared" si="79"/>
        <v/>
      </c>
      <c r="U418" s="39" t="str">
        <f t="shared" si="80"/>
        <v/>
      </c>
      <c r="W418" s="39" t="str">
        <f t="shared" si="81"/>
        <v/>
      </c>
      <c r="Y418" s="39" t="str">
        <f>IF($B418="", "", IF(OR($B418&lt;'Intro &amp; Setup'!$BI$7, $B418&gt;'Intro &amp; Setup'!$BJ$18), "X", ""))</f>
        <v/>
      </c>
      <c r="AA418" s="70" t="str">
        <f t="shared" si="82"/>
        <v/>
      </c>
      <c r="AB418" s="67" t="str">
        <f t="shared" si="83"/>
        <v/>
      </c>
      <c r="AD418" s="64" t="str">
        <f t="shared" si="84"/>
        <v/>
      </c>
      <c r="AF418" s="67" t="str">
        <f>IF($AD418="", "", COUNTIF($AD$11:$AD$1010, "&lt;"&amp;$AD418)+1+COUNTIF($AD$11:$AD418, $AD418)-1)</f>
        <v/>
      </c>
      <c r="AH418" s="77" t="str">
        <f t="shared" si="85"/>
        <v/>
      </c>
      <c r="AI418" s="21" t="str">
        <f t="shared" si="86"/>
        <v/>
      </c>
      <c r="AK418" s="39" t="str">
        <f t="shared" si="87"/>
        <v/>
      </c>
      <c r="AM418" s="77" t="str">
        <f t="shared" si="88"/>
        <v/>
      </c>
      <c r="AO418" s="77" t="str">
        <f t="shared" si="89"/>
        <v/>
      </c>
      <c r="AP418" s="21" t="str">
        <f t="shared" si="90"/>
        <v/>
      </c>
    </row>
    <row r="419" spans="1:42" x14ac:dyDescent="0.25">
      <c r="A419" s="27"/>
      <c r="B419" s="104"/>
      <c r="C419" s="105"/>
      <c r="D419" s="105"/>
      <c r="E419" s="106"/>
      <c r="F419" s="107"/>
      <c r="G419" s="107"/>
      <c r="H419" s="108"/>
      <c r="I419" s="27"/>
      <c r="J419" s="27"/>
      <c r="K419" s="29" t="str">
        <f t="shared" si="78"/>
        <v/>
      </c>
      <c r="L419" s="21" t="str">
        <f>IF($K419="", "", IF($K419=$Q$5, 0, ($G419*'Intro &amp; Setup'!$Y$20)-($F419*'Intro &amp; Setup'!$Y$20)))</f>
        <v/>
      </c>
      <c r="M419" s="27"/>
      <c r="S419" s="39" t="str">
        <f t="shared" si="79"/>
        <v/>
      </c>
      <c r="U419" s="39" t="str">
        <f t="shared" si="80"/>
        <v/>
      </c>
      <c r="W419" s="39" t="str">
        <f t="shared" si="81"/>
        <v/>
      </c>
      <c r="Y419" s="39" t="str">
        <f>IF($B419="", "", IF(OR($B419&lt;'Intro &amp; Setup'!$BI$7, $B419&gt;'Intro &amp; Setup'!$BJ$18), "X", ""))</f>
        <v/>
      </c>
      <c r="AA419" s="70" t="str">
        <f t="shared" si="82"/>
        <v/>
      </c>
      <c r="AB419" s="67" t="str">
        <f t="shared" si="83"/>
        <v/>
      </c>
      <c r="AD419" s="64" t="str">
        <f t="shared" si="84"/>
        <v/>
      </c>
      <c r="AF419" s="67" t="str">
        <f>IF($AD419="", "", COUNTIF($AD$11:$AD$1010, "&lt;"&amp;$AD419)+1+COUNTIF($AD$11:$AD419, $AD419)-1)</f>
        <v/>
      </c>
      <c r="AH419" s="77" t="str">
        <f t="shared" si="85"/>
        <v/>
      </c>
      <c r="AI419" s="21" t="str">
        <f t="shared" si="86"/>
        <v/>
      </c>
      <c r="AK419" s="39" t="str">
        <f t="shared" si="87"/>
        <v/>
      </c>
      <c r="AM419" s="77" t="str">
        <f t="shared" si="88"/>
        <v/>
      </c>
      <c r="AO419" s="77" t="str">
        <f t="shared" si="89"/>
        <v/>
      </c>
      <c r="AP419" s="21" t="str">
        <f t="shared" si="90"/>
        <v/>
      </c>
    </row>
    <row r="420" spans="1:42" x14ac:dyDescent="0.25">
      <c r="A420" s="27"/>
      <c r="B420" s="104"/>
      <c r="C420" s="105"/>
      <c r="D420" s="105"/>
      <c r="E420" s="106"/>
      <c r="F420" s="107"/>
      <c r="G420" s="107"/>
      <c r="H420" s="108"/>
      <c r="I420" s="27"/>
      <c r="J420" s="27"/>
      <c r="K420" s="29" t="str">
        <f t="shared" si="78"/>
        <v/>
      </c>
      <c r="L420" s="21" t="str">
        <f>IF($K420="", "", IF($K420=$Q$5, 0, ($G420*'Intro &amp; Setup'!$Y$20)-($F420*'Intro &amp; Setup'!$Y$20)))</f>
        <v/>
      </c>
      <c r="M420" s="27"/>
      <c r="S420" s="39" t="str">
        <f t="shared" si="79"/>
        <v/>
      </c>
      <c r="U420" s="39" t="str">
        <f t="shared" si="80"/>
        <v/>
      </c>
      <c r="W420" s="39" t="str">
        <f t="shared" si="81"/>
        <v/>
      </c>
      <c r="Y420" s="39" t="str">
        <f>IF($B420="", "", IF(OR($B420&lt;'Intro &amp; Setup'!$BI$7, $B420&gt;'Intro &amp; Setup'!$BJ$18), "X", ""))</f>
        <v/>
      </c>
      <c r="AA420" s="70" t="str">
        <f t="shared" si="82"/>
        <v/>
      </c>
      <c r="AB420" s="67" t="str">
        <f t="shared" si="83"/>
        <v/>
      </c>
      <c r="AD420" s="64" t="str">
        <f t="shared" si="84"/>
        <v/>
      </c>
      <c r="AF420" s="67" t="str">
        <f>IF($AD420="", "", COUNTIF($AD$11:$AD$1010, "&lt;"&amp;$AD420)+1+COUNTIF($AD$11:$AD420, $AD420)-1)</f>
        <v/>
      </c>
      <c r="AH420" s="77" t="str">
        <f t="shared" si="85"/>
        <v/>
      </c>
      <c r="AI420" s="21" t="str">
        <f t="shared" si="86"/>
        <v/>
      </c>
      <c r="AK420" s="39" t="str">
        <f t="shared" si="87"/>
        <v/>
      </c>
      <c r="AM420" s="77" t="str">
        <f t="shared" si="88"/>
        <v/>
      </c>
      <c r="AO420" s="77" t="str">
        <f t="shared" si="89"/>
        <v/>
      </c>
      <c r="AP420" s="21" t="str">
        <f t="shared" si="90"/>
        <v/>
      </c>
    </row>
    <row r="421" spans="1:42" x14ac:dyDescent="0.25">
      <c r="A421" s="27"/>
      <c r="B421" s="104"/>
      <c r="C421" s="105"/>
      <c r="D421" s="105"/>
      <c r="E421" s="106"/>
      <c r="F421" s="107"/>
      <c r="G421" s="107"/>
      <c r="H421" s="108"/>
      <c r="I421" s="27"/>
      <c r="J421" s="27"/>
      <c r="K421" s="29" t="str">
        <f t="shared" si="78"/>
        <v/>
      </c>
      <c r="L421" s="21" t="str">
        <f>IF($K421="", "", IF($K421=$Q$5, 0, ($G421*'Intro &amp; Setup'!$Y$20)-($F421*'Intro &amp; Setup'!$Y$20)))</f>
        <v/>
      </c>
      <c r="M421" s="27"/>
      <c r="S421" s="39" t="str">
        <f t="shared" si="79"/>
        <v/>
      </c>
      <c r="U421" s="39" t="str">
        <f t="shared" si="80"/>
        <v/>
      </c>
      <c r="W421" s="39" t="str">
        <f t="shared" si="81"/>
        <v/>
      </c>
      <c r="Y421" s="39" t="str">
        <f>IF($B421="", "", IF(OR($B421&lt;'Intro &amp; Setup'!$BI$7, $B421&gt;'Intro &amp; Setup'!$BJ$18), "X", ""))</f>
        <v/>
      </c>
      <c r="AA421" s="70" t="str">
        <f t="shared" si="82"/>
        <v/>
      </c>
      <c r="AB421" s="67" t="str">
        <f t="shared" si="83"/>
        <v/>
      </c>
      <c r="AD421" s="64" t="str">
        <f t="shared" si="84"/>
        <v/>
      </c>
      <c r="AF421" s="67" t="str">
        <f>IF($AD421="", "", COUNTIF($AD$11:$AD$1010, "&lt;"&amp;$AD421)+1+COUNTIF($AD$11:$AD421, $AD421)-1)</f>
        <v/>
      </c>
      <c r="AH421" s="77" t="str">
        <f t="shared" si="85"/>
        <v/>
      </c>
      <c r="AI421" s="21" t="str">
        <f t="shared" si="86"/>
        <v/>
      </c>
      <c r="AK421" s="39" t="str">
        <f t="shared" si="87"/>
        <v/>
      </c>
      <c r="AM421" s="77" t="str">
        <f t="shared" si="88"/>
        <v/>
      </c>
      <c r="AO421" s="77" t="str">
        <f t="shared" si="89"/>
        <v/>
      </c>
      <c r="AP421" s="21" t="str">
        <f t="shared" si="90"/>
        <v/>
      </c>
    </row>
    <row r="422" spans="1:42" x14ac:dyDescent="0.25">
      <c r="A422" s="27"/>
      <c r="B422" s="104"/>
      <c r="C422" s="105"/>
      <c r="D422" s="105"/>
      <c r="E422" s="106"/>
      <c r="F422" s="107"/>
      <c r="G422" s="107"/>
      <c r="H422" s="108"/>
      <c r="I422" s="27"/>
      <c r="J422" s="27"/>
      <c r="K422" s="29" t="str">
        <f t="shared" si="78"/>
        <v/>
      </c>
      <c r="L422" s="21" t="str">
        <f>IF($K422="", "", IF($K422=$Q$5, 0, ($G422*'Intro &amp; Setup'!$Y$20)-($F422*'Intro &amp; Setup'!$Y$20)))</f>
        <v/>
      </c>
      <c r="M422" s="27"/>
      <c r="S422" s="39" t="str">
        <f t="shared" si="79"/>
        <v/>
      </c>
      <c r="U422" s="39" t="str">
        <f t="shared" si="80"/>
        <v/>
      </c>
      <c r="W422" s="39" t="str">
        <f t="shared" si="81"/>
        <v/>
      </c>
      <c r="Y422" s="39" t="str">
        <f>IF($B422="", "", IF(OR($B422&lt;'Intro &amp; Setup'!$BI$7, $B422&gt;'Intro &amp; Setup'!$BJ$18), "X", ""))</f>
        <v/>
      </c>
      <c r="AA422" s="70" t="str">
        <f t="shared" si="82"/>
        <v/>
      </c>
      <c r="AB422" s="67" t="str">
        <f t="shared" si="83"/>
        <v/>
      </c>
      <c r="AD422" s="64" t="str">
        <f t="shared" si="84"/>
        <v/>
      </c>
      <c r="AF422" s="67" t="str">
        <f>IF($AD422="", "", COUNTIF($AD$11:$AD$1010, "&lt;"&amp;$AD422)+1+COUNTIF($AD$11:$AD422, $AD422)-1)</f>
        <v/>
      </c>
      <c r="AH422" s="77" t="str">
        <f t="shared" si="85"/>
        <v/>
      </c>
      <c r="AI422" s="21" t="str">
        <f t="shared" si="86"/>
        <v/>
      </c>
      <c r="AK422" s="39" t="str">
        <f t="shared" si="87"/>
        <v/>
      </c>
      <c r="AM422" s="77" t="str">
        <f t="shared" si="88"/>
        <v/>
      </c>
      <c r="AO422" s="77" t="str">
        <f t="shared" si="89"/>
        <v/>
      </c>
      <c r="AP422" s="21" t="str">
        <f t="shared" si="90"/>
        <v/>
      </c>
    </row>
    <row r="423" spans="1:42" x14ac:dyDescent="0.25">
      <c r="A423" s="27"/>
      <c r="B423" s="104"/>
      <c r="C423" s="105"/>
      <c r="D423" s="105"/>
      <c r="E423" s="106"/>
      <c r="F423" s="107"/>
      <c r="G423" s="107"/>
      <c r="H423" s="108"/>
      <c r="I423" s="27"/>
      <c r="J423" s="27"/>
      <c r="K423" s="29" t="str">
        <f t="shared" si="78"/>
        <v/>
      </c>
      <c r="L423" s="21" t="str">
        <f>IF($K423="", "", IF($K423=$Q$5, 0, ($G423*'Intro &amp; Setup'!$Y$20)-($F423*'Intro &amp; Setup'!$Y$20)))</f>
        <v/>
      </c>
      <c r="M423" s="27"/>
      <c r="S423" s="39" t="str">
        <f t="shared" si="79"/>
        <v/>
      </c>
      <c r="U423" s="39" t="str">
        <f t="shared" si="80"/>
        <v/>
      </c>
      <c r="W423" s="39" t="str">
        <f t="shared" si="81"/>
        <v/>
      </c>
      <c r="Y423" s="39" t="str">
        <f>IF($B423="", "", IF(OR($B423&lt;'Intro &amp; Setup'!$BI$7, $B423&gt;'Intro &amp; Setup'!$BJ$18), "X", ""))</f>
        <v/>
      </c>
      <c r="AA423" s="70" t="str">
        <f t="shared" si="82"/>
        <v/>
      </c>
      <c r="AB423" s="67" t="str">
        <f t="shared" si="83"/>
        <v/>
      </c>
      <c r="AD423" s="64" t="str">
        <f t="shared" si="84"/>
        <v/>
      </c>
      <c r="AF423" s="67" t="str">
        <f>IF($AD423="", "", COUNTIF($AD$11:$AD$1010, "&lt;"&amp;$AD423)+1+COUNTIF($AD$11:$AD423, $AD423)-1)</f>
        <v/>
      </c>
      <c r="AH423" s="77" t="str">
        <f t="shared" si="85"/>
        <v/>
      </c>
      <c r="AI423" s="21" t="str">
        <f t="shared" si="86"/>
        <v/>
      </c>
      <c r="AK423" s="39" t="str">
        <f t="shared" si="87"/>
        <v/>
      </c>
      <c r="AM423" s="77" t="str">
        <f t="shared" si="88"/>
        <v/>
      </c>
      <c r="AO423" s="77" t="str">
        <f t="shared" si="89"/>
        <v/>
      </c>
      <c r="AP423" s="21" t="str">
        <f t="shared" si="90"/>
        <v/>
      </c>
    </row>
    <row r="424" spans="1:42" x14ac:dyDescent="0.25">
      <c r="A424" s="27"/>
      <c r="B424" s="104"/>
      <c r="C424" s="105"/>
      <c r="D424" s="105"/>
      <c r="E424" s="106"/>
      <c r="F424" s="107"/>
      <c r="G424" s="107"/>
      <c r="H424" s="108"/>
      <c r="I424" s="27"/>
      <c r="J424" s="27"/>
      <c r="K424" s="29" t="str">
        <f t="shared" si="78"/>
        <v/>
      </c>
      <c r="L424" s="21" t="str">
        <f>IF($K424="", "", IF($K424=$Q$5, 0, ($G424*'Intro &amp; Setup'!$Y$20)-($F424*'Intro &amp; Setup'!$Y$20)))</f>
        <v/>
      </c>
      <c r="M424" s="27"/>
      <c r="S424" s="39" t="str">
        <f t="shared" si="79"/>
        <v/>
      </c>
      <c r="U424" s="39" t="str">
        <f t="shared" si="80"/>
        <v/>
      </c>
      <c r="W424" s="39" t="str">
        <f t="shared" si="81"/>
        <v/>
      </c>
      <c r="Y424" s="39" t="str">
        <f>IF($B424="", "", IF(OR($B424&lt;'Intro &amp; Setup'!$BI$7, $B424&gt;'Intro &amp; Setup'!$BJ$18), "X", ""))</f>
        <v/>
      </c>
      <c r="AA424" s="70" t="str">
        <f t="shared" si="82"/>
        <v/>
      </c>
      <c r="AB424" s="67" t="str">
        <f t="shared" si="83"/>
        <v/>
      </c>
      <c r="AD424" s="64" t="str">
        <f t="shared" si="84"/>
        <v/>
      </c>
      <c r="AF424" s="67" t="str">
        <f>IF($AD424="", "", COUNTIF($AD$11:$AD$1010, "&lt;"&amp;$AD424)+1+COUNTIF($AD$11:$AD424, $AD424)-1)</f>
        <v/>
      </c>
      <c r="AH424" s="77" t="str">
        <f t="shared" si="85"/>
        <v/>
      </c>
      <c r="AI424" s="21" t="str">
        <f t="shared" si="86"/>
        <v/>
      </c>
      <c r="AK424" s="39" t="str">
        <f t="shared" si="87"/>
        <v/>
      </c>
      <c r="AM424" s="77" t="str">
        <f t="shared" si="88"/>
        <v/>
      </c>
      <c r="AO424" s="77" t="str">
        <f t="shared" si="89"/>
        <v/>
      </c>
      <c r="AP424" s="21" t="str">
        <f t="shared" si="90"/>
        <v/>
      </c>
    </row>
    <row r="425" spans="1:42" x14ac:dyDescent="0.25">
      <c r="A425" s="27"/>
      <c r="B425" s="104"/>
      <c r="C425" s="105"/>
      <c r="D425" s="105"/>
      <c r="E425" s="106"/>
      <c r="F425" s="107"/>
      <c r="G425" s="107"/>
      <c r="H425" s="108"/>
      <c r="I425" s="27"/>
      <c r="J425" s="27"/>
      <c r="K425" s="29" t="str">
        <f t="shared" si="78"/>
        <v/>
      </c>
      <c r="L425" s="21" t="str">
        <f>IF($K425="", "", IF($K425=$Q$5, 0, ($G425*'Intro &amp; Setup'!$Y$20)-($F425*'Intro &amp; Setup'!$Y$20)))</f>
        <v/>
      </c>
      <c r="M425" s="27"/>
      <c r="S425" s="39" t="str">
        <f t="shared" si="79"/>
        <v/>
      </c>
      <c r="U425" s="39" t="str">
        <f t="shared" si="80"/>
        <v/>
      </c>
      <c r="W425" s="39" t="str">
        <f t="shared" si="81"/>
        <v/>
      </c>
      <c r="Y425" s="39" t="str">
        <f>IF($B425="", "", IF(OR($B425&lt;'Intro &amp; Setup'!$BI$7, $B425&gt;'Intro &amp; Setup'!$BJ$18), "X", ""))</f>
        <v/>
      </c>
      <c r="AA425" s="70" t="str">
        <f t="shared" si="82"/>
        <v/>
      </c>
      <c r="AB425" s="67" t="str">
        <f t="shared" si="83"/>
        <v/>
      </c>
      <c r="AD425" s="64" t="str">
        <f t="shared" si="84"/>
        <v/>
      </c>
      <c r="AF425" s="67" t="str">
        <f>IF($AD425="", "", COUNTIF($AD$11:$AD$1010, "&lt;"&amp;$AD425)+1+COUNTIF($AD$11:$AD425, $AD425)-1)</f>
        <v/>
      </c>
      <c r="AH425" s="77" t="str">
        <f t="shared" si="85"/>
        <v/>
      </c>
      <c r="AI425" s="21" t="str">
        <f t="shared" si="86"/>
        <v/>
      </c>
      <c r="AK425" s="39" t="str">
        <f t="shared" si="87"/>
        <v/>
      </c>
      <c r="AM425" s="77" t="str">
        <f t="shared" si="88"/>
        <v/>
      </c>
      <c r="AO425" s="77" t="str">
        <f t="shared" si="89"/>
        <v/>
      </c>
      <c r="AP425" s="21" t="str">
        <f t="shared" si="90"/>
        <v/>
      </c>
    </row>
    <row r="426" spans="1:42" x14ac:dyDescent="0.25">
      <c r="A426" s="27"/>
      <c r="B426" s="104"/>
      <c r="C426" s="105"/>
      <c r="D426" s="105"/>
      <c r="E426" s="106"/>
      <c r="F426" s="107"/>
      <c r="G426" s="107"/>
      <c r="H426" s="108"/>
      <c r="I426" s="27"/>
      <c r="J426" s="27"/>
      <c r="K426" s="29" t="str">
        <f t="shared" si="78"/>
        <v/>
      </c>
      <c r="L426" s="21" t="str">
        <f>IF($K426="", "", IF($K426=$Q$5, 0, ($G426*'Intro &amp; Setup'!$Y$20)-($F426*'Intro &amp; Setup'!$Y$20)))</f>
        <v/>
      </c>
      <c r="M426" s="27"/>
      <c r="S426" s="39" t="str">
        <f t="shared" si="79"/>
        <v/>
      </c>
      <c r="U426" s="39" t="str">
        <f t="shared" si="80"/>
        <v/>
      </c>
      <c r="W426" s="39" t="str">
        <f t="shared" si="81"/>
        <v/>
      </c>
      <c r="Y426" s="39" t="str">
        <f>IF($B426="", "", IF(OR($B426&lt;'Intro &amp; Setup'!$BI$7, $B426&gt;'Intro &amp; Setup'!$BJ$18), "X", ""))</f>
        <v/>
      </c>
      <c r="AA426" s="70" t="str">
        <f t="shared" si="82"/>
        <v/>
      </c>
      <c r="AB426" s="67" t="str">
        <f t="shared" si="83"/>
        <v/>
      </c>
      <c r="AD426" s="64" t="str">
        <f t="shared" si="84"/>
        <v/>
      </c>
      <c r="AF426" s="67" t="str">
        <f>IF($AD426="", "", COUNTIF($AD$11:$AD$1010, "&lt;"&amp;$AD426)+1+COUNTIF($AD$11:$AD426, $AD426)-1)</f>
        <v/>
      </c>
      <c r="AH426" s="77" t="str">
        <f t="shared" si="85"/>
        <v/>
      </c>
      <c r="AI426" s="21" t="str">
        <f t="shared" si="86"/>
        <v/>
      </c>
      <c r="AK426" s="39" t="str">
        <f t="shared" si="87"/>
        <v/>
      </c>
      <c r="AM426" s="77" t="str">
        <f t="shared" si="88"/>
        <v/>
      </c>
      <c r="AO426" s="77" t="str">
        <f t="shared" si="89"/>
        <v/>
      </c>
      <c r="AP426" s="21" t="str">
        <f t="shared" si="90"/>
        <v/>
      </c>
    </row>
    <row r="427" spans="1:42" x14ac:dyDescent="0.25">
      <c r="A427" s="27"/>
      <c r="B427" s="104"/>
      <c r="C427" s="105"/>
      <c r="D427" s="105"/>
      <c r="E427" s="106"/>
      <c r="F427" s="107"/>
      <c r="G427" s="107"/>
      <c r="H427" s="108"/>
      <c r="I427" s="27"/>
      <c r="J427" s="27"/>
      <c r="K427" s="29" t="str">
        <f t="shared" si="78"/>
        <v/>
      </c>
      <c r="L427" s="21" t="str">
        <f>IF($K427="", "", IF($K427=$Q$5, 0, ($G427*'Intro &amp; Setup'!$Y$20)-($F427*'Intro &amp; Setup'!$Y$20)))</f>
        <v/>
      </c>
      <c r="M427" s="27"/>
      <c r="S427" s="39" t="str">
        <f t="shared" si="79"/>
        <v/>
      </c>
      <c r="U427" s="39" t="str">
        <f t="shared" si="80"/>
        <v/>
      </c>
      <c r="W427" s="39" t="str">
        <f t="shared" si="81"/>
        <v/>
      </c>
      <c r="Y427" s="39" t="str">
        <f>IF($B427="", "", IF(OR($B427&lt;'Intro &amp; Setup'!$BI$7, $B427&gt;'Intro &amp; Setup'!$BJ$18), "X", ""))</f>
        <v/>
      </c>
      <c r="AA427" s="70" t="str">
        <f t="shared" si="82"/>
        <v/>
      </c>
      <c r="AB427" s="67" t="str">
        <f t="shared" si="83"/>
        <v/>
      </c>
      <c r="AD427" s="64" t="str">
        <f t="shared" si="84"/>
        <v/>
      </c>
      <c r="AF427" s="67" t="str">
        <f>IF($AD427="", "", COUNTIF($AD$11:$AD$1010, "&lt;"&amp;$AD427)+1+COUNTIF($AD$11:$AD427, $AD427)-1)</f>
        <v/>
      </c>
      <c r="AH427" s="77" t="str">
        <f t="shared" si="85"/>
        <v/>
      </c>
      <c r="AI427" s="21" t="str">
        <f t="shared" si="86"/>
        <v/>
      </c>
      <c r="AK427" s="39" t="str">
        <f t="shared" si="87"/>
        <v/>
      </c>
      <c r="AM427" s="77" t="str">
        <f t="shared" si="88"/>
        <v/>
      </c>
      <c r="AO427" s="77" t="str">
        <f t="shared" si="89"/>
        <v/>
      </c>
      <c r="AP427" s="21" t="str">
        <f t="shared" si="90"/>
        <v/>
      </c>
    </row>
    <row r="428" spans="1:42" x14ac:dyDescent="0.25">
      <c r="A428" s="27"/>
      <c r="B428" s="104"/>
      <c r="C428" s="105"/>
      <c r="D428" s="105"/>
      <c r="E428" s="106"/>
      <c r="F428" s="107"/>
      <c r="G428" s="107"/>
      <c r="H428" s="108"/>
      <c r="I428" s="27"/>
      <c r="J428" s="27"/>
      <c r="K428" s="29" t="str">
        <f t="shared" si="78"/>
        <v/>
      </c>
      <c r="L428" s="21" t="str">
        <f>IF($K428="", "", IF($K428=$Q$5, 0, ($G428*'Intro &amp; Setup'!$Y$20)-($F428*'Intro &amp; Setup'!$Y$20)))</f>
        <v/>
      </c>
      <c r="M428" s="27"/>
      <c r="S428" s="39" t="str">
        <f t="shared" si="79"/>
        <v/>
      </c>
      <c r="U428" s="39" t="str">
        <f t="shared" si="80"/>
        <v/>
      </c>
      <c r="W428" s="39" t="str">
        <f t="shared" si="81"/>
        <v/>
      </c>
      <c r="Y428" s="39" t="str">
        <f>IF($B428="", "", IF(OR($B428&lt;'Intro &amp; Setup'!$BI$7, $B428&gt;'Intro &amp; Setup'!$BJ$18), "X", ""))</f>
        <v/>
      </c>
      <c r="AA428" s="70" t="str">
        <f t="shared" si="82"/>
        <v/>
      </c>
      <c r="AB428" s="67" t="str">
        <f t="shared" si="83"/>
        <v/>
      </c>
      <c r="AD428" s="64" t="str">
        <f t="shared" si="84"/>
        <v/>
      </c>
      <c r="AF428" s="67" t="str">
        <f>IF($AD428="", "", COUNTIF($AD$11:$AD$1010, "&lt;"&amp;$AD428)+1+COUNTIF($AD$11:$AD428, $AD428)-1)</f>
        <v/>
      </c>
      <c r="AH428" s="77" t="str">
        <f t="shared" si="85"/>
        <v/>
      </c>
      <c r="AI428" s="21" t="str">
        <f t="shared" si="86"/>
        <v/>
      </c>
      <c r="AK428" s="39" t="str">
        <f t="shared" si="87"/>
        <v/>
      </c>
      <c r="AM428" s="77" t="str">
        <f t="shared" si="88"/>
        <v/>
      </c>
      <c r="AO428" s="77" t="str">
        <f t="shared" si="89"/>
        <v/>
      </c>
      <c r="AP428" s="21" t="str">
        <f t="shared" si="90"/>
        <v/>
      </c>
    </row>
    <row r="429" spans="1:42" x14ac:dyDescent="0.25">
      <c r="A429" s="27"/>
      <c r="B429" s="104"/>
      <c r="C429" s="105"/>
      <c r="D429" s="105"/>
      <c r="E429" s="106"/>
      <c r="F429" s="107"/>
      <c r="G429" s="107"/>
      <c r="H429" s="108"/>
      <c r="I429" s="27"/>
      <c r="J429" s="27"/>
      <c r="K429" s="29" t="str">
        <f t="shared" si="78"/>
        <v/>
      </c>
      <c r="L429" s="21" t="str">
        <f>IF($K429="", "", IF($K429=$Q$5, 0, ($G429*'Intro &amp; Setup'!$Y$20)-($F429*'Intro &amp; Setup'!$Y$20)))</f>
        <v/>
      </c>
      <c r="M429" s="27"/>
      <c r="S429" s="39" t="str">
        <f t="shared" si="79"/>
        <v/>
      </c>
      <c r="U429" s="39" t="str">
        <f t="shared" si="80"/>
        <v/>
      </c>
      <c r="W429" s="39" t="str">
        <f t="shared" si="81"/>
        <v/>
      </c>
      <c r="Y429" s="39" t="str">
        <f>IF($B429="", "", IF(OR($B429&lt;'Intro &amp; Setup'!$BI$7, $B429&gt;'Intro &amp; Setup'!$BJ$18), "X", ""))</f>
        <v/>
      </c>
      <c r="AA429" s="70" t="str">
        <f t="shared" si="82"/>
        <v/>
      </c>
      <c r="AB429" s="67" t="str">
        <f t="shared" si="83"/>
        <v/>
      </c>
      <c r="AD429" s="64" t="str">
        <f t="shared" si="84"/>
        <v/>
      </c>
      <c r="AF429" s="67" t="str">
        <f>IF($AD429="", "", COUNTIF($AD$11:$AD$1010, "&lt;"&amp;$AD429)+1+COUNTIF($AD$11:$AD429, $AD429)-1)</f>
        <v/>
      </c>
      <c r="AH429" s="77" t="str">
        <f t="shared" si="85"/>
        <v/>
      </c>
      <c r="AI429" s="21" t="str">
        <f t="shared" si="86"/>
        <v/>
      </c>
      <c r="AK429" s="39" t="str">
        <f t="shared" si="87"/>
        <v/>
      </c>
      <c r="AM429" s="77" t="str">
        <f t="shared" si="88"/>
        <v/>
      </c>
      <c r="AO429" s="77" t="str">
        <f t="shared" si="89"/>
        <v/>
      </c>
      <c r="AP429" s="21" t="str">
        <f t="shared" si="90"/>
        <v/>
      </c>
    </row>
    <row r="430" spans="1:42" x14ac:dyDescent="0.25">
      <c r="A430" s="27"/>
      <c r="B430" s="104"/>
      <c r="C430" s="105"/>
      <c r="D430" s="105"/>
      <c r="E430" s="106"/>
      <c r="F430" s="107"/>
      <c r="G430" s="107"/>
      <c r="H430" s="108"/>
      <c r="I430" s="27"/>
      <c r="J430" s="27"/>
      <c r="K430" s="29" t="str">
        <f t="shared" si="78"/>
        <v/>
      </c>
      <c r="L430" s="21" t="str">
        <f>IF($K430="", "", IF($K430=$Q$5, 0, ($G430*'Intro &amp; Setup'!$Y$20)-($F430*'Intro &amp; Setup'!$Y$20)))</f>
        <v/>
      </c>
      <c r="M430" s="27"/>
      <c r="S430" s="39" t="str">
        <f t="shared" si="79"/>
        <v/>
      </c>
      <c r="U430" s="39" t="str">
        <f t="shared" si="80"/>
        <v/>
      </c>
      <c r="W430" s="39" t="str">
        <f t="shared" si="81"/>
        <v/>
      </c>
      <c r="Y430" s="39" t="str">
        <f>IF($B430="", "", IF(OR($B430&lt;'Intro &amp; Setup'!$BI$7, $B430&gt;'Intro &amp; Setup'!$BJ$18), "X", ""))</f>
        <v/>
      </c>
      <c r="AA430" s="70" t="str">
        <f t="shared" si="82"/>
        <v/>
      </c>
      <c r="AB430" s="67" t="str">
        <f t="shared" si="83"/>
        <v/>
      </c>
      <c r="AD430" s="64" t="str">
        <f t="shared" si="84"/>
        <v/>
      </c>
      <c r="AF430" s="67" t="str">
        <f>IF($AD430="", "", COUNTIF($AD$11:$AD$1010, "&lt;"&amp;$AD430)+1+COUNTIF($AD$11:$AD430, $AD430)-1)</f>
        <v/>
      </c>
      <c r="AH430" s="77" t="str">
        <f t="shared" si="85"/>
        <v/>
      </c>
      <c r="AI430" s="21" t="str">
        <f t="shared" si="86"/>
        <v/>
      </c>
      <c r="AK430" s="39" t="str">
        <f t="shared" si="87"/>
        <v/>
      </c>
      <c r="AM430" s="77" t="str">
        <f t="shared" si="88"/>
        <v/>
      </c>
      <c r="AO430" s="77" t="str">
        <f t="shared" si="89"/>
        <v/>
      </c>
      <c r="AP430" s="21" t="str">
        <f t="shared" si="90"/>
        <v/>
      </c>
    </row>
    <row r="431" spans="1:42" x14ac:dyDescent="0.25">
      <c r="A431" s="27"/>
      <c r="B431" s="104"/>
      <c r="C431" s="105"/>
      <c r="D431" s="105"/>
      <c r="E431" s="106"/>
      <c r="F431" s="107"/>
      <c r="G431" s="107"/>
      <c r="H431" s="108"/>
      <c r="I431" s="27"/>
      <c r="J431" s="27"/>
      <c r="K431" s="29" t="str">
        <f t="shared" si="78"/>
        <v/>
      </c>
      <c r="L431" s="21" t="str">
        <f>IF($K431="", "", IF($K431=$Q$5, 0, ($G431*'Intro &amp; Setup'!$Y$20)-($F431*'Intro &amp; Setup'!$Y$20)))</f>
        <v/>
      </c>
      <c r="M431" s="27"/>
      <c r="S431" s="39" t="str">
        <f t="shared" si="79"/>
        <v/>
      </c>
      <c r="U431" s="39" t="str">
        <f t="shared" si="80"/>
        <v/>
      </c>
      <c r="W431" s="39" t="str">
        <f t="shared" si="81"/>
        <v/>
      </c>
      <c r="Y431" s="39" t="str">
        <f>IF($B431="", "", IF(OR($B431&lt;'Intro &amp; Setup'!$BI$7, $B431&gt;'Intro &amp; Setup'!$BJ$18), "X", ""))</f>
        <v/>
      </c>
      <c r="AA431" s="70" t="str">
        <f t="shared" si="82"/>
        <v/>
      </c>
      <c r="AB431" s="67" t="str">
        <f t="shared" si="83"/>
        <v/>
      </c>
      <c r="AD431" s="64" t="str">
        <f t="shared" si="84"/>
        <v/>
      </c>
      <c r="AF431" s="67" t="str">
        <f>IF($AD431="", "", COUNTIF($AD$11:$AD$1010, "&lt;"&amp;$AD431)+1+COUNTIF($AD$11:$AD431, $AD431)-1)</f>
        <v/>
      </c>
      <c r="AH431" s="77" t="str">
        <f t="shared" si="85"/>
        <v/>
      </c>
      <c r="AI431" s="21" t="str">
        <f t="shared" si="86"/>
        <v/>
      </c>
      <c r="AK431" s="39" t="str">
        <f t="shared" si="87"/>
        <v/>
      </c>
      <c r="AM431" s="77" t="str">
        <f t="shared" si="88"/>
        <v/>
      </c>
      <c r="AO431" s="77" t="str">
        <f t="shared" si="89"/>
        <v/>
      </c>
      <c r="AP431" s="21" t="str">
        <f t="shared" si="90"/>
        <v/>
      </c>
    </row>
    <row r="432" spans="1:42" x14ac:dyDescent="0.25">
      <c r="A432" s="27"/>
      <c r="B432" s="104"/>
      <c r="C432" s="105"/>
      <c r="D432" s="105"/>
      <c r="E432" s="106"/>
      <c r="F432" s="107"/>
      <c r="G432" s="107"/>
      <c r="H432" s="108"/>
      <c r="I432" s="27"/>
      <c r="J432" s="27"/>
      <c r="K432" s="29" t="str">
        <f t="shared" si="78"/>
        <v/>
      </c>
      <c r="L432" s="21" t="str">
        <f>IF($K432="", "", IF($K432=$Q$5, 0, ($G432*'Intro &amp; Setup'!$Y$20)-($F432*'Intro &amp; Setup'!$Y$20)))</f>
        <v/>
      </c>
      <c r="M432" s="27"/>
      <c r="S432" s="39" t="str">
        <f t="shared" si="79"/>
        <v/>
      </c>
      <c r="U432" s="39" t="str">
        <f t="shared" si="80"/>
        <v/>
      </c>
      <c r="W432" s="39" t="str">
        <f t="shared" si="81"/>
        <v/>
      </c>
      <c r="Y432" s="39" t="str">
        <f>IF($B432="", "", IF(OR($B432&lt;'Intro &amp; Setup'!$BI$7, $B432&gt;'Intro &amp; Setup'!$BJ$18), "X", ""))</f>
        <v/>
      </c>
      <c r="AA432" s="70" t="str">
        <f t="shared" si="82"/>
        <v/>
      </c>
      <c r="AB432" s="67" t="str">
        <f t="shared" si="83"/>
        <v/>
      </c>
      <c r="AD432" s="64" t="str">
        <f t="shared" si="84"/>
        <v/>
      </c>
      <c r="AF432" s="67" t="str">
        <f>IF($AD432="", "", COUNTIF($AD$11:$AD$1010, "&lt;"&amp;$AD432)+1+COUNTIF($AD$11:$AD432, $AD432)-1)</f>
        <v/>
      </c>
      <c r="AH432" s="77" t="str">
        <f t="shared" si="85"/>
        <v/>
      </c>
      <c r="AI432" s="21" t="str">
        <f t="shared" si="86"/>
        <v/>
      </c>
      <c r="AK432" s="39" t="str">
        <f t="shared" si="87"/>
        <v/>
      </c>
      <c r="AM432" s="77" t="str">
        <f t="shared" si="88"/>
        <v/>
      </c>
      <c r="AO432" s="77" t="str">
        <f t="shared" si="89"/>
        <v/>
      </c>
      <c r="AP432" s="21" t="str">
        <f t="shared" si="90"/>
        <v/>
      </c>
    </row>
    <row r="433" spans="1:42" x14ac:dyDescent="0.25">
      <c r="A433" s="27"/>
      <c r="B433" s="104"/>
      <c r="C433" s="105"/>
      <c r="D433" s="105"/>
      <c r="E433" s="106"/>
      <c r="F433" s="107"/>
      <c r="G433" s="107"/>
      <c r="H433" s="108"/>
      <c r="I433" s="27"/>
      <c r="J433" s="27"/>
      <c r="K433" s="29" t="str">
        <f t="shared" si="78"/>
        <v/>
      </c>
      <c r="L433" s="21" t="str">
        <f>IF($K433="", "", IF($K433=$Q$5, 0, ($G433*'Intro &amp; Setup'!$Y$20)-($F433*'Intro &amp; Setup'!$Y$20)))</f>
        <v/>
      </c>
      <c r="M433" s="27"/>
      <c r="S433" s="39" t="str">
        <f t="shared" si="79"/>
        <v/>
      </c>
      <c r="U433" s="39" t="str">
        <f t="shared" si="80"/>
        <v/>
      </c>
      <c r="W433" s="39" t="str">
        <f t="shared" si="81"/>
        <v/>
      </c>
      <c r="Y433" s="39" t="str">
        <f>IF($B433="", "", IF(OR($B433&lt;'Intro &amp; Setup'!$BI$7, $B433&gt;'Intro &amp; Setup'!$BJ$18), "X", ""))</f>
        <v/>
      </c>
      <c r="AA433" s="70" t="str">
        <f t="shared" si="82"/>
        <v/>
      </c>
      <c r="AB433" s="67" t="str">
        <f t="shared" si="83"/>
        <v/>
      </c>
      <c r="AD433" s="64" t="str">
        <f t="shared" si="84"/>
        <v/>
      </c>
      <c r="AF433" s="67" t="str">
        <f>IF($AD433="", "", COUNTIF($AD$11:$AD$1010, "&lt;"&amp;$AD433)+1+COUNTIF($AD$11:$AD433, $AD433)-1)</f>
        <v/>
      </c>
      <c r="AH433" s="77" t="str">
        <f t="shared" si="85"/>
        <v/>
      </c>
      <c r="AI433" s="21" t="str">
        <f t="shared" si="86"/>
        <v/>
      </c>
      <c r="AK433" s="39" t="str">
        <f t="shared" si="87"/>
        <v/>
      </c>
      <c r="AM433" s="77" t="str">
        <f t="shared" si="88"/>
        <v/>
      </c>
      <c r="AO433" s="77" t="str">
        <f t="shared" si="89"/>
        <v/>
      </c>
      <c r="AP433" s="21" t="str">
        <f t="shared" si="90"/>
        <v/>
      </c>
    </row>
    <row r="434" spans="1:42" x14ac:dyDescent="0.25">
      <c r="A434" s="27"/>
      <c r="B434" s="104"/>
      <c r="C434" s="105"/>
      <c r="D434" s="105"/>
      <c r="E434" s="106"/>
      <c r="F434" s="107"/>
      <c r="G434" s="107"/>
      <c r="H434" s="108"/>
      <c r="I434" s="27"/>
      <c r="J434" s="27"/>
      <c r="K434" s="29" t="str">
        <f t="shared" si="78"/>
        <v/>
      </c>
      <c r="L434" s="21" t="str">
        <f>IF($K434="", "", IF($K434=$Q$5, 0, ($G434*'Intro &amp; Setup'!$Y$20)-($F434*'Intro &amp; Setup'!$Y$20)))</f>
        <v/>
      </c>
      <c r="M434" s="27"/>
      <c r="S434" s="39" t="str">
        <f t="shared" si="79"/>
        <v/>
      </c>
      <c r="U434" s="39" t="str">
        <f t="shared" si="80"/>
        <v/>
      </c>
      <c r="W434" s="39" t="str">
        <f t="shared" si="81"/>
        <v/>
      </c>
      <c r="Y434" s="39" t="str">
        <f>IF($B434="", "", IF(OR($B434&lt;'Intro &amp; Setup'!$BI$7, $B434&gt;'Intro &amp; Setup'!$BJ$18), "X", ""))</f>
        <v/>
      </c>
      <c r="AA434" s="70" t="str">
        <f t="shared" si="82"/>
        <v/>
      </c>
      <c r="AB434" s="67" t="str">
        <f t="shared" si="83"/>
        <v/>
      </c>
      <c r="AD434" s="64" t="str">
        <f t="shared" si="84"/>
        <v/>
      </c>
      <c r="AF434" s="67" t="str">
        <f>IF($AD434="", "", COUNTIF($AD$11:$AD$1010, "&lt;"&amp;$AD434)+1+COUNTIF($AD$11:$AD434, $AD434)-1)</f>
        <v/>
      </c>
      <c r="AH434" s="77" t="str">
        <f t="shared" si="85"/>
        <v/>
      </c>
      <c r="AI434" s="21" t="str">
        <f t="shared" si="86"/>
        <v/>
      </c>
      <c r="AK434" s="39" t="str">
        <f t="shared" si="87"/>
        <v/>
      </c>
      <c r="AM434" s="77" t="str">
        <f t="shared" si="88"/>
        <v/>
      </c>
      <c r="AO434" s="77" t="str">
        <f t="shared" si="89"/>
        <v/>
      </c>
      <c r="AP434" s="21" t="str">
        <f t="shared" si="90"/>
        <v/>
      </c>
    </row>
    <row r="435" spans="1:42" x14ac:dyDescent="0.25">
      <c r="A435" s="27"/>
      <c r="B435" s="104"/>
      <c r="C435" s="105"/>
      <c r="D435" s="105"/>
      <c r="E435" s="106"/>
      <c r="F435" s="107"/>
      <c r="G435" s="107"/>
      <c r="H435" s="108"/>
      <c r="I435" s="27"/>
      <c r="J435" s="27"/>
      <c r="K435" s="29" t="str">
        <f t="shared" si="78"/>
        <v/>
      </c>
      <c r="L435" s="21" t="str">
        <f>IF($K435="", "", IF($K435=$Q$5, 0, ($G435*'Intro &amp; Setup'!$Y$20)-($F435*'Intro &amp; Setup'!$Y$20)))</f>
        <v/>
      </c>
      <c r="M435" s="27"/>
      <c r="S435" s="39" t="str">
        <f t="shared" si="79"/>
        <v/>
      </c>
      <c r="U435" s="39" t="str">
        <f t="shared" si="80"/>
        <v/>
      </c>
      <c r="W435" s="39" t="str">
        <f t="shared" si="81"/>
        <v/>
      </c>
      <c r="Y435" s="39" t="str">
        <f>IF($B435="", "", IF(OR($B435&lt;'Intro &amp; Setup'!$BI$7, $B435&gt;'Intro &amp; Setup'!$BJ$18), "X", ""))</f>
        <v/>
      </c>
      <c r="AA435" s="70" t="str">
        <f t="shared" si="82"/>
        <v/>
      </c>
      <c r="AB435" s="67" t="str">
        <f t="shared" si="83"/>
        <v/>
      </c>
      <c r="AD435" s="64" t="str">
        <f t="shared" si="84"/>
        <v/>
      </c>
      <c r="AF435" s="67" t="str">
        <f>IF($AD435="", "", COUNTIF($AD$11:$AD$1010, "&lt;"&amp;$AD435)+1+COUNTIF($AD$11:$AD435, $AD435)-1)</f>
        <v/>
      </c>
      <c r="AH435" s="77" t="str">
        <f t="shared" si="85"/>
        <v/>
      </c>
      <c r="AI435" s="21" t="str">
        <f t="shared" si="86"/>
        <v/>
      </c>
      <c r="AK435" s="39" t="str">
        <f t="shared" si="87"/>
        <v/>
      </c>
      <c r="AM435" s="77" t="str">
        <f t="shared" si="88"/>
        <v/>
      </c>
      <c r="AO435" s="77" t="str">
        <f t="shared" si="89"/>
        <v/>
      </c>
      <c r="AP435" s="21" t="str">
        <f t="shared" si="90"/>
        <v/>
      </c>
    </row>
    <row r="436" spans="1:42" x14ac:dyDescent="0.25">
      <c r="A436" s="27"/>
      <c r="B436" s="104"/>
      <c r="C436" s="105"/>
      <c r="D436" s="105"/>
      <c r="E436" s="106"/>
      <c r="F436" s="107"/>
      <c r="G436" s="107"/>
      <c r="H436" s="108"/>
      <c r="I436" s="27"/>
      <c r="J436" s="27"/>
      <c r="K436" s="29" t="str">
        <f t="shared" si="78"/>
        <v/>
      </c>
      <c r="L436" s="21" t="str">
        <f>IF($K436="", "", IF($K436=$Q$5, 0, ($G436*'Intro &amp; Setup'!$Y$20)-($F436*'Intro &amp; Setup'!$Y$20)))</f>
        <v/>
      </c>
      <c r="M436" s="27"/>
      <c r="S436" s="39" t="str">
        <f t="shared" si="79"/>
        <v/>
      </c>
      <c r="U436" s="39" t="str">
        <f t="shared" si="80"/>
        <v/>
      </c>
      <c r="W436" s="39" t="str">
        <f t="shared" si="81"/>
        <v/>
      </c>
      <c r="Y436" s="39" t="str">
        <f>IF($B436="", "", IF(OR($B436&lt;'Intro &amp; Setup'!$BI$7, $B436&gt;'Intro &amp; Setup'!$BJ$18), "X", ""))</f>
        <v/>
      </c>
      <c r="AA436" s="70" t="str">
        <f t="shared" si="82"/>
        <v/>
      </c>
      <c r="AB436" s="67" t="str">
        <f t="shared" si="83"/>
        <v/>
      </c>
      <c r="AD436" s="64" t="str">
        <f t="shared" si="84"/>
        <v/>
      </c>
      <c r="AF436" s="67" t="str">
        <f>IF($AD436="", "", COUNTIF($AD$11:$AD$1010, "&lt;"&amp;$AD436)+1+COUNTIF($AD$11:$AD436, $AD436)-1)</f>
        <v/>
      </c>
      <c r="AH436" s="77" t="str">
        <f t="shared" si="85"/>
        <v/>
      </c>
      <c r="AI436" s="21" t="str">
        <f t="shared" si="86"/>
        <v/>
      </c>
      <c r="AK436" s="39" t="str">
        <f t="shared" si="87"/>
        <v/>
      </c>
      <c r="AM436" s="77" t="str">
        <f t="shared" si="88"/>
        <v/>
      </c>
      <c r="AO436" s="77" t="str">
        <f t="shared" si="89"/>
        <v/>
      </c>
      <c r="AP436" s="21" t="str">
        <f t="shared" si="90"/>
        <v/>
      </c>
    </row>
    <row r="437" spans="1:42" x14ac:dyDescent="0.25">
      <c r="A437" s="27"/>
      <c r="B437" s="104"/>
      <c r="C437" s="105"/>
      <c r="D437" s="105"/>
      <c r="E437" s="106"/>
      <c r="F437" s="107"/>
      <c r="G437" s="107"/>
      <c r="H437" s="108"/>
      <c r="I437" s="27"/>
      <c r="J437" s="27"/>
      <c r="K437" s="29" t="str">
        <f t="shared" si="78"/>
        <v/>
      </c>
      <c r="L437" s="21" t="str">
        <f>IF($K437="", "", IF($K437=$Q$5, 0, ($G437*'Intro &amp; Setup'!$Y$20)-($F437*'Intro &amp; Setup'!$Y$20)))</f>
        <v/>
      </c>
      <c r="M437" s="27"/>
      <c r="S437" s="39" t="str">
        <f t="shared" si="79"/>
        <v/>
      </c>
      <c r="U437" s="39" t="str">
        <f t="shared" si="80"/>
        <v/>
      </c>
      <c r="W437" s="39" t="str">
        <f t="shared" si="81"/>
        <v/>
      </c>
      <c r="Y437" s="39" t="str">
        <f>IF($B437="", "", IF(OR($B437&lt;'Intro &amp; Setup'!$BI$7, $B437&gt;'Intro &amp; Setup'!$BJ$18), "X", ""))</f>
        <v/>
      </c>
      <c r="AA437" s="70" t="str">
        <f t="shared" si="82"/>
        <v/>
      </c>
      <c r="AB437" s="67" t="str">
        <f t="shared" si="83"/>
        <v/>
      </c>
      <c r="AD437" s="64" t="str">
        <f t="shared" si="84"/>
        <v/>
      </c>
      <c r="AF437" s="67" t="str">
        <f>IF($AD437="", "", COUNTIF($AD$11:$AD$1010, "&lt;"&amp;$AD437)+1+COUNTIF($AD$11:$AD437, $AD437)-1)</f>
        <v/>
      </c>
      <c r="AH437" s="77" t="str">
        <f t="shared" si="85"/>
        <v/>
      </c>
      <c r="AI437" s="21" t="str">
        <f t="shared" si="86"/>
        <v/>
      </c>
      <c r="AK437" s="39" t="str">
        <f t="shared" si="87"/>
        <v/>
      </c>
      <c r="AM437" s="77" t="str">
        <f t="shared" si="88"/>
        <v/>
      </c>
      <c r="AO437" s="77" t="str">
        <f t="shared" si="89"/>
        <v/>
      </c>
      <c r="AP437" s="21" t="str">
        <f t="shared" si="90"/>
        <v/>
      </c>
    </row>
    <row r="438" spans="1:42" x14ac:dyDescent="0.25">
      <c r="A438" s="27"/>
      <c r="B438" s="104"/>
      <c r="C438" s="105"/>
      <c r="D438" s="105"/>
      <c r="E438" s="106"/>
      <c r="F438" s="107"/>
      <c r="G438" s="107"/>
      <c r="H438" s="108"/>
      <c r="I438" s="27"/>
      <c r="J438" s="27"/>
      <c r="K438" s="29" t="str">
        <f t="shared" si="78"/>
        <v/>
      </c>
      <c r="L438" s="21" t="str">
        <f>IF($K438="", "", IF($K438=$Q$5, 0, ($G438*'Intro &amp; Setup'!$Y$20)-($F438*'Intro &amp; Setup'!$Y$20)))</f>
        <v/>
      </c>
      <c r="M438" s="27"/>
      <c r="S438" s="39" t="str">
        <f t="shared" si="79"/>
        <v/>
      </c>
      <c r="U438" s="39" t="str">
        <f t="shared" si="80"/>
        <v/>
      </c>
      <c r="W438" s="39" t="str">
        <f t="shared" si="81"/>
        <v/>
      </c>
      <c r="Y438" s="39" t="str">
        <f>IF($B438="", "", IF(OR($B438&lt;'Intro &amp; Setup'!$BI$7, $B438&gt;'Intro &amp; Setup'!$BJ$18), "X", ""))</f>
        <v/>
      </c>
      <c r="AA438" s="70" t="str">
        <f t="shared" si="82"/>
        <v/>
      </c>
      <c r="AB438" s="67" t="str">
        <f t="shared" si="83"/>
        <v/>
      </c>
      <c r="AD438" s="64" t="str">
        <f t="shared" si="84"/>
        <v/>
      </c>
      <c r="AF438" s="67" t="str">
        <f>IF($AD438="", "", COUNTIF($AD$11:$AD$1010, "&lt;"&amp;$AD438)+1+COUNTIF($AD$11:$AD438, $AD438)-1)</f>
        <v/>
      </c>
      <c r="AH438" s="77" t="str">
        <f t="shared" si="85"/>
        <v/>
      </c>
      <c r="AI438" s="21" t="str">
        <f t="shared" si="86"/>
        <v/>
      </c>
      <c r="AK438" s="39" t="str">
        <f t="shared" si="87"/>
        <v/>
      </c>
      <c r="AM438" s="77" t="str">
        <f t="shared" si="88"/>
        <v/>
      </c>
      <c r="AO438" s="77" t="str">
        <f t="shared" si="89"/>
        <v/>
      </c>
      <c r="AP438" s="21" t="str">
        <f t="shared" si="90"/>
        <v/>
      </c>
    </row>
    <row r="439" spans="1:42" x14ac:dyDescent="0.25">
      <c r="A439" s="27"/>
      <c r="B439" s="104"/>
      <c r="C439" s="105"/>
      <c r="D439" s="105"/>
      <c r="E439" s="106"/>
      <c r="F439" s="107"/>
      <c r="G439" s="107"/>
      <c r="H439" s="108"/>
      <c r="I439" s="27"/>
      <c r="J439" s="27"/>
      <c r="K439" s="29" t="str">
        <f t="shared" si="78"/>
        <v/>
      </c>
      <c r="L439" s="21" t="str">
        <f>IF($K439="", "", IF($K439=$Q$5, 0, ($G439*'Intro &amp; Setup'!$Y$20)-($F439*'Intro &amp; Setup'!$Y$20)))</f>
        <v/>
      </c>
      <c r="M439" s="27"/>
      <c r="S439" s="39" t="str">
        <f t="shared" si="79"/>
        <v/>
      </c>
      <c r="U439" s="39" t="str">
        <f t="shared" si="80"/>
        <v/>
      </c>
      <c r="W439" s="39" t="str">
        <f t="shared" si="81"/>
        <v/>
      </c>
      <c r="Y439" s="39" t="str">
        <f>IF($B439="", "", IF(OR($B439&lt;'Intro &amp; Setup'!$BI$7, $B439&gt;'Intro &amp; Setup'!$BJ$18), "X", ""))</f>
        <v/>
      </c>
      <c r="AA439" s="70" t="str">
        <f t="shared" si="82"/>
        <v/>
      </c>
      <c r="AB439" s="67" t="str">
        <f t="shared" si="83"/>
        <v/>
      </c>
      <c r="AD439" s="64" t="str">
        <f t="shared" si="84"/>
        <v/>
      </c>
      <c r="AF439" s="67" t="str">
        <f>IF($AD439="", "", COUNTIF($AD$11:$AD$1010, "&lt;"&amp;$AD439)+1+COUNTIF($AD$11:$AD439, $AD439)-1)</f>
        <v/>
      </c>
      <c r="AH439" s="77" t="str">
        <f t="shared" si="85"/>
        <v/>
      </c>
      <c r="AI439" s="21" t="str">
        <f t="shared" si="86"/>
        <v/>
      </c>
      <c r="AK439" s="39" t="str">
        <f t="shared" si="87"/>
        <v/>
      </c>
      <c r="AM439" s="77" t="str">
        <f t="shared" si="88"/>
        <v/>
      </c>
      <c r="AO439" s="77" t="str">
        <f t="shared" si="89"/>
        <v/>
      </c>
      <c r="AP439" s="21" t="str">
        <f t="shared" si="90"/>
        <v/>
      </c>
    </row>
    <row r="440" spans="1:42" x14ac:dyDescent="0.25">
      <c r="A440" s="27"/>
      <c r="B440" s="104"/>
      <c r="C440" s="105"/>
      <c r="D440" s="105"/>
      <c r="E440" s="106"/>
      <c r="F440" s="107"/>
      <c r="G440" s="107"/>
      <c r="H440" s="108"/>
      <c r="I440" s="27"/>
      <c r="J440" s="27"/>
      <c r="K440" s="29" t="str">
        <f t="shared" si="78"/>
        <v/>
      </c>
      <c r="L440" s="21" t="str">
        <f>IF($K440="", "", IF($K440=$Q$5, 0, ($G440*'Intro &amp; Setup'!$Y$20)-($F440*'Intro &amp; Setup'!$Y$20)))</f>
        <v/>
      </c>
      <c r="M440" s="27"/>
      <c r="S440" s="39" t="str">
        <f t="shared" si="79"/>
        <v/>
      </c>
      <c r="U440" s="39" t="str">
        <f t="shared" si="80"/>
        <v/>
      </c>
      <c r="W440" s="39" t="str">
        <f t="shared" si="81"/>
        <v/>
      </c>
      <c r="Y440" s="39" t="str">
        <f>IF($B440="", "", IF(OR($B440&lt;'Intro &amp; Setup'!$BI$7, $B440&gt;'Intro &amp; Setup'!$BJ$18), "X", ""))</f>
        <v/>
      </c>
      <c r="AA440" s="70" t="str">
        <f t="shared" si="82"/>
        <v/>
      </c>
      <c r="AB440" s="67" t="str">
        <f t="shared" si="83"/>
        <v/>
      </c>
      <c r="AD440" s="64" t="str">
        <f t="shared" si="84"/>
        <v/>
      </c>
      <c r="AF440" s="67" t="str">
        <f>IF($AD440="", "", COUNTIF($AD$11:$AD$1010, "&lt;"&amp;$AD440)+1+COUNTIF($AD$11:$AD440, $AD440)-1)</f>
        <v/>
      </c>
      <c r="AH440" s="77" t="str">
        <f t="shared" si="85"/>
        <v/>
      </c>
      <c r="AI440" s="21" t="str">
        <f t="shared" si="86"/>
        <v/>
      </c>
      <c r="AK440" s="39" t="str">
        <f t="shared" si="87"/>
        <v/>
      </c>
      <c r="AM440" s="77" t="str">
        <f t="shared" si="88"/>
        <v/>
      </c>
      <c r="AO440" s="77" t="str">
        <f t="shared" si="89"/>
        <v/>
      </c>
      <c r="AP440" s="21" t="str">
        <f t="shared" si="90"/>
        <v/>
      </c>
    </row>
    <row r="441" spans="1:42" x14ac:dyDescent="0.25">
      <c r="A441" s="27"/>
      <c r="B441" s="104"/>
      <c r="C441" s="105"/>
      <c r="D441" s="105"/>
      <c r="E441" s="106"/>
      <c r="F441" s="107"/>
      <c r="G441" s="107"/>
      <c r="H441" s="108"/>
      <c r="I441" s="27"/>
      <c r="J441" s="27"/>
      <c r="K441" s="29" t="str">
        <f t="shared" si="78"/>
        <v/>
      </c>
      <c r="L441" s="21" t="str">
        <f>IF($K441="", "", IF($K441=$Q$5, 0, ($G441*'Intro &amp; Setup'!$Y$20)-($F441*'Intro &amp; Setup'!$Y$20)))</f>
        <v/>
      </c>
      <c r="M441" s="27"/>
      <c r="S441" s="39" t="str">
        <f t="shared" si="79"/>
        <v/>
      </c>
      <c r="U441" s="39" t="str">
        <f t="shared" si="80"/>
        <v/>
      </c>
      <c r="W441" s="39" t="str">
        <f t="shared" si="81"/>
        <v/>
      </c>
      <c r="Y441" s="39" t="str">
        <f>IF($B441="", "", IF(OR($B441&lt;'Intro &amp; Setup'!$BI$7, $B441&gt;'Intro &amp; Setup'!$BJ$18), "X", ""))</f>
        <v/>
      </c>
      <c r="AA441" s="70" t="str">
        <f t="shared" si="82"/>
        <v/>
      </c>
      <c r="AB441" s="67" t="str">
        <f t="shared" si="83"/>
        <v/>
      </c>
      <c r="AD441" s="64" t="str">
        <f t="shared" si="84"/>
        <v/>
      </c>
      <c r="AF441" s="67" t="str">
        <f>IF($AD441="", "", COUNTIF($AD$11:$AD$1010, "&lt;"&amp;$AD441)+1+COUNTIF($AD$11:$AD441, $AD441)-1)</f>
        <v/>
      </c>
      <c r="AH441" s="77" t="str">
        <f t="shared" si="85"/>
        <v/>
      </c>
      <c r="AI441" s="21" t="str">
        <f t="shared" si="86"/>
        <v/>
      </c>
      <c r="AK441" s="39" t="str">
        <f t="shared" si="87"/>
        <v/>
      </c>
      <c r="AM441" s="77" t="str">
        <f t="shared" si="88"/>
        <v/>
      </c>
      <c r="AO441" s="77" t="str">
        <f t="shared" si="89"/>
        <v/>
      </c>
      <c r="AP441" s="21" t="str">
        <f t="shared" si="90"/>
        <v/>
      </c>
    </row>
    <row r="442" spans="1:42" x14ac:dyDescent="0.25">
      <c r="A442" s="27"/>
      <c r="B442" s="104"/>
      <c r="C442" s="105"/>
      <c r="D442" s="105"/>
      <c r="E442" s="106"/>
      <c r="F442" s="107"/>
      <c r="G442" s="107"/>
      <c r="H442" s="108"/>
      <c r="I442" s="27"/>
      <c r="J442" s="27"/>
      <c r="K442" s="29" t="str">
        <f t="shared" si="78"/>
        <v/>
      </c>
      <c r="L442" s="21" t="str">
        <f>IF($K442="", "", IF($K442=$Q$5, 0, ($G442*'Intro &amp; Setup'!$Y$20)-($F442*'Intro &amp; Setup'!$Y$20)))</f>
        <v/>
      </c>
      <c r="M442" s="27"/>
      <c r="S442" s="39" t="str">
        <f t="shared" si="79"/>
        <v/>
      </c>
      <c r="U442" s="39" t="str">
        <f t="shared" si="80"/>
        <v/>
      </c>
      <c r="W442" s="39" t="str">
        <f t="shared" si="81"/>
        <v/>
      </c>
      <c r="Y442" s="39" t="str">
        <f>IF($B442="", "", IF(OR($B442&lt;'Intro &amp; Setup'!$BI$7, $B442&gt;'Intro &amp; Setup'!$BJ$18), "X", ""))</f>
        <v/>
      </c>
      <c r="AA442" s="70" t="str">
        <f t="shared" si="82"/>
        <v/>
      </c>
      <c r="AB442" s="67" t="str">
        <f t="shared" si="83"/>
        <v/>
      </c>
      <c r="AD442" s="64" t="str">
        <f t="shared" si="84"/>
        <v/>
      </c>
      <c r="AF442" s="67" t="str">
        <f>IF($AD442="", "", COUNTIF($AD$11:$AD$1010, "&lt;"&amp;$AD442)+1+COUNTIF($AD$11:$AD442, $AD442)-1)</f>
        <v/>
      </c>
      <c r="AH442" s="77" t="str">
        <f t="shared" si="85"/>
        <v/>
      </c>
      <c r="AI442" s="21" t="str">
        <f t="shared" si="86"/>
        <v/>
      </c>
      <c r="AK442" s="39" t="str">
        <f t="shared" si="87"/>
        <v/>
      </c>
      <c r="AM442" s="77" t="str">
        <f t="shared" si="88"/>
        <v/>
      </c>
      <c r="AO442" s="77" t="str">
        <f t="shared" si="89"/>
        <v/>
      </c>
      <c r="AP442" s="21" t="str">
        <f t="shared" si="90"/>
        <v/>
      </c>
    </row>
    <row r="443" spans="1:42" x14ac:dyDescent="0.25">
      <c r="A443" s="27"/>
      <c r="B443" s="104"/>
      <c r="C443" s="105"/>
      <c r="D443" s="105"/>
      <c r="E443" s="106"/>
      <c r="F443" s="107"/>
      <c r="G443" s="107"/>
      <c r="H443" s="108"/>
      <c r="I443" s="27"/>
      <c r="J443" s="27"/>
      <c r="K443" s="29" t="str">
        <f t="shared" si="78"/>
        <v/>
      </c>
      <c r="L443" s="21" t="str">
        <f>IF($K443="", "", IF($K443=$Q$5, 0, ($G443*'Intro &amp; Setup'!$Y$20)-($F443*'Intro &amp; Setup'!$Y$20)))</f>
        <v/>
      </c>
      <c r="M443" s="27"/>
      <c r="S443" s="39" t="str">
        <f t="shared" si="79"/>
        <v/>
      </c>
      <c r="U443" s="39" t="str">
        <f t="shared" si="80"/>
        <v/>
      </c>
      <c r="W443" s="39" t="str">
        <f t="shared" si="81"/>
        <v/>
      </c>
      <c r="Y443" s="39" t="str">
        <f>IF($B443="", "", IF(OR($B443&lt;'Intro &amp; Setup'!$BI$7, $B443&gt;'Intro &amp; Setup'!$BJ$18), "X", ""))</f>
        <v/>
      </c>
      <c r="AA443" s="70" t="str">
        <f t="shared" si="82"/>
        <v/>
      </c>
      <c r="AB443" s="67" t="str">
        <f t="shared" si="83"/>
        <v/>
      </c>
      <c r="AD443" s="64" t="str">
        <f t="shared" si="84"/>
        <v/>
      </c>
      <c r="AF443" s="67" t="str">
        <f>IF($AD443="", "", COUNTIF($AD$11:$AD$1010, "&lt;"&amp;$AD443)+1+COUNTIF($AD$11:$AD443, $AD443)-1)</f>
        <v/>
      </c>
      <c r="AH443" s="77" t="str">
        <f t="shared" si="85"/>
        <v/>
      </c>
      <c r="AI443" s="21" t="str">
        <f t="shared" si="86"/>
        <v/>
      </c>
      <c r="AK443" s="39" t="str">
        <f t="shared" si="87"/>
        <v/>
      </c>
      <c r="AM443" s="77" t="str">
        <f t="shared" si="88"/>
        <v/>
      </c>
      <c r="AO443" s="77" t="str">
        <f t="shared" si="89"/>
        <v/>
      </c>
      <c r="AP443" s="21" t="str">
        <f t="shared" si="90"/>
        <v/>
      </c>
    </row>
    <row r="444" spans="1:42" x14ac:dyDescent="0.25">
      <c r="A444" s="27"/>
      <c r="B444" s="104"/>
      <c r="C444" s="105"/>
      <c r="D444" s="105"/>
      <c r="E444" s="106"/>
      <c r="F444" s="107"/>
      <c r="G444" s="107"/>
      <c r="H444" s="108"/>
      <c r="I444" s="27"/>
      <c r="J444" s="27"/>
      <c r="K444" s="29" t="str">
        <f t="shared" si="78"/>
        <v/>
      </c>
      <c r="L444" s="21" t="str">
        <f>IF($K444="", "", IF($K444=$Q$5, 0, ($G444*'Intro &amp; Setup'!$Y$20)-($F444*'Intro &amp; Setup'!$Y$20)))</f>
        <v/>
      </c>
      <c r="M444" s="27"/>
      <c r="S444" s="39" t="str">
        <f t="shared" si="79"/>
        <v/>
      </c>
      <c r="U444" s="39" t="str">
        <f t="shared" si="80"/>
        <v/>
      </c>
      <c r="W444" s="39" t="str">
        <f t="shared" si="81"/>
        <v/>
      </c>
      <c r="Y444" s="39" t="str">
        <f>IF($B444="", "", IF(OR($B444&lt;'Intro &amp; Setup'!$BI$7, $B444&gt;'Intro &amp; Setup'!$BJ$18), "X", ""))</f>
        <v/>
      </c>
      <c r="AA444" s="70" t="str">
        <f t="shared" si="82"/>
        <v/>
      </c>
      <c r="AB444" s="67" t="str">
        <f t="shared" si="83"/>
        <v/>
      </c>
      <c r="AD444" s="64" t="str">
        <f t="shared" si="84"/>
        <v/>
      </c>
      <c r="AF444" s="67" t="str">
        <f>IF($AD444="", "", COUNTIF($AD$11:$AD$1010, "&lt;"&amp;$AD444)+1+COUNTIF($AD$11:$AD444, $AD444)-1)</f>
        <v/>
      </c>
      <c r="AH444" s="77" t="str">
        <f t="shared" si="85"/>
        <v/>
      </c>
      <c r="AI444" s="21" t="str">
        <f t="shared" si="86"/>
        <v/>
      </c>
      <c r="AK444" s="39" t="str">
        <f t="shared" si="87"/>
        <v/>
      </c>
      <c r="AM444" s="77" t="str">
        <f t="shared" si="88"/>
        <v/>
      </c>
      <c r="AO444" s="77" t="str">
        <f t="shared" si="89"/>
        <v/>
      </c>
      <c r="AP444" s="21" t="str">
        <f t="shared" si="90"/>
        <v/>
      </c>
    </row>
    <row r="445" spans="1:42" x14ac:dyDescent="0.25">
      <c r="A445" s="27"/>
      <c r="B445" s="104"/>
      <c r="C445" s="105"/>
      <c r="D445" s="105"/>
      <c r="E445" s="106"/>
      <c r="F445" s="107"/>
      <c r="G445" s="107"/>
      <c r="H445" s="108"/>
      <c r="I445" s="27"/>
      <c r="J445" s="27"/>
      <c r="K445" s="29" t="str">
        <f t="shared" si="78"/>
        <v/>
      </c>
      <c r="L445" s="21" t="str">
        <f>IF($K445="", "", IF($K445=$Q$5, 0, ($G445*'Intro &amp; Setup'!$Y$20)-($F445*'Intro &amp; Setup'!$Y$20)))</f>
        <v/>
      </c>
      <c r="M445" s="27"/>
      <c r="S445" s="39" t="str">
        <f t="shared" si="79"/>
        <v/>
      </c>
      <c r="U445" s="39" t="str">
        <f t="shared" si="80"/>
        <v/>
      </c>
      <c r="W445" s="39" t="str">
        <f t="shared" si="81"/>
        <v/>
      </c>
      <c r="Y445" s="39" t="str">
        <f>IF($B445="", "", IF(OR($B445&lt;'Intro &amp; Setup'!$BI$7, $B445&gt;'Intro &amp; Setup'!$BJ$18), "X", ""))</f>
        <v/>
      </c>
      <c r="AA445" s="70" t="str">
        <f t="shared" si="82"/>
        <v/>
      </c>
      <c r="AB445" s="67" t="str">
        <f t="shared" si="83"/>
        <v/>
      </c>
      <c r="AD445" s="64" t="str">
        <f t="shared" si="84"/>
        <v/>
      </c>
      <c r="AF445" s="67" t="str">
        <f>IF($AD445="", "", COUNTIF($AD$11:$AD$1010, "&lt;"&amp;$AD445)+1+COUNTIF($AD$11:$AD445, $AD445)-1)</f>
        <v/>
      </c>
      <c r="AH445" s="77" t="str">
        <f t="shared" si="85"/>
        <v/>
      </c>
      <c r="AI445" s="21" t="str">
        <f t="shared" si="86"/>
        <v/>
      </c>
      <c r="AK445" s="39" t="str">
        <f t="shared" si="87"/>
        <v/>
      </c>
      <c r="AM445" s="77" t="str">
        <f t="shared" si="88"/>
        <v/>
      </c>
      <c r="AO445" s="77" t="str">
        <f t="shared" si="89"/>
        <v/>
      </c>
      <c r="AP445" s="21" t="str">
        <f t="shared" si="90"/>
        <v/>
      </c>
    </row>
    <row r="446" spans="1:42" x14ac:dyDescent="0.25">
      <c r="A446" s="27"/>
      <c r="B446" s="104"/>
      <c r="C446" s="105"/>
      <c r="D446" s="105"/>
      <c r="E446" s="106"/>
      <c r="F446" s="107"/>
      <c r="G446" s="107"/>
      <c r="H446" s="108"/>
      <c r="I446" s="27"/>
      <c r="J446" s="27"/>
      <c r="K446" s="29" t="str">
        <f t="shared" si="78"/>
        <v/>
      </c>
      <c r="L446" s="21" t="str">
        <f>IF($K446="", "", IF($K446=$Q$5, 0, ($G446*'Intro &amp; Setup'!$Y$20)-($F446*'Intro &amp; Setup'!$Y$20)))</f>
        <v/>
      </c>
      <c r="M446" s="27"/>
      <c r="S446" s="39" t="str">
        <f t="shared" si="79"/>
        <v/>
      </c>
      <c r="U446" s="39" t="str">
        <f t="shared" si="80"/>
        <v/>
      </c>
      <c r="W446" s="39" t="str">
        <f t="shared" si="81"/>
        <v/>
      </c>
      <c r="Y446" s="39" t="str">
        <f>IF($B446="", "", IF(OR($B446&lt;'Intro &amp; Setup'!$BI$7, $B446&gt;'Intro &amp; Setup'!$BJ$18), "X", ""))</f>
        <v/>
      </c>
      <c r="AA446" s="70" t="str">
        <f t="shared" si="82"/>
        <v/>
      </c>
      <c r="AB446" s="67" t="str">
        <f t="shared" si="83"/>
        <v/>
      </c>
      <c r="AD446" s="64" t="str">
        <f t="shared" si="84"/>
        <v/>
      </c>
      <c r="AF446" s="67" t="str">
        <f>IF($AD446="", "", COUNTIF($AD$11:$AD$1010, "&lt;"&amp;$AD446)+1+COUNTIF($AD$11:$AD446, $AD446)-1)</f>
        <v/>
      </c>
      <c r="AH446" s="77" t="str">
        <f t="shared" si="85"/>
        <v/>
      </c>
      <c r="AI446" s="21" t="str">
        <f t="shared" si="86"/>
        <v/>
      </c>
      <c r="AK446" s="39" t="str">
        <f t="shared" si="87"/>
        <v/>
      </c>
      <c r="AM446" s="77" t="str">
        <f t="shared" si="88"/>
        <v/>
      </c>
      <c r="AO446" s="77" t="str">
        <f t="shared" si="89"/>
        <v/>
      </c>
      <c r="AP446" s="21" t="str">
        <f t="shared" si="90"/>
        <v/>
      </c>
    </row>
    <row r="447" spans="1:42" x14ac:dyDescent="0.25">
      <c r="A447" s="27"/>
      <c r="B447" s="104"/>
      <c r="C447" s="105"/>
      <c r="D447" s="105"/>
      <c r="E447" s="106"/>
      <c r="F447" s="107"/>
      <c r="G447" s="107"/>
      <c r="H447" s="108"/>
      <c r="I447" s="27"/>
      <c r="J447" s="27"/>
      <c r="K447" s="29" t="str">
        <f t="shared" si="78"/>
        <v/>
      </c>
      <c r="L447" s="21" t="str">
        <f>IF($K447="", "", IF($K447=$Q$5, 0, ($G447*'Intro &amp; Setup'!$Y$20)-($F447*'Intro &amp; Setup'!$Y$20)))</f>
        <v/>
      </c>
      <c r="M447" s="27"/>
      <c r="S447" s="39" t="str">
        <f t="shared" si="79"/>
        <v/>
      </c>
      <c r="U447" s="39" t="str">
        <f t="shared" si="80"/>
        <v/>
      </c>
      <c r="W447" s="39" t="str">
        <f t="shared" si="81"/>
        <v/>
      </c>
      <c r="Y447" s="39" t="str">
        <f>IF($B447="", "", IF(OR($B447&lt;'Intro &amp; Setup'!$BI$7, $B447&gt;'Intro &amp; Setup'!$BJ$18), "X", ""))</f>
        <v/>
      </c>
      <c r="AA447" s="70" t="str">
        <f t="shared" si="82"/>
        <v/>
      </c>
      <c r="AB447" s="67" t="str">
        <f t="shared" si="83"/>
        <v/>
      </c>
      <c r="AD447" s="64" t="str">
        <f t="shared" si="84"/>
        <v/>
      </c>
      <c r="AF447" s="67" t="str">
        <f>IF($AD447="", "", COUNTIF($AD$11:$AD$1010, "&lt;"&amp;$AD447)+1+COUNTIF($AD$11:$AD447, $AD447)-1)</f>
        <v/>
      </c>
      <c r="AH447" s="77" t="str">
        <f t="shared" si="85"/>
        <v/>
      </c>
      <c r="AI447" s="21" t="str">
        <f t="shared" si="86"/>
        <v/>
      </c>
      <c r="AK447" s="39" t="str">
        <f t="shared" si="87"/>
        <v/>
      </c>
      <c r="AM447" s="77" t="str">
        <f t="shared" si="88"/>
        <v/>
      </c>
      <c r="AO447" s="77" t="str">
        <f t="shared" si="89"/>
        <v/>
      </c>
      <c r="AP447" s="21" t="str">
        <f t="shared" si="90"/>
        <v/>
      </c>
    </row>
    <row r="448" spans="1:42" x14ac:dyDescent="0.25">
      <c r="A448" s="27"/>
      <c r="B448" s="104"/>
      <c r="C448" s="105"/>
      <c r="D448" s="105"/>
      <c r="E448" s="106"/>
      <c r="F448" s="107"/>
      <c r="G448" s="107"/>
      <c r="H448" s="108"/>
      <c r="I448" s="27"/>
      <c r="J448" s="27"/>
      <c r="K448" s="29" t="str">
        <f t="shared" si="78"/>
        <v/>
      </c>
      <c r="L448" s="21" t="str">
        <f>IF($K448="", "", IF($K448=$Q$5, 0, ($G448*'Intro &amp; Setup'!$Y$20)-($F448*'Intro &amp; Setup'!$Y$20)))</f>
        <v/>
      </c>
      <c r="M448" s="27"/>
      <c r="S448" s="39" t="str">
        <f t="shared" si="79"/>
        <v/>
      </c>
      <c r="U448" s="39" t="str">
        <f t="shared" si="80"/>
        <v/>
      </c>
      <c r="W448" s="39" t="str">
        <f t="shared" si="81"/>
        <v/>
      </c>
      <c r="Y448" s="39" t="str">
        <f>IF($B448="", "", IF(OR($B448&lt;'Intro &amp; Setup'!$BI$7, $B448&gt;'Intro &amp; Setup'!$BJ$18), "X", ""))</f>
        <v/>
      </c>
      <c r="AA448" s="70" t="str">
        <f t="shared" si="82"/>
        <v/>
      </c>
      <c r="AB448" s="67" t="str">
        <f t="shared" si="83"/>
        <v/>
      </c>
      <c r="AD448" s="64" t="str">
        <f t="shared" si="84"/>
        <v/>
      </c>
      <c r="AF448" s="67" t="str">
        <f>IF($AD448="", "", COUNTIF($AD$11:$AD$1010, "&lt;"&amp;$AD448)+1+COUNTIF($AD$11:$AD448, $AD448)-1)</f>
        <v/>
      </c>
      <c r="AH448" s="77" t="str">
        <f t="shared" si="85"/>
        <v/>
      </c>
      <c r="AI448" s="21" t="str">
        <f t="shared" si="86"/>
        <v/>
      </c>
      <c r="AK448" s="39" t="str">
        <f t="shared" si="87"/>
        <v/>
      </c>
      <c r="AM448" s="77" t="str">
        <f t="shared" si="88"/>
        <v/>
      </c>
      <c r="AO448" s="77" t="str">
        <f t="shared" si="89"/>
        <v/>
      </c>
      <c r="AP448" s="21" t="str">
        <f t="shared" si="90"/>
        <v/>
      </c>
    </row>
    <row r="449" spans="1:42" x14ac:dyDescent="0.25">
      <c r="A449" s="27"/>
      <c r="B449" s="104"/>
      <c r="C449" s="105"/>
      <c r="D449" s="105"/>
      <c r="E449" s="106"/>
      <c r="F449" s="107"/>
      <c r="G449" s="107"/>
      <c r="H449" s="108"/>
      <c r="I449" s="27"/>
      <c r="J449" s="27"/>
      <c r="K449" s="29" t="str">
        <f t="shared" si="78"/>
        <v/>
      </c>
      <c r="L449" s="21" t="str">
        <f>IF($K449="", "", IF($K449=$Q$5, 0, ($G449*'Intro &amp; Setup'!$Y$20)-($F449*'Intro &amp; Setup'!$Y$20)))</f>
        <v/>
      </c>
      <c r="M449" s="27"/>
      <c r="S449" s="39" t="str">
        <f t="shared" si="79"/>
        <v/>
      </c>
      <c r="U449" s="39" t="str">
        <f t="shared" si="80"/>
        <v/>
      </c>
      <c r="W449" s="39" t="str">
        <f t="shared" si="81"/>
        <v/>
      </c>
      <c r="Y449" s="39" t="str">
        <f>IF($B449="", "", IF(OR($B449&lt;'Intro &amp; Setup'!$BI$7, $B449&gt;'Intro &amp; Setup'!$BJ$18), "X", ""))</f>
        <v/>
      </c>
      <c r="AA449" s="70" t="str">
        <f t="shared" si="82"/>
        <v/>
      </c>
      <c r="AB449" s="67" t="str">
        <f t="shared" si="83"/>
        <v/>
      </c>
      <c r="AD449" s="64" t="str">
        <f t="shared" si="84"/>
        <v/>
      </c>
      <c r="AF449" s="67" t="str">
        <f>IF($AD449="", "", COUNTIF($AD$11:$AD$1010, "&lt;"&amp;$AD449)+1+COUNTIF($AD$11:$AD449, $AD449)-1)</f>
        <v/>
      </c>
      <c r="AH449" s="77" t="str">
        <f t="shared" si="85"/>
        <v/>
      </c>
      <c r="AI449" s="21" t="str">
        <f t="shared" si="86"/>
        <v/>
      </c>
      <c r="AK449" s="39" t="str">
        <f t="shared" si="87"/>
        <v/>
      </c>
      <c r="AM449" s="77" t="str">
        <f t="shared" si="88"/>
        <v/>
      </c>
      <c r="AO449" s="77" t="str">
        <f t="shared" si="89"/>
        <v/>
      </c>
      <c r="AP449" s="21" t="str">
        <f t="shared" si="90"/>
        <v/>
      </c>
    </row>
    <row r="450" spans="1:42" x14ac:dyDescent="0.25">
      <c r="A450" s="27"/>
      <c r="B450" s="104"/>
      <c r="C450" s="105"/>
      <c r="D450" s="105"/>
      <c r="E450" s="106"/>
      <c r="F450" s="107"/>
      <c r="G450" s="107"/>
      <c r="H450" s="108"/>
      <c r="I450" s="27"/>
      <c r="J450" s="27"/>
      <c r="K450" s="29" t="str">
        <f t="shared" si="78"/>
        <v/>
      </c>
      <c r="L450" s="21" t="str">
        <f>IF($K450="", "", IF($K450=$Q$5, 0, ($G450*'Intro &amp; Setup'!$Y$20)-($F450*'Intro &amp; Setup'!$Y$20)))</f>
        <v/>
      </c>
      <c r="M450" s="27"/>
      <c r="S450" s="39" t="str">
        <f t="shared" si="79"/>
        <v/>
      </c>
      <c r="U450" s="39" t="str">
        <f t="shared" si="80"/>
        <v/>
      </c>
      <c r="W450" s="39" t="str">
        <f t="shared" si="81"/>
        <v/>
      </c>
      <c r="Y450" s="39" t="str">
        <f>IF($B450="", "", IF(OR($B450&lt;'Intro &amp; Setup'!$BI$7, $B450&gt;'Intro &amp; Setup'!$BJ$18), "X", ""))</f>
        <v/>
      </c>
      <c r="AA450" s="70" t="str">
        <f t="shared" si="82"/>
        <v/>
      </c>
      <c r="AB450" s="67" t="str">
        <f t="shared" si="83"/>
        <v/>
      </c>
      <c r="AD450" s="64" t="str">
        <f t="shared" si="84"/>
        <v/>
      </c>
      <c r="AF450" s="67" t="str">
        <f>IF($AD450="", "", COUNTIF($AD$11:$AD$1010, "&lt;"&amp;$AD450)+1+COUNTIF($AD$11:$AD450, $AD450)-1)</f>
        <v/>
      </c>
      <c r="AH450" s="77" t="str">
        <f t="shared" si="85"/>
        <v/>
      </c>
      <c r="AI450" s="21" t="str">
        <f t="shared" si="86"/>
        <v/>
      </c>
      <c r="AK450" s="39" t="str">
        <f t="shared" si="87"/>
        <v/>
      </c>
      <c r="AM450" s="77" t="str">
        <f t="shared" si="88"/>
        <v/>
      </c>
      <c r="AO450" s="77" t="str">
        <f t="shared" si="89"/>
        <v/>
      </c>
      <c r="AP450" s="21" t="str">
        <f t="shared" si="90"/>
        <v/>
      </c>
    </row>
    <row r="451" spans="1:42" x14ac:dyDescent="0.25">
      <c r="A451" s="27"/>
      <c r="B451" s="104"/>
      <c r="C451" s="105"/>
      <c r="D451" s="105"/>
      <c r="E451" s="106"/>
      <c r="F451" s="107"/>
      <c r="G451" s="107"/>
      <c r="H451" s="108"/>
      <c r="I451" s="27"/>
      <c r="J451" s="27"/>
      <c r="K451" s="29" t="str">
        <f t="shared" si="78"/>
        <v/>
      </c>
      <c r="L451" s="21" t="str">
        <f>IF($K451="", "", IF($K451=$Q$5, 0, ($G451*'Intro &amp; Setup'!$Y$20)-($F451*'Intro &amp; Setup'!$Y$20)))</f>
        <v/>
      </c>
      <c r="M451" s="27"/>
      <c r="S451" s="39" t="str">
        <f t="shared" si="79"/>
        <v/>
      </c>
      <c r="U451" s="39" t="str">
        <f t="shared" si="80"/>
        <v/>
      </c>
      <c r="W451" s="39" t="str">
        <f t="shared" si="81"/>
        <v/>
      </c>
      <c r="Y451" s="39" t="str">
        <f>IF($B451="", "", IF(OR($B451&lt;'Intro &amp; Setup'!$BI$7, $B451&gt;'Intro &amp; Setup'!$BJ$18), "X", ""))</f>
        <v/>
      </c>
      <c r="AA451" s="70" t="str">
        <f t="shared" si="82"/>
        <v/>
      </c>
      <c r="AB451" s="67" t="str">
        <f t="shared" si="83"/>
        <v/>
      </c>
      <c r="AD451" s="64" t="str">
        <f t="shared" si="84"/>
        <v/>
      </c>
      <c r="AF451" s="67" t="str">
        <f>IF($AD451="", "", COUNTIF($AD$11:$AD$1010, "&lt;"&amp;$AD451)+1+COUNTIF($AD$11:$AD451, $AD451)-1)</f>
        <v/>
      </c>
      <c r="AH451" s="77" t="str">
        <f t="shared" si="85"/>
        <v/>
      </c>
      <c r="AI451" s="21" t="str">
        <f t="shared" si="86"/>
        <v/>
      </c>
      <c r="AK451" s="39" t="str">
        <f t="shared" si="87"/>
        <v/>
      </c>
      <c r="AM451" s="77" t="str">
        <f t="shared" si="88"/>
        <v/>
      </c>
      <c r="AO451" s="77" t="str">
        <f t="shared" si="89"/>
        <v/>
      </c>
      <c r="AP451" s="21" t="str">
        <f t="shared" si="90"/>
        <v/>
      </c>
    </row>
    <row r="452" spans="1:42" x14ac:dyDescent="0.25">
      <c r="A452" s="27"/>
      <c r="B452" s="104"/>
      <c r="C452" s="105"/>
      <c r="D452" s="105"/>
      <c r="E452" s="106"/>
      <c r="F452" s="107"/>
      <c r="G452" s="107"/>
      <c r="H452" s="108"/>
      <c r="I452" s="27"/>
      <c r="J452" s="27"/>
      <c r="K452" s="29" t="str">
        <f t="shared" si="78"/>
        <v/>
      </c>
      <c r="L452" s="21" t="str">
        <f>IF($K452="", "", IF($K452=$Q$5, 0, ($G452*'Intro &amp; Setup'!$Y$20)-($F452*'Intro &amp; Setup'!$Y$20)))</f>
        <v/>
      </c>
      <c r="M452" s="27"/>
      <c r="S452" s="39" t="str">
        <f t="shared" si="79"/>
        <v/>
      </c>
      <c r="U452" s="39" t="str">
        <f t="shared" si="80"/>
        <v/>
      </c>
      <c r="W452" s="39" t="str">
        <f t="shared" si="81"/>
        <v/>
      </c>
      <c r="Y452" s="39" t="str">
        <f>IF($B452="", "", IF(OR($B452&lt;'Intro &amp; Setup'!$BI$7, $B452&gt;'Intro &amp; Setup'!$BJ$18), "X", ""))</f>
        <v/>
      </c>
      <c r="AA452" s="70" t="str">
        <f t="shared" si="82"/>
        <v/>
      </c>
      <c r="AB452" s="67" t="str">
        <f t="shared" si="83"/>
        <v/>
      </c>
      <c r="AD452" s="64" t="str">
        <f t="shared" si="84"/>
        <v/>
      </c>
      <c r="AF452" s="67" t="str">
        <f>IF($AD452="", "", COUNTIF($AD$11:$AD$1010, "&lt;"&amp;$AD452)+1+COUNTIF($AD$11:$AD452, $AD452)-1)</f>
        <v/>
      </c>
      <c r="AH452" s="77" t="str">
        <f t="shared" si="85"/>
        <v/>
      </c>
      <c r="AI452" s="21" t="str">
        <f t="shared" si="86"/>
        <v/>
      </c>
      <c r="AK452" s="39" t="str">
        <f t="shared" si="87"/>
        <v/>
      </c>
      <c r="AM452" s="77" t="str">
        <f t="shared" si="88"/>
        <v/>
      </c>
      <c r="AO452" s="77" t="str">
        <f t="shared" si="89"/>
        <v/>
      </c>
      <c r="AP452" s="21" t="str">
        <f t="shared" si="90"/>
        <v/>
      </c>
    </row>
    <row r="453" spans="1:42" x14ac:dyDescent="0.25">
      <c r="A453" s="27"/>
      <c r="B453" s="104"/>
      <c r="C453" s="105"/>
      <c r="D453" s="105"/>
      <c r="E453" s="106"/>
      <c r="F453" s="107"/>
      <c r="G453" s="107"/>
      <c r="H453" s="108"/>
      <c r="I453" s="27"/>
      <c r="J453" s="27"/>
      <c r="K453" s="29" t="str">
        <f t="shared" si="78"/>
        <v/>
      </c>
      <c r="L453" s="21" t="str">
        <f>IF($K453="", "", IF($K453=$Q$5, 0, ($G453*'Intro &amp; Setup'!$Y$20)-($F453*'Intro &amp; Setup'!$Y$20)))</f>
        <v/>
      </c>
      <c r="M453" s="27"/>
      <c r="S453" s="39" t="str">
        <f t="shared" si="79"/>
        <v/>
      </c>
      <c r="U453" s="39" t="str">
        <f t="shared" si="80"/>
        <v/>
      </c>
      <c r="W453" s="39" t="str">
        <f t="shared" si="81"/>
        <v/>
      </c>
      <c r="Y453" s="39" t="str">
        <f>IF($B453="", "", IF(OR($B453&lt;'Intro &amp; Setup'!$BI$7, $B453&gt;'Intro &amp; Setup'!$BJ$18), "X", ""))</f>
        <v/>
      </c>
      <c r="AA453" s="70" t="str">
        <f t="shared" si="82"/>
        <v/>
      </c>
      <c r="AB453" s="67" t="str">
        <f t="shared" si="83"/>
        <v/>
      </c>
      <c r="AD453" s="64" t="str">
        <f t="shared" si="84"/>
        <v/>
      </c>
      <c r="AF453" s="67" t="str">
        <f>IF($AD453="", "", COUNTIF($AD$11:$AD$1010, "&lt;"&amp;$AD453)+1+COUNTIF($AD$11:$AD453, $AD453)-1)</f>
        <v/>
      </c>
      <c r="AH453" s="77" t="str">
        <f t="shared" si="85"/>
        <v/>
      </c>
      <c r="AI453" s="21" t="str">
        <f t="shared" si="86"/>
        <v/>
      </c>
      <c r="AK453" s="39" t="str">
        <f t="shared" si="87"/>
        <v/>
      </c>
      <c r="AM453" s="77" t="str">
        <f t="shared" si="88"/>
        <v/>
      </c>
      <c r="AO453" s="77" t="str">
        <f t="shared" si="89"/>
        <v/>
      </c>
      <c r="AP453" s="21" t="str">
        <f t="shared" si="90"/>
        <v/>
      </c>
    </row>
    <row r="454" spans="1:42" x14ac:dyDescent="0.25">
      <c r="A454" s="27"/>
      <c r="B454" s="104"/>
      <c r="C454" s="105"/>
      <c r="D454" s="105"/>
      <c r="E454" s="106"/>
      <c r="F454" s="107"/>
      <c r="G454" s="107"/>
      <c r="H454" s="108"/>
      <c r="I454" s="27"/>
      <c r="J454" s="27"/>
      <c r="K454" s="29" t="str">
        <f t="shared" si="78"/>
        <v/>
      </c>
      <c r="L454" s="21" t="str">
        <f>IF($K454="", "", IF($K454=$Q$5, 0, ($G454*'Intro &amp; Setup'!$Y$20)-($F454*'Intro &amp; Setup'!$Y$20)))</f>
        <v/>
      </c>
      <c r="M454" s="27"/>
      <c r="S454" s="39" t="str">
        <f t="shared" si="79"/>
        <v/>
      </c>
      <c r="U454" s="39" t="str">
        <f t="shared" si="80"/>
        <v/>
      </c>
      <c r="W454" s="39" t="str">
        <f t="shared" si="81"/>
        <v/>
      </c>
      <c r="Y454" s="39" t="str">
        <f>IF($B454="", "", IF(OR($B454&lt;'Intro &amp; Setup'!$BI$7, $B454&gt;'Intro &amp; Setup'!$BJ$18), "X", ""))</f>
        <v/>
      </c>
      <c r="AA454" s="70" t="str">
        <f t="shared" si="82"/>
        <v/>
      </c>
      <c r="AB454" s="67" t="str">
        <f t="shared" si="83"/>
        <v/>
      </c>
      <c r="AD454" s="64" t="str">
        <f t="shared" si="84"/>
        <v/>
      </c>
      <c r="AF454" s="67" t="str">
        <f>IF($AD454="", "", COUNTIF($AD$11:$AD$1010, "&lt;"&amp;$AD454)+1+COUNTIF($AD$11:$AD454, $AD454)-1)</f>
        <v/>
      </c>
      <c r="AH454" s="77" t="str">
        <f t="shared" si="85"/>
        <v/>
      </c>
      <c r="AI454" s="21" t="str">
        <f t="shared" si="86"/>
        <v/>
      </c>
      <c r="AK454" s="39" t="str">
        <f t="shared" si="87"/>
        <v/>
      </c>
      <c r="AM454" s="77" t="str">
        <f t="shared" si="88"/>
        <v/>
      </c>
      <c r="AO454" s="77" t="str">
        <f t="shared" si="89"/>
        <v/>
      </c>
      <c r="AP454" s="21" t="str">
        <f t="shared" si="90"/>
        <v/>
      </c>
    </row>
    <row r="455" spans="1:42" x14ac:dyDescent="0.25">
      <c r="A455" s="27"/>
      <c r="B455" s="104"/>
      <c r="C455" s="105"/>
      <c r="D455" s="105"/>
      <c r="E455" s="106"/>
      <c r="F455" s="107"/>
      <c r="G455" s="107"/>
      <c r="H455" s="108"/>
      <c r="I455" s="27"/>
      <c r="J455" s="27"/>
      <c r="K455" s="29" t="str">
        <f t="shared" si="78"/>
        <v/>
      </c>
      <c r="L455" s="21" t="str">
        <f>IF($K455="", "", IF($K455=$Q$5, 0, ($G455*'Intro &amp; Setup'!$Y$20)-($F455*'Intro &amp; Setup'!$Y$20)))</f>
        <v/>
      </c>
      <c r="M455" s="27"/>
      <c r="S455" s="39" t="str">
        <f t="shared" si="79"/>
        <v/>
      </c>
      <c r="U455" s="39" t="str">
        <f t="shared" si="80"/>
        <v/>
      </c>
      <c r="W455" s="39" t="str">
        <f t="shared" si="81"/>
        <v/>
      </c>
      <c r="Y455" s="39" t="str">
        <f>IF($B455="", "", IF(OR($B455&lt;'Intro &amp; Setup'!$BI$7, $B455&gt;'Intro &amp; Setup'!$BJ$18), "X", ""))</f>
        <v/>
      </c>
      <c r="AA455" s="70" t="str">
        <f t="shared" si="82"/>
        <v/>
      </c>
      <c r="AB455" s="67" t="str">
        <f t="shared" si="83"/>
        <v/>
      </c>
      <c r="AD455" s="64" t="str">
        <f t="shared" si="84"/>
        <v/>
      </c>
      <c r="AF455" s="67" t="str">
        <f>IF($AD455="", "", COUNTIF($AD$11:$AD$1010, "&lt;"&amp;$AD455)+1+COUNTIF($AD$11:$AD455, $AD455)-1)</f>
        <v/>
      </c>
      <c r="AH455" s="77" t="str">
        <f t="shared" si="85"/>
        <v/>
      </c>
      <c r="AI455" s="21" t="str">
        <f t="shared" si="86"/>
        <v/>
      </c>
      <c r="AK455" s="39" t="str">
        <f t="shared" si="87"/>
        <v/>
      </c>
      <c r="AM455" s="77" t="str">
        <f t="shared" si="88"/>
        <v/>
      </c>
      <c r="AO455" s="77" t="str">
        <f t="shared" si="89"/>
        <v/>
      </c>
      <c r="AP455" s="21" t="str">
        <f t="shared" si="90"/>
        <v/>
      </c>
    </row>
    <row r="456" spans="1:42" x14ac:dyDescent="0.25">
      <c r="A456" s="27"/>
      <c r="B456" s="104"/>
      <c r="C456" s="105"/>
      <c r="D456" s="105"/>
      <c r="E456" s="106"/>
      <c r="F456" s="107"/>
      <c r="G456" s="107"/>
      <c r="H456" s="108"/>
      <c r="I456" s="27"/>
      <c r="J456" s="27"/>
      <c r="K456" s="29" t="str">
        <f t="shared" si="78"/>
        <v/>
      </c>
      <c r="L456" s="21" t="str">
        <f>IF($K456="", "", IF($K456=$Q$5, 0, ($G456*'Intro &amp; Setup'!$Y$20)-($F456*'Intro &amp; Setup'!$Y$20)))</f>
        <v/>
      </c>
      <c r="M456" s="27"/>
      <c r="S456" s="39" t="str">
        <f t="shared" si="79"/>
        <v/>
      </c>
      <c r="U456" s="39" t="str">
        <f t="shared" si="80"/>
        <v/>
      </c>
      <c r="W456" s="39" t="str">
        <f t="shared" si="81"/>
        <v/>
      </c>
      <c r="Y456" s="39" t="str">
        <f>IF($B456="", "", IF(OR($B456&lt;'Intro &amp; Setup'!$BI$7, $B456&gt;'Intro &amp; Setup'!$BJ$18), "X", ""))</f>
        <v/>
      </c>
      <c r="AA456" s="70" t="str">
        <f t="shared" si="82"/>
        <v/>
      </c>
      <c r="AB456" s="67" t="str">
        <f t="shared" si="83"/>
        <v/>
      </c>
      <c r="AD456" s="64" t="str">
        <f t="shared" si="84"/>
        <v/>
      </c>
      <c r="AF456" s="67" t="str">
        <f>IF($AD456="", "", COUNTIF($AD$11:$AD$1010, "&lt;"&amp;$AD456)+1+COUNTIF($AD$11:$AD456, $AD456)-1)</f>
        <v/>
      </c>
      <c r="AH456" s="77" t="str">
        <f t="shared" si="85"/>
        <v/>
      </c>
      <c r="AI456" s="21" t="str">
        <f t="shared" si="86"/>
        <v/>
      </c>
      <c r="AK456" s="39" t="str">
        <f t="shared" si="87"/>
        <v/>
      </c>
      <c r="AM456" s="77" t="str">
        <f t="shared" si="88"/>
        <v/>
      </c>
      <c r="AO456" s="77" t="str">
        <f t="shared" si="89"/>
        <v/>
      </c>
      <c r="AP456" s="21" t="str">
        <f t="shared" si="90"/>
        <v/>
      </c>
    </row>
    <row r="457" spans="1:42" x14ac:dyDescent="0.25">
      <c r="A457" s="27"/>
      <c r="B457" s="104"/>
      <c r="C457" s="105"/>
      <c r="D457" s="105"/>
      <c r="E457" s="106"/>
      <c r="F457" s="107"/>
      <c r="G457" s="107"/>
      <c r="H457" s="108"/>
      <c r="I457" s="27"/>
      <c r="J457" s="27"/>
      <c r="K457" s="29" t="str">
        <f t="shared" si="78"/>
        <v/>
      </c>
      <c r="L457" s="21" t="str">
        <f>IF($K457="", "", IF($K457=$Q$5, 0, ($G457*'Intro &amp; Setup'!$Y$20)-($F457*'Intro &amp; Setup'!$Y$20)))</f>
        <v/>
      </c>
      <c r="M457" s="27"/>
      <c r="S457" s="39" t="str">
        <f t="shared" si="79"/>
        <v/>
      </c>
      <c r="U457" s="39" t="str">
        <f t="shared" si="80"/>
        <v/>
      </c>
      <c r="W457" s="39" t="str">
        <f t="shared" si="81"/>
        <v/>
      </c>
      <c r="Y457" s="39" t="str">
        <f>IF($B457="", "", IF(OR($B457&lt;'Intro &amp; Setup'!$BI$7, $B457&gt;'Intro &amp; Setup'!$BJ$18), "X", ""))</f>
        <v/>
      </c>
      <c r="AA457" s="70" t="str">
        <f t="shared" si="82"/>
        <v/>
      </c>
      <c r="AB457" s="67" t="str">
        <f t="shared" si="83"/>
        <v/>
      </c>
      <c r="AD457" s="64" t="str">
        <f t="shared" si="84"/>
        <v/>
      </c>
      <c r="AF457" s="67" t="str">
        <f>IF($AD457="", "", COUNTIF($AD$11:$AD$1010, "&lt;"&amp;$AD457)+1+COUNTIF($AD$11:$AD457, $AD457)-1)</f>
        <v/>
      </c>
      <c r="AH457" s="77" t="str">
        <f t="shared" si="85"/>
        <v/>
      </c>
      <c r="AI457" s="21" t="str">
        <f t="shared" si="86"/>
        <v/>
      </c>
      <c r="AK457" s="39" t="str">
        <f t="shared" si="87"/>
        <v/>
      </c>
      <c r="AM457" s="77" t="str">
        <f t="shared" si="88"/>
        <v/>
      </c>
      <c r="AO457" s="77" t="str">
        <f t="shared" si="89"/>
        <v/>
      </c>
      <c r="AP457" s="21" t="str">
        <f t="shared" si="90"/>
        <v/>
      </c>
    </row>
    <row r="458" spans="1:42" x14ac:dyDescent="0.25">
      <c r="A458" s="27"/>
      <c r="B458" s="104"/>
      <c r="C458" s="105"/>
      <c r="D458" s="105"/>
      <c r="E458" s="106"/>
      <c r="F458" s="107"/>
      <c r="G458" s="107"/>
      <c r="H458" s="108"/>
      <c r="I458" s="27"/>
      <c r="J458" s="27"/>
      <c r="K458" s="29" t="str">
        <f t="shared" si="78"/>
        <v/>
      </c>
      <c r="L458" s="21" t="str">
        <f>IF($K458="", "", IF($K458=$Q$5, 0, ($G458*'Intro &amp; Setup'!$Y$20)-($F458*'Intro &amp; Setup'!$Y$20)))</f>
        <v/>
      </c>
      <c r="M458" s="27"/>
      <c r="S458" s="39" t="str">
        <f t="shared" si="79"/>
        <v/>
      </c>
      <c r="U458" s="39" t="str">
        <f t="shared" si="80"/>
        <v/>
      </c>
      <c r="W458" s="39" t="str">
        <f t="shared" si="81"/>
        <v/>
      </c>
      <c r="Y458" s="39" t="str">
        <f>IF($B458="", "", IF(OR($B458&lt;'Intro &amp; Setup'!$BI$7, $B458&gt;'Intro &amp; Setup'!$BJ$18), "X", ""))</f>
        <v/>
      </c>
      <c r="AA458" s="70" t="str">
        <f t="shared" si="82"/>
        <v/>
      </c>
      <c r="AB458" s="67" t="str">
        <f t="shared" si="83"/>
        <v/>
      </c>
      <c r="AD458" s="64" t="str">
        <f t="shared" si="84"/>
        <v/>
      </c>
      <c r="AF458" s="67" t="str">
        <f>IF($AD458="", "", COUNTIF($AD$11:$AD$1010, "&lt;"&amp;$AD458)+1+COUNTIF($AD$11:$AD458, $AD458)-1)</f>
        <v/>
      </c>
      <c r="AH458" s="77" t="str">
        <f t="shared" si="85"/>
        <v/>
      </c>
      <c r="AI458" s="21" t="str">
        <f t="shared" si="86"/>
        <v/>
      </c>
      <c r="AK458" s="39" t="str">
        <f t="shared" si="87"/>
        <v/>
      </c>
      <c r="AM458" s="77" t="str">
        <f t="shared" si="88"/>
        <v/>
      </c>
      <c r="AO458" s="77" t="str">
        <f t="shared" si="89"/>
        <v/>
      </c>
      <c r="AP458" s="21" t="str">
        <f t="shared" si="90"/>
        <v/>
      </c>
    </row>
    <row r="459" spans="1:42" x14ac:dyDescent="0.25">
      <c r="A459" s="27"/>
      <c r="B459" s="104"/>
      <c r="C459" s="105"/>
      <c r="D459" s="105"/>
      <c r="E459" s="106"/>
      <c r="F459" s="107"/>
      <c r="G459" s="107"/>
      <c r="H459" s="108"/>
      <c r="I459" s="27"/>
      <c r="J459" s="27"/>
      <c r="K459" s="29" t="str">
        <f t="shared" si="78"/>
        <v/>
      </c>
      <c r="L459" s="21" t="str">
        <f>IF($K459="", "", IF($K459=$Q$5, 0, ($G459*'Intro &amp; Setup'!$Y$20)-($F459*'Intro &amp; Setup'!$Y$20)))</f>
        <v/>
      </c>
      <c r="M459" s="27"/>
      <c r="S459" s="39" t="str">
        <f t="shared" si="79"/>
        <v/>
      </c>
      <c r="U459" s="39" t="str">
        <f t="shared" si="80"/>
        <v/>
      </c>
      <c r="W459" s="39" t="str">
        <f t="shared" si="81"/>
        <v/>
      </c>
      <c r="Y459" s="39" t="str">
        <f>IF($B459="", "", IF(OR($B459&lt;'Intro &amp; Setup'!$BI$7, $B459&gt;'Intro &amp; Setup'!$BJ$18), "X", ""))</f>
        <v/>
      </c>
      <c r="AA459" s="70" t="str">
        <f t="shared" si="82"/>
        <v/>
      </c>
      <c r="AB459" s="67" t="str">
        <f t="shared" si="83"/>
        <v/>
      </c>
      <c r="AD459" s="64" t="str">
        <f t="shared" si="84"/>
        <v/>
      </c>
      <c r="AF459" s="67" t="str">
        <f>IF($AD459="", "", COUNTIF($AD$11:$AD$1010, "&lt;"&amp;$AD459)+1+COUNTIF($AD$11:$AD459, $AD459)-1)</f>
        <v/>
      </c>
      <c r="AH459" s="77" t="str">
        <f t="shared" si="85"/>
        <v/>
      </c>
      <c r="AI459" s="21" t="str">
        <f t="shared" si="86"/>
        <v/>
      </c>
      <c r="AK459" s="39" t="str">
        <f t="shared" si="87"/>
        <v/>
      </c>
      <c r="AM459" s="77" t="str">
        <f t="shared" si="88"/>
        <v/>
      </c>
      <c r="AO459" s="77" t="str">
        <f t="shared" si="89"/>
        <v/>
      </c>
      <c r="AP459" s="21" t="str">
        <f t="shared" si="90"/>
        <v/>
      </c>
    </row>
    <row r="460" spans="1:42" x14ac:dyDescent="0.25">
      <c r="A460" s="27"/>
      <c r="B460" s="104"/>
      <c r="C460" s="105"/>
      <c r="D460" s="105"/>
      <c r="E460" s="106"/>
      <c r="F460" s="107"/>
      <c r="G460" s="107"/>
      <c r="H460" s="108"/>
      <c r="I460" s="27"/>
      <c r="J460" s="27"/>
      <c r="K460" s="29" t="str">
        <f t="shared" ref="K460:K523" si="91">IF($C460="", "", IF($H460="", IF(IFERROR(INDEX($Q$9:$Q$30, MATCH($C460, $P$9:$P$30, 0)), "")="", $Q$5, IFERROR(INDEX($Q$9:$Q$30, MATCH($C460, $P$9:$P$30, 0)), "")), $H460))</f>
        <v/>
      </c>
      <c r="L460" s="21" t="str">
        <f>IF($K460="", "", IF($K460=$Q$5, 0, ($G460*'Intro &amp; Setup'!$Y$20)-($F460*'Intro &amp; Setup'!$Y$20)))</f>
        <v/>
      </c>
      <c r="M460" s="27"/>
      <c r="S460" s="39" t="str">
        <f t="shared" ref="S460:S523" si="92">IF($C460="", "", IF(COUNTIF($P$9:$P$30, $C460)=0, "X", ""))</f>
        <v/>
      </c>
      <c r="U460" s="39" t="str">
        <f t="shared" ref="U460:U523" si="93">IF($B460="", "", TEXT($B460, "mmm yyyy"))</f>
        <v/>
      </c>
      <c r="W460" s="39" t="str">
        <f t="shared" ref="W460:W523" si="94">IF(COUNTIF($B460:$H460, "")&lt;7, "X", "")</f>
        <v/>
      </c>
      <c r="Y460" s="39" t="str">
        <f>IF($B460="", "", IF(OR($B460&lt;'Intro &amp; Setup'!$BI$7, $B460&gt;'Intro &amp; Setup'!$BJ$18), "X", ""))</f>
        <v/>
      </c>
      <c r="AA460" s="70" t="str">
        <f t="shared" ref="AA460:AA523" si="95">IF($B460="", "", IF(AND($B460&gt;=$AA$7, $B460&lt;=$AA$8), "X", ""))</f>
        <v/>
      </c>
      <c r="AB460" s="67" t="str">
        <f t="shared" ref="AB460:AB523" si="96">IF($C460="", "", IF($AB$8="", "X", IF($C460=$AB$8, "X", "")))</f>
        <v/>
      </c>
      <c r="AD460" s="64" t="str">
        <f t="shared" ref="AD460:AD523" si="97">IF(AND($AA460="X", $AB460="X"), $B460, "")</f>
        <v/>
      </c>
      <c r="AF460" s="67" t="str">
        <f>IF($AD460="", "", COUNTIF($AD$11:$AD$1010, "&lt;"&amp;$AD460)+1+COUNTIF($AD$11:$AD460, $AD460)-1)</f>
        <v/>
      </c>
      <c r="AH460" s="77" t="str">
        <f t="shared" ref="AH460:AH523" si="98">IF($AF460="", "", $F460)</f>
        <v/>
      </c>
      <c r="AI460" s="21" t="str">
        <f t="shared" ref="AI460:AI523" si="99">IF($AF460="", "", $G460)</f>
        <v/>
      </c>
      <c r="AK460" s="39" t="str">
        <f t="shared" ref="AK460:AK523" si="100">IF($K460=$Q$4, $U460, "")</f>
        <v/>
      </c>
      <c r="AM460" s="77" t="str">
        <f t="shared" ref="AM460:AM523" si="101">IF($C460=$P$9, $G460-$F460, "")</f>
        <v/>
      </c>
      <c r="AO460" s="77" t="str">
        <f t="shared" ref="AO460:AO523" si="102">IF($K460=$Q$4, F460, "")</f>
        <v/>
      </c>
      <c r="AP460" s="21" t="str">
        <f t="shared" ref="AP460:AP523" si="103">IF($K460=$Q$4, G460, "")</f>
        <v/>
      </c>
    </row>
    <row r="461" spans="1:42" x14ac:dyDescent="0.25">
      <c r="A461" s="27"/>
      <c r="B461" s="104"/>
      <c r="C461" s="105"/>
      <c r="D461" s="105"/>
      <c r="E461" s="106"/>
      <c r="F461" s="107"/>
      <c r="G461" s="107"/>
      <c r="H461" s="108"/>
      <c r="I461" s="27"/>
      <c r="J461" s="27"/>
      <c r="K461" s="29" t="str">
        <f t="shared" si="91"/>
        <v/>
      </c>
      <c r="L461" s="21" t="str">
        <f>IF($K461="", "", IF($K461=$Q$5, 0, ($G461*'Intro &amp; Setup'!$Y$20)-($F461*'Intro &amp; Setup'!$Y$20)))</f>
        <v/>
      </c>
      <c r="M461" s="27"/>
      <c r="S461" s="39" t="str">
        <f t="shared" si="92"/>
        <v/>
      </c>
      <c r="U461" s="39" t="str">
        <f t="shared" si="93"/>
        <v/>
      </c>
      <c r="W461" s="39" t="str">
        <f t="shared" si="94"/>
        <v/>
      </c>
      <c r="Y461" s="39" t="str">
        <f>IF($B461="", "", IF(OR($B461&lt;'Intro &amp; Setup'!$BI$7, $B461&gt;'Intro &amp; Setup'!$BJ$18), "X", ""))</f>
        <v/>
      </c>
      <c r="AA461" s="70" t="str">
        <f t="shared" si="95"/>
        <v/>
      </c>
      <c r="AB461" s="67" t="str">
        <f t="shared" si="96"/>
        <v/>
      </c>
      <c r="AD461" s="64" t="str">
        <f t="shared" si="97"/>
        <v/>
      </c>
      <c r="AF461" s="67" t="str">
        <f>IF($AD461="", "", COUNTIF($AD$11:$AD$1010, "&lt;"&amp;$AD461)+1+COUNTIF($AD$11:$AD461, $AD461)-1)</f>
        <v/>
      </c>
      <c r="AH461" s="77" t="str">
        <f t="shared" si="98"/>
        <v/>
      </c>
      <c r="AI461" s="21" t="str">
        <f t="shared" si="99"/>
        <v/>
      </c>
      <c r="AK461" s="39" t="str">
        <f t="shared" si="100"/>
        <v/>
      </c>
      <c r="AM461" s="77" t="str">
        <f t="shared" si="101"/>
        <v/>
      </c>
      <c r="AO461" s="77" t="str">
        <f t="shared" si="102"/>
        <v/>
      </c>
      <c r="AP461" s="21" t="str">
        <f t="shared" si="103"/>
        <v/>
      </c>
    </row>
    <row r="462" spans="1:42" x14ac:dyDescent="0.25">
      <c r="A462" s="27"/>
      <c r="B462" s="104"/>
      <c r="C462" s="105"/>
      <c r="D462" s="105"/>
      <c r="E462" s="106"/>
      <c r="F462" s="107"/>
      <c r="G462" s="107"/>
      <c r="H462" s="108"/>
      <c r="I462" s="27"/>
      <c r="J462" s="27"/>
      <c r="K462" s="29" t="str">
        <f t="shared" si="91"/>
        <v/>
      </c>
      <c r="L462" s="21" t="str">
        <f>IF($K462="", "", IF($K462=$Q$5, 0, ($G462*'Intro &amp; Setup'!$Y$20)-($F462*'Intro &amp; Setup'!$Y$20)))</f>
        <v/>
      </c>
      <c r="M462" s="27"/>
      <c r="S462" s="39" t="str">
        <f t="shared" si="92"/>
        <v/>
      </c>
      <c r="U462" s="39" t="str">
        <f t="shared" si="93"/>
        <v/>
      </c>
      <c r="W462" s="39" t="str">
        <f t="shared" si="94"/>
        <v/>
      </c>
      <c r="Y462" s="39" t="str">
        <f>IF($B462="", "", IF(OR($B462&lt;'Intro &amp; Setup'!$BI$7, $B462&gt;'Intro &amp; Setup'!$BJ$18), "X", ""))</f>
        <v/>
      </c>
      <c r="AA462" s="70" t="str">
        <f t="shared" si="95"/>
        <v/>
      </c>
      <c r="AB462" s="67" t="str">
        <f t="shared" si="96"/>
        <v/>
      </c>
      <c r="AD462" s="64" t="str">
        <f t="shared" si="97"/>
        <v/>
      </c>
      <c r="AF462" s="67" t="str">
        <f>IF($AD462="", "", COUNTIF($AD$11:$AD$1010, "&lt;"&amp;$AD462)+1+COUNTIF($AD$11:$AD462, $AD462)-1)</f>
        <v/>
      </c>
      <c r="AH462" s="77" t="str">
        <f t="shared" si="98"/>
        <v/>
      </c>
      <c r="AI462" s="21" t="str">
        <f t="shared" si="99"/>
        <v/>
      </c>
      <c r="AK462" s="39" t="str">
        <f t="shared" si="100"/>
        <v/>
      </c>
      <c r="AM462" s="77" t="str">
        <f t="shared" si="101"/>
        <v/>
      </c>
      <c r="AO462" s="77" t="str">
        <f t="shared" si="102"/>
        <v/>
      </c>
      <c r="AP462" s="21" t="str">
        <f t="shared" si="103"/>
        <v/>
      </c>
    </row>
    <row r="463" spans="1:42" x14ac:dyDescent="0.25">
      <c r="A463" s="27"/>
      <c r="B463" s="104"/>
      <c r="C463" s="105"/>
      <c r="D463" s="105"/>
      <c r="E463" s="106"/>
      <c r="F463" s="107"/>
      <c r="G463" s="107"/>
      <c r="H463" s="108"/>
      <c r="I463" s="27"/>
      <c r="J463" s="27"/>
      <c r="K463" s="29" t="str">
        <f t="shared" si="91"/>
        <v/>
      </c>
      <c r="L463" s="21" t="str">
        <f>IF($K463="", "", IF($K463=$Q$5, 0, ($G463*'Intro &amp; Setup'!$Y$20)-($F463*'Intro &amp; Setup'!$Y$20)))</f>
        <v/>
      </c>
      <c r="M463" s="27"/>
      <c r="S463" s="39" t="str">
        <f t="shared" si="92"/>
        <v/>
      </c>
      <c r="U463" s="39" t="str">
        <f t="shared" si="93"/>
        <v/>
      </c>
      <c r="W463" s="39" t="str">
        <f t="shared" si="94"/>
        <v/>
      </c>
      <c r="Y463" s="39" t="str">
        <f>IF($B463="", "", IF(OR($B463&lt;'Intro &amp; Setup'!$BI$7, $B463&gt;'Intro &amp; Setup'!$BJ$18), "X", ""))</f>
        <v/>
      </c>
      <c r="AA463" s="70" t="str">
        <f t="shared" si="95"/>
        <v/>
      </c>
      <c r="AB463" s="67" t="str">
        <f t="shared" si="96"/>
        <v/>
      </c>
      <c r="AD463" s="64" t="str">
        <f t="shared" si="97"/>
        <v/>
      </c>
      <c r="AF463" s="67" t="str">
        <f>IF($AD463="", "", COUNTIF($AD$11:$AD$1010, "&lt;"&amp;$AD463)+1+COUNTIF($AD$11:$AD463, $AD463)-1)</f>
        <v/>
      </c>
      <c r="AH463" s="77" t="str">
        <f t="shared" si="98"/>
        <v/>
      </c>
      <c r="AI463" s="21" t="str">
        <f t="shared" si="99"/>
        <v/>
      </c>
      <c r="AK463" s="39" t="str">
        <f t="shared" si="100"/>
        <v/>
      </c>
      <c r="AM463" s="77" t="str">
        <f t="shared" si="101"/>
        <v/>
      </c>
      <c r="AO463" s="77" t="str">
        <f t="shared" si="102"/>
        <v/>
      </c>
      <c r="AP463" s="21" t="str">
        <f t="shared" si="103"/>
        <v/>
      </c>
    </row>
    <row r="464" spans="1:42" x14ac:dyDescent="0.25">
      <c r="A464" s="27"/>
      <c r="B464" s="104"/>
      <c r="C464" s="105"/>
      <c r="D464" s="105"/>
      <c r="E464" s="106"/>
      <c r="F464" s="107"/>
      <c r="G464" s="107"/>
      <c r="H464" s="108"/>
      <c r="I464" s="27"/>
      <c r="J464" s="27"/>
      <c r="K464" s="29" t="str">
        <f t="shared" si="91"/>
        <v/>
      </c>
      <c r="L464" s="21" t="str">
        <f>IF($K464="", "", IF($K464=$Q$5, 0, ($G464*'Intro &amp; Setup'!$Y$20)-($F464*'Intro &amp; Setup'!$Y$20)))</f>
        <v/>
      </c>
      <c r="M464" s="27"/>
      <c r="S464" s="39" t="str">
        <f t="shared" si="92"/>
        <v/>
      </c>
      <c r="U464" s="39" t="str">
        <f t="shared" si="93"/>
        <v/>
      </c>
      <c r="W464" s="39" t="str">
        <f t="shared" si="94"/>
        <v/>
      </c>
      <c r="Y464" s="39" t="str">
        <f>IF($B464="", "", IF(OR($B464&lt;'Intro &amp; Setup'!$BI$7, $B464&gt;'Intro &amp; Setup'!$BJ$18), "X", ""))</f>
        <v/>
      </c>
      <c r="AA464" s="70" t="str">
        <f t="shared" si="95"/>
        <v/>
      </c>
      <c r="AB464" s="67" t="str">
        <f t="shared" si="96"/>
        <v/>
      </c>
      <c r="AD464" s="64" t="str">
        <f t="shared" si="97"/>
        <v/>
      </c>
      <c r="AF464" s="67" t="str">
        <f>IF($AD464="", "", COUNTIF($AD$11:$AD$1010, "&lt;"&amp;$AD464)+1+COUNTIF($AD$11:$AD464, $AD464)-1)</f>
        <v/>
      </c>
      <c r="AH464" s="77" t="str">
        <f t="shared" si="98"/>
        <v/>
      </c>
      <c r="AI464" s="21" t="str">
        <f t="shared" si="99"/>
        <v/>
      </c>
      <c r="AK464" s="39" t="str">
        <f t="shared" si="100"/>
        <v/>
      </c>
      <c r="AM464" s="77" t="str">
        <f t="shared" si="101"/>
        <v/>
      </c>
      <c r="AO464" s="77" t="str">
        <f t="shared" si="102"/>
        <v/>
      </c>
      <c r="AP464" s="21" t="str">
        <f t="shared" si="103"/>
        <v/>
      </c>
    </row>
    <row r="465" spans="1:42" x14ac:dyDescent="0.25">
      <c r="A465" s="27"/>
      <c r="B465" s="104"/>
      <c r="C465" s="105"/>
      <c r="D465" s="105"/>
      <c r="E465" s="106"/>
      <c r="F465" s="107"/>
      <c r="G465" s="107"/>
      <c r="H465" s="108"/>
      <c r="I465" s="27"/>
      <c r="J465" s="27"/>
      <c r="K465" s="29" t="str">
        <f t="shared" si="91"/>
        <v/>
      </c>
      <c r="L465" s="21" t="str">
        <f>IF($K465="", "", IF($K465=$Q$5, 0, ($G465*'Intro &amp; Setup'!$Y$20)-($F465*'Intro &amp; Setup'!$Y$20)))</f>
        <v/>
      </c>
      <c r="M465" s="27"/>
      <c r="S465" s="39" t="str">
        <f t="shared" si="92"/>
        <v/>
      </c>
      <c r="U465" s="39" t="str">
        <f t="shared" si="93"/>
        <v/>
      </c>
      <c r="W465" s="39" t="str">
        <f t="shared" si="94"/>
        <v/>
      </c>
      <c r="Y465" s="39" t="str">
        <f>IF($B465="", "", IF(OR($B465&lt;'Intro &amp; Setup'!$BI$7, $B465&gt;'Intro &amp; Setup'!$BJ$18), "X", ""))</f>
        <v/>
      </c>
      <c r="AA465" s="70" t="str">
        <f t="shared" si="95"/>
        <v/>
      </c>
      <c r="AB465" s="67" t="str">
        <f t="shared" si="96"/>
        <v/>
      </c>
      <c r="AD465" s="64" t="str">
        <f t="shared" si="97"/>
        <v/>
      </c>
      <c r="AF465" s="67" t="str">
        <f>IF($AD465="", "", COUNTIF($AD$11:$AD$1010, "&lt;"&amp;$AD465)+1+COUNTIF($AD$11:$AD465, $AD465)-1)</f>
        <v/>
      </c>
      <c r="AH465" s="77" t="str">
        <f t="shared" si="98"/>
        <v/>
      </c>
      <c r="AI465" s="21" t="str">
        <f t="shared" si="99"/>
        <v/>
      </c>
      <c r="AK465" s="39" t="str">
        <f t="shared" si="100"/>
        <v/>
      </c>
      <c r="AM465" s="77" t="str">
        <f t="shared" si="101"/>
        <v/>
      </c>
      <c r="AO465" s="77" t="str">
        <f t="shared" si="102"/>
        <v/>
      </c>
      <c r="AP465" s="21" t="str">
        <f t="shared" si="103"/>
        <v/>
      </c>
    </row>
    <row r="466" spans="1:42" x14ac:dyDescent="0.25">
      <c r="A466" s="27"/>
      <c r="B466" s="104"/>
      <c r="C466" s="105"/>
      <c r="D466" s="105"/>
      <c r="E466" s="106"/>
      <c r="F466" s="107"/>
      <c r="G466" s="107"/>
      <c r="H466" s="108"/>
      <c r="I466" s="27"/>
      <c r="J466" s="27"/>
      <c r="K466" s="29" t="str">
        <f t="shared" si="91"/>
        <v/>
      </c>
      <c r="L466" s="21" t="str">
        <f>IF($K466="", "", IF($K466=$Q$5, 0, ($G466*'Intro &amp; Setup'!$Y$20)-($F466*'Intro &amp; Setup'!$Y$20)))</f>
        <v/>
      </c>
      <c r="M466" s="27"/>
      <c r="S466" s="39" t="str">
        <f t="shared" si="92"/>
        <v/>
      </c>
      <c r="U466" s="39" t="str">
        <f t="shared" si="93"/>
        <v/>
      </c>
      <c r="W466" s="39" t="str">
        <f t="shared" si="94"/>
        <v/>
      </c>
      <c r="Y466" s="39" t="str">
        <f>IF($B466="", "", IF(OR($B466&lt;'Intro &amp; Setup'!$BI$7, $B466&gt;'Intro &amp; Setup'!$BJ$18), "X", ""))</f>
        <v/>
      </c>
      <c r="AA466" s="70" t="str">
        <f t="shared" si="95"/>
        <v/>
      </c>
      <c r="AB466" s="67" t="str">
        <f t="shared" si="96"/>
        <v/>
      </c>
      <c r="AD466" s="64" t="str">
        <f t="shared" si="97"/>
        <v/>
      </c>
      <c r="AF466" s="67" t="str">
        <f>IF($AD466="", "", COUNTIF($AD$11:$AD$1010, "&lt;"&amp;$AD466)+1+COUNTIF($AD$11:$AD466, $AD466)-1)</f>
        <v/>
      </c>
      <c r="AH466" s="77" t="str">
        <f t="shared" si="98"/>
        <v/>
      </c>
      <c r="AI466" s="21" t="str">
        <f t="shared" si="99"/>
        <v/>
      </c>
      <c r="AK466" s="39" t="str">
        <f t="shared" si="100"/>
        <v/>
      </c>
      <c r="AM466" s="77" t="str">
        <f t="shared" si="101"/>
        <v/>
      </c>
      <c r="AO466" s="77" t="str">
        <f t="shared" si="102"/>
        <v/>
      </c>
      <c r="AP466" s="21" t="str">
        <f t="shared" si="103"/>
        <v/>
      </c>
    </row>
    <row r="467" spans="1:42" x14ac:dyDescent="0.25">
      <c r="A467" s="27"/>
      <c r="B467" s="104"/>
      <c r="C467" s="105"/>
      <c r="D467" s="105"/>
      <c r="E467" s="106"/>
      <c r="F467" s="107"/>
      <c r="G467" s="107"/>
      <c r="H467" s="108"/>
      <c r="I467" s="27"/>
      <c r="J467" s="27"/>
      <c r="K467" s="29" t="str">
        <f t="shared" si="91"/>
        <v/>
      </c>
      <c r="L467" s="21" t="str">
        <f>IF($K467="", "", IF($K467=$Q$5, 0, ($G467*'Intro &amp; Setup'!$Y$20)-($F467*'Intro &amp; Setup'!$Y$20)))</f>
        <v/>
      </c>
      <c r="M467" s="27"/>
      <c r="S467" s="39" t="str">
        <f t="shared" si="92"/>
        <v/>
      </c>
      <c r="U467" s="39" t="str">
        <f t="shared" si="93"/>
        <v/>
      </c>
      <c r="W467" s="39" t="str">
        <f t="shared" si="94"/>
        <v/>
      </c>
      <c r="Y467" s="39" t="str">
        <f>IF($B467="", "", IF(OR($B467&lt;'Intro &amp; Setup'!$BI$7, $B467&gt;'Intro &amp; Setup'!$BJ$18), "X", ""))</f>
        <v/>
      </c>
      <c r="AA467" s="70" t="str">
        <f t="shared" si="95"/>
        <v/>
      </c>
      <c r="AB467" s="67" t="str">
        <f t="shared" si="96"/>
        <v/>
      </c>
      <c r="AD467" s="64" t="str">
        <f t="shared" si="97"/>
        <v/>
      </c>
      <c r="AF467" s="67" t="str">
        <f>IF($AD467="", "", COUNTIF($AD$11:$AD$1010, "&lt;"&amp;$AD467)+1+COUNTIF($AD$11:$AD467, $AD467)-1)</f>
        <v/>
      </c>
      <c r="AH467" s="77" t="str">
        <f t="shared" si="98"/>
        <v/>
      </c>
      <c r="AI467" s="21" t="str">
        <f t="shared" si="99"/>
        <v/>
      </c>
      <c r="AK467" s="39" t="str">
        <f t="shared" si="100"/>
        <v/>
      </c>
      <c r="AM467" s="77" t="str">
        <f t="shared" si="101"/>
        <v/>
      </c>
      <c r="AO467" s="77" t="str">
        <f t="shared" si="102"/>
        <v/>
      </c>
      <c r="AP467" s="21" t="str">
        <f t="shared" si="103"/>
        <v/>
      </c>
    </row>
    <row r="468" spans="1:42" x14ac:dyDescent="0.25">
      <c r="A468" s="27"/>
      <c r="B468" s="104"/>
      <c r="C468" s="105"/>
      <c r="D468" s="105"/>
      <c r="E468" s="106"/>
      <c r="F468" s="107"/>
      <c r="G468" s="107"/>
      <c r="H468" s="108"/>
      <c r="I468" s="27"/>
      <c r="J468" s="27"/>
      <c r="K468" s="29" t="str">
        <f t="shared" si="91"/>
        <v/>
      </c>
      <c r="L468" s="21" t="str">
        <f>IF($K468="", "", IF($K468=$Q$5, 0, ($G468*'Intro &amp; Setup'!$Y$20)-($F468*'Intro &amp; Setup'!$Y$20)))</f>
        <v/>
      </c>
      <c r="M468" s="27"/>
      <c r="S468" s="39" t="str">
        <f t="shared" si="92"/>
        <v/>
      </c>
      <c r="U468" s="39" t="str">
        <f t="shared" si="93"/>
        <v/>
      </c>
      <c r="W468" s="39" t="str">
        <f t="shared" si="94"/>
        <v/>
      </c>
      <c r="Y468" s="39" t="str">
        <f>IF($B468="", "", IF(OR($B468&lt;'Intro &amp; Setup'!$BI$7, $B468&gt;'Intro &amp; Setup'!$BJ$18), "X", ""))</f>
        <v/>
      </c>
      <c r="AA468" s="70" t="str">
        <f t="shared" si="95"/>
        <v/>
      </c>
      <c r="AB468" s="67" t="str">
        <f t="shared" si="96"/>
        <v/>
      </c>
      <c r="AD468" s="64" t="str">
        <f t="shared" si="97"/>
        <v/>
      </c>
      <c r="AF468" s="67" t="str">
        <f>IF($AD468="", "", COUNTIF($AD$11:$AD$1010, "&lt;"&amp;$AD468)+1+COUNTIF($AD$11:$AD468, $AD468)-1)</f>
        <v/>
      </c>
      <c r="AH468" s="77" t="str">
        <f t="shared" si="98"/>
        <v/>
      </c>
      <c r="AI468" s="21" t="str">
        <f t="shared" si="99"/>
        <v/>
      </c>
      <c r="AK468" s="39" t="str">
        <f t="shared" si="100"/>
        <v/>
      </c>
      <c r="AM468" s="77" t="str">
        <f t="shared" si="101"/>
        <v/>
      </c>
      <c r="AO468" s="77" t="str">
        <f t="shared" si="102"/>
        <v/>
      </c>
      <c r="AP468" s="21" t="str">
        <f t="shared" si="103"/>
        <v/>
      </c>
    </row>
    <row r="469" spans="1:42" x14ac:dyDescent="0.25">
      <c r="A469" s="27"/>
      <c r="B469" s="104"/>
      <c r="C469" s="105"/>
      <c r="D469" s="105"/>
      <c r="E469" s="106"/>
      <c r="F469" s="107"/>
      <c r="G469" s="107"/>
      <c r="H469" s="108"/>
      <c r="I469" s="27"/>
      <c r="J469" s="27"/>
      <c r="K469" s="29" t="str">
        <f t="shared" si="91"/>
        <v/>
      </c>
      <c r="L469" s="21" t="str">
        <f>IF($K469="", "", IF($K469=$Q$5, 0, ($G469*'Intro &amp; Setup'!$Y$20)-($F469*'Intro &amp; Setup'!$Y$20)))</f>
        <v/>
      </c>
      <c r="M469" s="27"/>
      <c r="S469" s="39" t="str">
        <f t="shared" si="92"/>
        <v/>
      </c>
      <c r="U469" s="39" t="str">
        <f t="shared" si="93"/>
        <v/>
      </c>
      <c r="W469" s="39" t="str">
        <f t="shared" si="94"/>
        <v/>
      </c>
      <c r="Y469" s="39" t="str">
        <f>IF($B469="", "", IF(OR($B469&lt;'Intro &amp; Setup'!$BI$7, $B469&gt;'Intro &amp; Setup'!$BJ$18), "X", ""))</f>
        <v/>
      </c>
      <c r="AA469" s="70" t="str">
        <f t="shared" si="95"/>
        <v/>
      </c>
      <c r="AB469" s="67" t="str">
        <f t="shared" si="96"/>
        <v/>
      </c>
      <c r="AD469" s="64" t="str">
        <f t="shared" si="97"/>
        <v/>
      </c>
      <c r="AF469" s="67" t="str">
        <f>IF($AD469="", "", COUNTIF($AD$11:$AD$1010, "&lt;"&amp;$AD469)+1+COUNTIF($AD$11:$AD469, $AD469)-1)</f>
        <v/>
      </c>
      <c r="AH469" s="77" t="str">
        <f t="shared" si="98"/>
        <v/>
      </c>
      <c r="AI469" s="21" t="str">
        <f t="shared" si="99"/>
        <v/>
      </c>
      <c r="AK469" s="39" t="str">
        <f t="shared" si="100"/>
        <v/>
      </c>
      <c r="AM469" s="77" t="str">
        <f t="shared" si="101"/>
        <v/>
      </c>
      <c r="AO469" s="77" t="str">
        <f t="shared" si="102"/>
        <v/>
      </c>
      <c r="AP469" s="21" t="str">
        <f t="shared" si="103"/>
        <v/>
      </c>
    </row>
    <row r="470" spans="1:42" x14ac:dyDescent="0.25">
      <c r="A470" s="27"/>
      <c r="B470" s="104"/>
      <c r="C470" s="105"/>
      <c r="D470" s="105"/>
      <c r="E470" s="106"/>
      <c r="F470" s="107"/>
      <c r="G470" s="107"/>
      <c r="H470" s="108"/>
      <c r="I470" s="27"/>
      <c r="J470" s="27"/>
      <c r="K470" s="29" t="str">
        <f t="shared" si="91"/>
        <v/>
      </c>
      <c r="L470" s="21" t="str">
        <f>IF($K470="", "", IF($K470=$Q$5, 0, ($G470*'Intro &amp; Setup'!$Y$20)-($F470*'Intro &amp; Setup'!$Y$20)))</f>
        <v/>
      </c>
      <c r="M470" s="27"/>
      <c r="S470" s="39" t="str">
        <f t="shared" si="92"/>
        <v/>
      </c>
      <c r="U470" s="39" t="str">
        <f t="shared" si="93"/>
        <v/>
      </c>
      <c r="W470" s="39" t="str">
        <f t="shared" si="94"/>
        <v/>
      </c>
      <c r="Y470" s="39" t="str">
        <f>IF($B470="", "", IF(OR($B470&lt;'Intro &amp; Setup'!$BI$7, $B470&gt;'Intro &amp; Setup'!$BJ$18), "X", ""))</f>
        <v/>
      </c>
      <c r="AA470" s="70" t="str">
        <f t="shared" si="95"/>
        <v/>
      </c>
      <c r="AB470" s="67" t="str">
        <f t="shared" si="96"/>
        <v/>
      </c>
      <c r="AD470" s="64" t="str">
        <f t="shared" si="97"/>
        <v/>
      </c>
      <c r="AF470" s="67" t="str">
        <f>IF($AD470="", "", COUNTIF($AD$11:$AD$1010, "&lt;"&amp;$AD470)+1+COUNTIF($AD$11:$AD470, $AD470)-1)</f>
        <v/>
      </c>
      <c r="AH470" s="77" t="str">
        <f t="shared" si="98"/>
        <v/>
      </c>
      <c r="AI470" s="21" t="str">
        <f t="shared" si="99"/>
        <v/>
      </c>
      <c r="AK470" s="39" t="str">
        <f t="shared" si="100"/>
        <v/>
      </c>
      <c r="AM470" s="77" t="str">
        <f t="shared" si="101"/>
        <v/>
      </c>
      <c r="AO470" s="77" t="str">
        <f t="shared" si="102"/>
        <v/>
      </c>
      <c r="AP470" s="21" t="str">
        <f t="shared" si="103"/>
        <v/>
      </c>
    </row>
    <row r="471" spans="1:42" x14ac:dyDescent="0.25">
      <c r="A471" s="27"/>
      <c r="B471" s="104"/>
      <c r="C471" s="105"/>
      <c r="D471" s="105"/>
      <c r="E471" s="106"/>
      <c r="F471" s="107"/>
      <c r="G471" s="107"/>
      <c r="H471" s="108"/>
      <c r="I471" s="27"/>
      <c r="J471" s="27"/>
      <c r="K471" s="29" t="str">
        <f t="shared" si="91"/>
        <v/>
      </c>
      <c r="L471" s="21" t="str">
        <f>IF($K471="", "", IF($K471=$Q$5, 0, ($G471*'Intro &amp; Setup'!$Y$20)-($F471*'Intro &amp; Setup'!$Y$20)))</f>
        <v/>
      </c>
      <c r="M471" s="27"/>
      <c r="S471" s="39" t="str">
        <f t="shared" si="92"/>
        <v/>
      </c>
      <c r="U471" s="39" t="str">
        <f t="shared" si="93"/>
        <v/>
      </c>
      <c r="W471" s="39" t="str">
        <f t="shared" si="94"/>
        <v/>
      </c>
      <c r="Y471" s="39" t="str">
        <f>IF($B471="", "", IF(OR($B471&lt;'Intro &amp; Setup'!$BI$7, $B471&gt;'Intro &amp; Setup'!$BJ$18), "X", ""))</f>
        <v/>
      </c>
      <c r="AA471" s="70" t="str">
        <f t="shared" si="95"/>
        <v/>
      </c>
      <c r="AB471" s="67" t="str">
        <f t="shared" si="96"/>
        <v/>
      </c>
      <c r="AD471" s="64" t="str">
        <f t="shared" si="97"/>
        <v/>
      </c>
      <c r="AF471" s="67" t="str">
        <f>IF($AD471="", "", COUNTIF($AD$11:$AD$1010, "&lt;"&amp;$AD471)+1+COUNTIF($AD$11:$AD471, $AD471)-1)</f>
        <v/>
      </c>
      <c r="AH471" s="77" t="str">
        <f t="shared" si="98"/>
        <v/>
      </c>
      <c r="AI471" s="21" t="str">
        <f t="shared" si="99"/>
        <v/>
      </c>
      <c r="AK471" s="39" t="str">
        <f t="shared" si="100"/>
        <v/>
      </c>
      <c r="AM471" s="77" t="str">
        <f t="shared" si="101"/>
        <v/>
      </c>
      <c r="AO471" s="77" t="str">
        <f t="shared" si="102"/>
        <v/>
      </c>
      <c r="AP471" s="21" t="str">
        <f t="shared" si="103"/>
        <v/>
      </c>
    </row>
    <row r="472" spans="1:42" x14ac:dyDescent="0.25">
      <c r="A472" s="27"/>
      <c r="B472" s="104"/>
      <c r="C472" s="105"/>
      <c r="D472" s="105"/>
      <c r="E472" s="106"/>
      <c r="F472" s="107"/>
      <c r="G472" s="107"/>
      <c r="H472" s="108"/>
      <c r="I472" s="27"/>
      <c r="J472" s="27"/>
      <c r="K472" s="29" t="str">
        <f t="shared" si="91"/>
        <v/>
      </c>
      <c r="L472" s="21" t="str">
        <f>IF($K472="", "", IF($K472=$Q$5, 0, ($G472*'Intro &amp; Setup'!$Y$20)-($F472*'Intro &amp; Setup'!$Y$20)))</f>
        <v/>
      </c>
      <c r="M472" s="27"/>
      <c r="S472" s="39" t="str">
        <f t="shared" si="92"/>
        <v/>
      </c>
      <c r="U472" s="39" t="str">
        <f t="shared" si="93"/>
        <v/>
      </c>
      <c r="W472" s="39" t="str">
        <f t="shared" si="94"/>
        <v/>
      </c>
      <c r="Y472" s="39" t="str">
        <f>IF($B472="", "", IF(OR($B472&lt;'Intro &amp; Setup'!$BI$7, $B472&gt;'Intro &amp; Setup'!$BJ$18), "X", ""))</f>
        <v/>
      </c>
      <c r="AA472" s="70" t="str">
        <f t="shared" si="95"/>
        <v/>
      </c>
      <c r="AB472" s="67" t="str">
        <f t="shared" si="96"/>
        <v/>
      </c>
      <c r="AD472" s="64" t="str">
        <f t="shared" si="97"/>
        <v/>
      </c>
      <c r="AF472" s="67" t="str">
        <f>IF($AD472="", "", COUNTIF($AD$11:$AD$1010, "&lt;"&amp;$AD472)+1+COUNTIF($AD$11:$AD472, $AD472)-1)</f>
        <v/>
      </c>
      <c r="AH472" s="77" t="str">
        <f t="shared" si="98"/>
        <v/>
      </c>
      <c r="AI472" s="21" t="str">
        <f t="shared" si="99"/>
        <v/>
      </c>
      <c r="AK472" s="39" t="str">
        <f t="shared" si="100"/>
        <v/>
      </c>
      <c r="AM472" s="77" t="str">
        <f t="shared" si="101"/>
        <v/>
      </c>
      <c r="AO472" s="77" t="str">
        <f t="shared" si="102"/>
        <v/>
      </c>
      <c r="AP472" s="21" t="str">
        <f t="shared" si="103"/>
        <v/>
      </c>
    </row>
    <row r="473" spans="1:42" x14ac:dyDescent="0.25">
      <c r="A473" s="27"/>
      <c r="B473" s="104"/>
      <c r="C473" s="105"/>
      <c r="D473" s="105"/>
      <c r="E473" s="106"/>
      <c r="F473" s="107"/>
      <c r="G473" s="107"/>
      <c r="H473" s="108"/>
      <c r="I473" s="27"/>
      <c r="J473" s="27"/>
      <c r="K473" s="29" t="str">
        <f t="shared" si="91"/>
        <v/>
      </c>
      <c r="L473" s="21" t="str">
        <f>IF($K473="", "", IF($K473=$Q$5, 0, ($G473*'Intro &amp; Setup'!$Y$20)-($F473*'Intro &amp; Setup'!$Y$20)))</f>
        <v/>
      </c>
      <c r="M473" s="27"/>
      <c r="S473" s="39" t="str">
        <f t="shared" si="92"/>
        <v/>
      </c>
      <c r="U473" s="39" t="str">
        <f t="shared" si="93"/>
        <v/>
      </c>
      <c r="W473" s="39" t="str">
        <f t="shared" si="94"/>
        <v/>
      </c>
      <c r="Y473" s="39" t="str">
        <f>IF($B473="", "", IF(OR($B473&lt;'Intro &amp; Setup'!$BI$7, $B473&gt;'Intro &amp; Setup'!$BJ$18), "X", ""))</f>
        <v/>
      </c>
      <c r="AA473" s="70" t="str">
        <f t="shared" si="95"/>
        <v/>
      </c>
      <c r="AB473" s="67" t="str">
        <f t="shared" si="96"/>
        <v/>
      </c>
      <c r="AD473" s="64" t="str">
        <f t="shared" si="97"/>
        <v/>
      </c>
      <c r="AF473" s="67" t="str">
        <f>IF($AD473="", "", COUNTIF($AD$11:$AD$1010, "&lt;"&amp;$AD473)+1+COUNTIF($AD$11:$AD473, $AD473)-1)</f>
        <v/>
      </c>
      <c r="AH473" s="77" t="str">
        <f t="shared" si="98"/>
        <v/>
      </c>
      <c r="AI473" s="21" t="str">
        <f t="shared" si="99"/>
        <v/>
      </c>
      <c r="AK473" s="39" t="str">
        <f t="shared" si="100"/>
        <v/>
      </c>
      <c r="AM473" s="77" t="str">
        <f t="shared" si="101"/>
        <v/>
      </c>
      <c r="AO473" s="77" t="str">
        <f t="shared" si="102"/>
        <v/>
      </c>
      <c r="AP473" s="21" t="str">
        <f t="shared" si="103"/>
        <v/>
      </c>
    </row>
    <row r="474" spans="1:42" x14ac:dyDescent="0.25">
      <c r="A474" s="27"/>
      <c r="B474" s="104"/>
      <c r="C474" s="105"/>
      <c r="D474" s="105"/>
      <c r="E474" s="106"/>
      <c r="F474" s="107"/>
      <c r="G474" s="107"/>
      <c r="H474" s="108"/>
      <c r="I474" s="27"/>
      <c r="J474" s="27"/>
      <c r="K474" s="29" t="str">
        <f t="shared" si="91"/>
        <v/>
      </c>
      <c r="L474" s="21" t="str">
        <f>IF($K474="", "", IF($K474=$Q$5, 0, ($G474*'Intro &amp; Setup'!$Y$20)-($F474*'Intro &amp; Setup'!$Y$20)))</f>
        <v/>
      </c>
      <c r="M474" s="27"/>
      <c r="S474" s="39" t="str">
        <f t="shared" si="92"/>
        <v/>
      </c>
      <c r="U474" s="39" t="str">
        <f t="shared" si="93"/>
        <v/>
      </c>
      <c r="W474" s="39" t="str">
        <f t="shared" si="94"/>
        <v/>
      </c>
      <c r="Y474" s="39" t="str">
        <f>IF($B474="", "", IF(OR($B474&lt;'Intro &amp; Setup'!$BI$7, $B474&gt;'Intro &amp; Setup'!$BJ$18), "X", ""))</f>
        <v/>
      </c>
      <c r="AA474" s="70" t="str">
        <f t="shared" si="95"/>
        <v/>
      </c>
      <c r="AB474" s="67" t="str">
        <f t="shared" si="96"/>
        <v/>
      </c>
      <c r="AD474" s="64" t="str">
        <f t="shared" si="97"/>
        <v/>
      </c>
      <c r="AF474" s="67" t="str">
        <f>IF($AD474="", "", COUNTIF($AD$11:$AD$1010, "&lt;"&amp;$AD474)+1+COUNTIF($AD$11:$AD474, $AD474)-1)</f>
        <v/>
      </c>
      <c r="AH474" s="77" t="str">
        <f t="shared" si="98"/>
        <v/>
      </c>
      <c r="AI474" s="21" t="str">
        <f t="shared" si="99"/>
        <v/>
      </c>
      <c r="AK474" s="39" t="str">
        <f t="shared" si="100"/>
        <v/>
      </c>
      <c r="AM474" s="77" t="str">
        <f t="shared" si="101"/>
        <v/>
      </c>
      <c r="AO474" s="77" t="str">
        <f t="shared" si="102"/>
        <v/>
      </c>
      <c r="AP474" s="21" t="str">
        <f t="shared" si="103"/>
        <v/>
      </c>
    </row>
    <row r="475" spans="1:42" x14ac:dyDescent="0.25">
      <c r="A475" s="27"/>
      <c r="B475" s="104"/>
      <c r="C475" s="105"/>
      <c r="D475" s="105"/>
      <c r="E475" s="106"/>
      <c r="F475" s="107"/>
      <c r="G475" s="107"/>
      <c r="H475" s="108"/>
      <c r="I475" s="27"/>
      <c r="J475" s="27"/>
      <c r="K475" s="29" t="str">
        <f t="shared" si="91"/>
        <v/>
      </c>
      <c r="L475" s="21" t="str">
        <f>IF($K475="", "", IF($K475=$Q$5, 0, ($G475*'Intro &amp; Setup'!$Y$20)-($F475*'Intro &amp; Setup'!$Y$20)))</f>
        <v/>
      </c>
      <c r="M475" s="27"/>
      <c r="S475" s="39" t="str">
        <f t="shared" si="92"/>
        <v/>
      </c>
      <c r="U475" s="39" t="str">
        <f t="shared" si="93"/>
        <v/>
      </c>
      <c r="W475" s="39" t="str">
        <f t="shared" si="94"/>
        <v/>
      </c>
      <c r="Y475" s="39" t="str">
        <f>IF($B475="", "", IF(OR($B475&lt;'Intro &amp; Setup'!$BI$7, $B475&gt;'Intro &amp; Setup'!$BJ$18), "X", ""))</f>
        <v/>
      </c>
      <c r="AA475" s="70" t="str">
        <f t="shared" si="95"/>
        <v/>
      </c>
      <c r="AB475" s="67" t="str">
        <f t="shared" si="96"/>
        <v/>
      </c>
      <c r="AD475" s="64" t="str">
        <f t="shared" si="97"/>
        <v/>
      </c>
      <c r="AF475" s="67" t="str">
        <f>IF($AD475="", "", COUNTIF($AD$11:$AD$1010, "&lt;"&amp;$AD475)+1+COUNTIF($AD$11:$AD475, $AD475)-1)</f>
        <v/>
      </c>
      <c r="AH475" s="77" t="str">
        <f t="shared" si="98"/>
        <v/>
      </c>
      <c r="AI475" s="21" t="str">
        <f t="shared" si="99"/>
        <v/>
      </c>
      <c r="AK475" s="39" t="str">
        <f t="shared" si="100"/>
        <v/>
      </c>
      <c r="AM475" s="77" t="str">
        <f t="shared" si="101"/>
        <v/>
      </c>
      <c r="AO475" s="77" t="str">
        <f t="shared" si="102"/>
        <v/>
      </c>
      <c r="AP475" s="21" t="str">
        <f t="shared" si="103"/>
        <v/>
      </c>
    </row>
    <row r="476" spans="1:42" x14ac:dyDescent="0.25">
      <c r="A476" s="27"/>
      <c r="B476" s="104"/>
      <c r="C476" s="105"/>
      <c r="D476" s="105"/>
      <c r="E476" s="106"/>
      <c r="F476" s="107"/>
      <c r="G476" s="107"/>
      <c r="H476" s="108"/>
      <c r="I476" s="27"/>
      <c r="J476" s="27"/>
      <c r="K476" s="29" t="str">
        <f t="shared" si="91"/>
        <v/>
      </c>
      <c r="L476" s="21" t="str">
        <f>IF($K476="", "", IF($K476=$Q$5, 0, ($G476*'Intro &amp; Setup'!$Y$20)-($F476*'Intro &amp; Setup'!$Y$20)))</f>
        <v/>
      </c>
      <c r="M476" s="27"/>
      <c r="S476" s="39" t="str">
        <f t="shared" si="92"/>
        <v/>
      </c>
      <c r="U476" s="39" t="str">
        <f t="shared" si="93"/>
        <v/>
      </c>
      <c r="W476" s="39" t="str">
        <f t="shared" si="94"/>
        <v/>
      </c>
      <c r="Y476" s="39" t="str">
        <f>IF($B476="", "", IF(OR($B476&lt;'Intro &amp; Setup'!$BI$7, $B476&gt;'Intro &amp; Setup'!$BJ$18), "X", ""))</f>
        <v/>
      </c>
      <c r="AA476" s="70" t="str">
        <f t="shared" si="95"/>
        <v/>
      </c>
      <c r="AB476" s="67" t="str">
        <f t="shared" si="96"/>
        <v/>
      </c>
      <c r="AD476" s="64" t="str">
        <f t="shared" si="97"/>
        <v/>
      </c>
      <c r="AF476" s="67" t="str">
        <f>IF($AD476="", "", COUNTIF($AD$11:$AD$1010, "&lt;"&amp;$AD476)+1+COUNTIF($AD$11:$AD476, $AD476)-1)</f>
        <v/>
      </c>
      <c r="AH476" s="77" t="str">
        <f t="shared" si="98"/>
        <v/>
      </c>
      <c r="AI476" s="21" t="str">
        <f t="shared" si="99"/>
        <v/>
      </c>
      <c r="AK476" s="39" t="str">
        <f t="shared" si="100"/>
        <v/>
      </c>
      <c r="AM476" s="77" t="str">
        <f t="shared" si="101"/>
        <v/>
      </c>
      <c r="AO476" s="77" t="str">
        <f t="shared" si="102"/>
        <v/>
      </c>
      <c r="AP476" s="21" t="str">
        <f t="shared" si="103"/>
        <v/>
      </c>
    </row>
    <row r="477" spans="1:42" x14ac:dyDescent="0.25">
      <c r="A477" s="27"/>
      <c r="B477" s="104"/>
      <c r="C477" s="105"/>
      <c r="D477" s="105"/>
      <c r="E477" s="106"/>
      <c r="F477" s="107"/>
      <c r="G477" s="107"/>
      <c r="H477" s="108"/>
      <c r="I477" s="27"/>
      <c r="J477" s="27"/>
      <c r="K477" s="29" t="str">
        <f t="shared" si="91"/>
        <v/>
      </c>
      <c r="L477" s="21" t="str">
        <f>IF($K477="", "", IF($K477=$Q$5, 0, ($G477*'Intro &amp; Setup'!$Y$20)-($F477*'Intro &amp; Setup'!$Y$20)))</f>
        <v/>
      </c>
      <c r="M477" s="27"/>
      <c r="S477" s="39" t="str">
        <f t="shared" si="92"/>
        <v/>
      </c>
      <c r="U477" s="39" t="str">
        <f t="shared" si="93"/>
        <v/>
      </c>
      <c r="W477" s="39" t="str">
        <f t="shared" si="94"/>
        <v/>
      </c>
      <c r="Y477" s="39" t="str">
        <f>IF($B477="", "", IF(OR($B477&lt;'Intro &amp; Setup'!$BI$7, $B477&gt;'Intro &amp; Setup'!$BJ$18), "X", ""))</f>
        <v/>
      </c>
      <c r="AA477" s="70" t="str">
        <f t="shared" si="95"/>
        <v/>
      </c>
      <c r="AB477" s="67" t="str">
        <f t="shared" si="96"/>
        <v/>
      </c>
      <c r="AD477" s="64" t="str">
        <f t="shared" si="97"/>
        <v/>
      </c>
      <c r="AF477" s="67" t="str">
        <f>IF($AD477="", "", COUNTIF($AD$11:$AD$1010, "&lt;"&amp;$AD477)+1+COUNTIF($AD$11:$AD477, $AD477)-1)</f>
        <v/>
      </c>
      <c r="AH477" s="77" t="str">
        <f t="shared" si="98"/>
        <v/>
      </c>
      <c r="AI477" s="21" t="str">
        <f t="shared" si="99"/>
        <v/>
      </c>
      <c r="AK477" s="39" t="str">
        <f t="shared" si="100"/>
        <v/>
      </c>
      <c r="AM477" s="77" t="str">
        <f t="shared" si="101"/>
        <v/>
      </c>
      <c r="AO477" s="77" t="str">
        <f t="shared" si="102"/>
        <v/>
      </c>
      <c r="AP477" s="21" t="str">
        <f t="shared" si="103"/>
        <v/>
      </c>
    </row>
    <row r="478" spans="1:42" x14ac:dyDescent="0.25">
      <c r="A478" s="27"/>
      <c r="B478" s="104"/>
      <c r="C478" s="105"/>
      <c r="D478" s="105"/>
      <c r="E478" s="106"/>
      <c r="F478" s="107"/>
      <c r="G478" s="107"/>
      <c r="H478" s="108"/>
      <c r="I478" s="27"/>
      <c r="J478" s="27"/>
      <c r="K478" s="29" t="str">
        <f t="shared" si="91"/>
        <v/>
      </c>
      <c r="L478" s="21" t="str">
        <f>IF($K478="", "", IF($K478=$Q$5, 0, ($G478*'Intro &amp; Setup'!$Y$20)-($F478*'Intro &amp; Setup'!$Y$20)))</f>
        <v/>
      </c>
      <c r="M478" s="27"/>
      <c r="S478" s="39" t="str">
        <f t="shared" si="92"/>
        <v/>
      </c>
      <c r="U478" s="39" t="str">
        <f t="shared" si="93"/>
        <v/>
      </c>
      <c r="W478" s="39" t="str">
        <f t="shared" si="94"/>
        <v/>
      </c>
      <c r="Y478" s="39" t="str">
        <f>IF($B478="", "", IF(OR($B478&lt;'Intro &amp; Setup'!$BI$7, $B478&gt;'Intro &amp; Setup'!$BJ$18), "X", ""))</f>
        <v/>
      </c>
      <c r="AA478" s="70" t="str">
        <f t="shared" si="95"/>
        <v/>
      </c>
      <c r="AB478" s="67" t="str">
        <f t="shared" si="96"/>
        <v/>
      </c>
      <c r="AD478" s="64" t="str">
        <f t="shared" si="97"/>
        <v/>
      </c>
      <c r="AF478" s="67" t="str">
        <f>IF($AD478="", "", COUNTIF($AD$11:$AD$1010, "&lt;"&amp;$AD478)+1+COUNTIF($AD$11:$AD478, $AD478)-1)</f>
        <v/>
      </c>
      <c r="AH478" s="77" t="str">
        <f t="shared" si="98"/>
        <v/>
      </c>
      <c r="AI478" s="21" t="str">
        <f t="shared" si="99"/>
        <v/>
      </c>
      <c r="AK478" s="39" t="str">
        <f t="shared" si="100"/>
        <v/>
      </c>
      <c r="AM478" s="77" t="str">
        <f t="shared" si="101"/>
        <v/>
      </c>
      <c r="AO478" s="77" t="str">
        <f t="shared" si="102"/>
        <v/>
      </c>
      <c r="AP478" s="21" t="str">
        <f t="shared" si="103"/>
        <v/>
      </c>
    </row>
    <row r="479" spans="1:42" x14ac:dyDescent="0.25">
      <c r="A479" s="27"/>
      <c r="B479" s="104"/>
      <c r="C479" s="105"/>
      <c r="D479" s="105"/>
      <c r="E479" s="106"/>
      <c r="F479" s="107"/>
      <c r="G479" s="107"/>
      <c r="H479" s="108"/>
      <c r="I479" s="27"/>
      <c r="J479" s="27"/>
      <c r="K479" s="29" t="str">
        <f t="shared" si="91"/>
        <v/>
      </c>
      <c r="L479" s="21" t="str">
        <f>IF($K479="", "", IF($K479=$Q$5, 0, ($G479*'Intro &amp; Setup'!$Y$20)-($F479*'Intro &amp; Setup'!$Y$20)))</f>
        <v/>
      </c>
      <c r="M479" s="27"/>
      <c r="S479" s="39" t="str">
        <f t="shared" si="92"/>
        <v/>
      </c>
      <c r="U479" s="39" t="str">
        <f t="shared" si="93"/>
        <v/>
      </c>
      <c r="W479" s="39" t="str">
        <f t="shared" si="94"/>
        <v/>
      </c>
      <c r="Y479" s="39" t="str">
        <f>IF($B479="", "", IF(OR($B479&lt;'Intro &amp; Setup'!$BI$7, $B479&gt;'Intro &amp; Setup'!$BJ$18), "X", ""))</f>
        <v/>
      </c>
      <c r="AA479" s="70" t="str">
        <f t="shared" si="95"/>
        <v/>
      </c>
      <c r="AB479" s="67" t="str">
        <f t="shared" si="96"/>
        <v/>
      </c>
      <c r="AD479" s="64" t="str">
        <f t="shared" si="97"/>
        <v/>
      </c>
      <c r="AF479" s="67" t="str">
        <f>IF($AD479="", "", COUNTIF($AD$11:$AD$1010, "&lt;"&amp;$AD479)+1+COUNTIF($AD$11:$AD479, $AD479)-1)</f>
        <v/>
      </c>
      <c r="AH479" s="77" t="str">
        <f t="shared" si="98"/>
        <v/>
      </c>
      <c r="AI479" s="21" t="str">
        <f t="shared" si="99"/>
        <v/>
      </c>
      <c r="AK479" s="39" t="str">
        <f t="shared" si="100"/>
        <v/>
      </c>
      <c r="AM479" s="77" t="str">
        <f t="shared" si="101"/>
        <v/>
      </c>
      <c r="AO479" s="77" t="str">
        <f t="shared" si="102"/>
        <v/>
      </c>
      <c r="AP479" s="21" t="str">
        <f t="shared" si="103"/>
        <v/>
      </c>
    </row>
    <row r="480" spans="1:42" x14ac:dyDescent="0.25">
      <c r="A480" s="27"/>
      <c r="B480" s="104"/>
      <c r="C480" s="105"/>
      <c r="D480" s="105"/>
      <c r="E480" s="106"/>
      <c r="F480" s="107"/>
      <c r="G480" s="107"/>
      <c r="H480" s="108"/>
      <c r="I480" s="27"/>
      <c r="J480" s="27"/>
      <c r="K480" s="29" t="str">
        <f t="shared" si="91"/>
        <v/>
      </c>
      <c r="L480" s="21" t="str">
        <f>IF($K480="", "", IF($K480=$Q$5, 0, ($G480*'Intro &amp; Setup'!$Y$20)-($F480*'Intro &amp; Setup'!$Y$20)))</f>
        <v/>
      </c>
      <c r="M480" s="27"/>
      <c r="S480" s="39" t="str">
        <f t="shared" si="92"/>
        <v/>
      </c>
      <c r="U480" s="39" t="str">
        <f t="shared" si="93"/>
        <v/>
      </c>
      <c r="W480" s="39" t="str">
        <f t="shared" si="94"/>
        <v/>
      </c>
      <c r="Y480" s="39" t="str">
        <f>IF($B480="", "", IF(OR($B480&lt;'Intro &amp; Setup'!$BI$7, $B480&gt;'Intro &amp; Setup'!$BJ$18), "X", ""))</f>
        <v/>
      </c>
      <c r="AA480" s="70" t="str">
        <f t="shared" si="95"/>
        <v/>
      </c>
      <c r="AB480" s="67" t="str">
        <f t="shared" si="96"/>
        <v/>
      </c>
      <c r="AD480" s="64" t="str">
        <f t="shared" si="97"/>
        <v/>
      </c>
      <c r="AF480" s="67" t="str">
        <f>IF($AD480="", "", COUNTIF($AD$11:$AD$1010, "&lt;"&amp;$AD480)+1+COUNTIF($AD$11:$AD480, $AD480)-1)</f>
        <v/>
      </c>
      <c r="AH480" s="77" t="str">
        <f t="shared" si="98"/>
        <v/>
      </c>
      <c r="AI480" s="21" t="str">
        <f t="shared" si="99"/>
        <v/>
      </c>
      <c r="AK480" s="39" t="str">
        <f t="shared" si="100"/>
        <v/>
      </c>
      <c r="AM480" s="77" t="str">
        <f t="shared" si="101"/>
        <v/>
      </c>
      <c r="AO480" s="77" t="str">
        <f t="shared" si="102"/>
        <v/>
      </c>
      <c r="AP480" s="21" t="str">
        <f t="shared" si="103"/>
        <v/>
      </c>
    </row>
    <row r="481" spans="1:42" x14ac:dyDescent="0.25">
      <c r="A481" s="27"/>
      <c r="B481" s="104"/>
      <c r="C481" s="105"/>
      <c r="D481" s="105"/>
      <c r="E481" s="106"/>
      <c r="F481" s="107"/>
      <c r="G481" s="107"/>
      <c r="H481" s="108"/>
      <c r="I481" s="27"/>
      <c r="J481" s="27"/>
      <c r="K481" s="29" t="str">
        <f t="shared" si="91"/>
        <v/>
      </c>
      <c r="L481" s="21" t="str">
        <f>IF($K481="", "", IF($K481=$Q$5, 0, ($G481*'Intro &amp; Setup'!$Y$20)-($F481*'Intro &amp; Setup'!$Y$20)))</f>
        <v/>
      </c>
      <c r="M481" s="27"/>
      <c r="S481" s="39" t="str">
        <f t="shared" si="92"/>
        <v/>
      </c>
      <c r="U481" s="39" t="str">
        <f t="shared" si="93"/>
        <v/>
      </c>
      <c r="W481" s="39" t="str">
        <f t="shared" si="94"/>
        <v/>
      </c>
      <c r="Y481" s="39" t="str">
        <f>IF($B481="", "", IF(OR($B481&lt;'Intro &amp; Setup'!$BI$7, $B481&gt;'Intro &amp; Setup'!$BJ$18), "X", ""))</f>
        <v/>
      </c>
      <c r="AA481" s="70" t="str">
        <f t="shared" si="95"/>
        <v/>
      </c>
      <c r="AB481" s="67" t="str">
        <f t="shared" si="96"/>
        <v/>
      </c>
      <c r="AD481" s="64" t="str">
        <f t="shared" si="97"/>
        <v/>
      </c>
      <c r="AF481" s="67" t="str">
        <f>IF($AD481="", "", COUNTIF($AD$11:$AD$1010, "&lt;"&amp;$AD481)+1+COUNTIF($AD$11:$AD481, $AD481)-1)</f>
        <v/>
      </c>
      <c r="AH481" s="77" t="str">
        <f t="shared" si="98"/>
        <v/>
      </c>
      <c r="AI481" s="21" t="str">
        <f t="shared" si="99"/>
        <v/>
      </c>
      <c r="AK481" s="39" t="str">
        <f t="shared" si="100"/>
        <v/>
      </c>
      <c r="AM481" s="77" t="str">
        <f t="shared" si="101"/>
        <v/>
      </c>
      <c r="AO481" s="77" t="str">
        <f t="shared" si="102"/>
        <v/>
      </c>
      <c r="AP481" s="21" t="str">
        <f t="shared" si="103"/>
        <v/>
      </c>
    </row>
    <row r="482" spans="1:42" x14ac:dyDescent="0.25">
      <c r="A482" s="27"/>
      <c r="B482" s="104"/>
      <c r="C482" s="105"/>
      <c r="D482" s="105"/>
      <c r="E482" s="106"/>
      <c r="F482" s="107"/>
      <c r="G482" s="107"/>
      <c r="H482" s="108"/>
      <c r="I482" s="27"/>
      <c r="J482" s="27"/>
      <c r="K482" s="29" t="str">
        <f t="shared" si="91"/>
        <v/>
      </c>
      <c r="L482" s="21" t="str">
        <f>IF($K482="", "", IF($K482=$Q$5, 0, ($G482*'Intro &amp; Setup'!$Y$20)-($F482*'Intro &amp; Setup'!$Y$20)))</f>
        <v/>
      </c>
      <c r="M482" s="27"/>
      <c r="S482" s="39" t="str">
        <f t="shared" si="92"/>
        <v/>
      </c>
      <c r="U482" s="39" t="str">
        <f t="shared" si="93"/>
        <v/>
      </c>
      <c r="W482" s="39" t="str">
        <f t="shared" si="94"/>
        <v/>
      </c>
      <c r="Y482" s="39" t="str">
        <f>IF($B482="", "", IF(OR($B482&lt;'Intro &amp; Setup'!$BI$7, $B482&gt;'Intro &amp; Setup'!$BJ$18), "X", ""))</f>
        <v/>
      </c>
      <c r="AA482" s="70" t="str">
        <f t="shared" si="95"/>
        <v/>
      </c>
      <c r="AB482" s="67" t="str">
        <f t="shared" si="96"/>
        <v/>
      </c>
      <c r="AD482" s="64" t="str">
        <f t="shared" si="97"/>
        <v/>
      </c>
      <c r="AF482" s="67" t="str">
        <f>IF($AD482="", "", COUNTIF($AD$11:$AD$1010, "&lt;"&amp;$AD482)+1+COUNTIF($AD$11:$AD482, $AD482)-1)</f>
        <v/>
      </c>
      <c r="AH482" s="77" t="str">
        <f t="shared" si="98"/>
        <v/>
      </c>
      <c r="AI482" s="21" t="str">
        <f t="shared" si="99"/>
        <v/>
      </c>
      <c r="AK482" s="39" t="str">
        <f t="shared" si="100"/>
        <v/>
      </c>
      <c r="AM482" s="77" t="str">
        <f t="shared" si="101"/>
        <v/>
      </c>
      <c r="AO482" s="77" t="str">
        <f t="shared" si="102"/>
        <v/>
      </c>
      <c r="AP482" s="21" t="str">
        <f t="shared" si="103"/>
        <v/>
      </c>
    </row>
    <row r="483" spans="1:42" x14ac:dyDescent="0.25">
      <c r="A483" s="27"/>
      <c r="B483" s="104"/>
      <c r="C483" s="105"/>
      <c r="D483" s="105"/>
      <c r="E483" s="106"/>
      <c r="F483" s="107"/>
      <c r="G483" s="107"/>
      <c r="H483" s="108"/>
      <c r="I483" s="27"/>
      <c r="J483" s="27"/>
      <c r="K483" s="29" t="str">
        <f t="shared" si="91"/>
        <v/>
      </c>
      <c r="L483" s="21" t="str">
        <f>IF($K483="", "", IF($K483=$Q$5, 0, ($G483*'Intro &amp; Setup'!$Y$20)-($F483*'Intro &amp; Setup'!$Y$20)))</f>
        <v/>
      </c>
      <c r="M483" s="27"/>
      <c r="S483" s="39" t="str">
        <f t="shared" si="92"/>
        <v/>
      </c>
      <c r="U483" s="39" t="str">
        <f t="shared" si="93"/>
        <v/>
      </c>
      <c r="W483" s="39" t="str">
        <f t="shared" si="94"/>
        <v/>
      </c>
      <c r="Y483" s="39" t="str">
        <f>IF($B483="", "", IF(OR($B483&lt;'Intro &amp; Setup'!$BI$7, $B483&gt;'Intro &amp; Setup'!$BJ$18), "X", ""))</f>
        <v/>
      </c>
      <c r="AA483" s="70" t="str">
        <f t="shared" si="95"/>
        <v/>
      </c>
      <c r="AB483" s="67" t="str">
        <f t="shared" si="96"/>
        <v/>
      </c>
      <c r="AD483" s="64" t="str">
        <f t="shared" si="97"/>
        <v/>
      </c>
      <c r="AF483" s="67" t="str">
        <f>IF($AD483="", "", COUNTIF($AD$11:$AD$1010, "&lt;"&amp;$AD483)+1+COUNTIF($AD$11:$AD483, $AD483)-1)</f>
        <v/>
      </c>
      <c r="AH483" s="77" t="str">
        <f t="shared" si="98"/>
        <v/>
      </c>
      <c r="AI483" s="21" t="str">
        <f t="shared" si="99"/>
        <v/>
      </c>
      <c r="AK483" s="39" t="str">
        <f t="shared" si="100"/>
        <v/>
      </c>
      <c r="AM483" s="77" t="str">
        <f t="shared" si="101"/>
        <v/>
      </c>
      <c r="AO483" s="77" t="str">
        <f t="shared" si="102"/>
        <v/>
      </c>
      <c r="AP483" s="21" t="str">
        <f t="shared" si="103"/>
        <v/>
      </c>
    </row>
    <row r="484" spans="1:42" x14ac:dyDescent="0.25">
      <c r="A484" s="27"/>
      <c r="B484" s="104"/>
      <c r="C484" s="105"/>
      <c r="D484" s="105"/>
      <c r="E484" s="106"/>
      <c r="F484" s="107"/>
      <c r="G484" s="107"/>
      <c r="H484" s="108"/>
      <c r="I484" s="27"/>
      <c r="J484" s="27"/>
      <c r="K484" s="29" t="str">
        <f t="shared" si="91"/>
        <v/>
      </c>
      <c r="L484" s="21" t="str">
        <f>IF($K484="", "", IF($K484=$Q$5, 0, ($G484*'Intro &amp; Setup'!$Y$20)-($F484*'Intro &amp; Setup'!$Y$20)))</f>
        <v/>
      </c>
      <c r="M484" s="27"/>
      <c r="S484" s="39" t="str">
        <f t="shared" si="92"/>
        <v/>
      </c>
      <c r="U484" s="39" t="str">
        <f t="shared" si="93"/>
        <v/>
      </c>
      <c r="W484" s="39" t="str">
        <f t="shared" si="94"/>
        <v/>
      </c>
      <c r="Y484" s="39" t="str">
        <f>IF($B484="", "", IF(OR($B484&lt;'Intro &amp; Setup'!$BI$7, $B484&gt;'Intro &amp; Setup'!$BJ$18), "X", ""))</f>
        <v/>
      </c>
      <c r="AA484" s="70" t="str">
        <f t="shared" si="95"/>
        <v/>
      </c>
      <c r="AB484" s="67" t="str">
        <f t="shared" si="96"/>
        <v/>
      </c>
      <c r="AD484" s="64" t="str">
        <f t="shared" si="97"/>
        <v/>
      </c>
      <c r="AF484" s="67" t="str">
        <f>IF($AD484="", "", COUNTIF($AD$11:$AD$1010, "&lt;"&amp;$AD484)+1+COUNTIF($AD$11:$AD484, $AD484)-1)</f>
        <v/>
      </c>
      <c r="AH484" s="77" t="str">
        <f t="shared" si="98"/>
        <v/>
      </c>
      <c r="AI484" s="21" t="str">
        <f t="shared" si="99"/>
        <v/>
      </c>
      <c r="AK484" s="39" t="str">
        <f t="shared" si="100"/>
        <v/>
      </c>
      <c r="AM484" s="77" t="str">
        <f t="shared" si="101"/>
        <v/>
      </c>
      <c r="AO484" s="77" t="str">
        <f t="shared" si="102"/>
        <v/>
      </c>
      <c r="AP484" s="21" t="str">
        <f t="shared" si="103"/>
        <v/>
      </c>
    </row>
    <row r="485" spans="1:42" x14ac:dyDescent="0.25">
      <c r="A485" s="27"/>
      <c r="B485" s="104"/>
      <c r="C485" s="105"/>
      <c r="D485" s="105"/>
      <c r="E485" s="106"/>
      <c r="F485" s="107"/>
      <c r="G485" s="107"/>
      <c r="H485" s="108"/>
      <c r="I485" s="27"/>
      <c r="J485" s="27"/>
      <c r="K485" s="29" t="str">
        <f t="shared" si="91"/>
        <v/>
      </c>
      <c r="L485" s="21" t="str">
        <f>IF($K485="", "", IF($K485=$Q$5, 0, ($G485*'Intro &amp; Setup'!$Y$20)-($F485*'Intro &amp; Setup'!$Y$20)))</f>
        <v/>
      </c>
      <c r="M485" s="27"/>
      <c r="S485" s="39" t="str">
        <f t="shared" si="92"/>
        <v/>
      </c>
      <c r="U485" s="39" t="str">
        <f t="shared" si="93"/>
        <v/>
      </c>
      <c r="W485" s="39" t="str">
        <f t="shared" si="94"/>
        <v/>
      </c>
      <c r="Y485" s="39" t="str">
        <f>IF($B485="", "", IF(OR($B485&lt;'Intro &amp; Setup'!$BI$7, $B485&gt;'Intro &amp; Setup'!$BJ$18), "X", ""))</f>
        <v/>
      </c>
      <c r="AA485" s="70" t="str">
        <f t="shared" si="95"/>
        <v/>
      </c>
      <c r="AB485" s="67" t="str">
        <f t="shared" si="96"/>
        <v/>
      </c>
      <c r="AD485" s="64" t="str">
        <f t="shared" si="97"/>
        <v/>
      </c>
      <c r="AF485" s="67" t="str">
        <f>IF($AD485="", "", COUNTIF($AD$11:$AD$1010, "&lt;"&amp;$AD485)+1+COUNTIF($AD$11:$AD485, $AD485)-1)</f>
        <v/>
      </c>
      <c r="AH485" s="77" t="str">
        <f t="shared" si="98"/>
        <v/>
      </c>
      <c r="AI485" s="21" t="str">
        <f t="shared" si="99"/>
        <v/>
      </c>
      <c r="AK485" s="39" t="str">
        <f t="shared" si="100"/>
        <v/>
      </c>
      <c r="AM485" s="77" t="str">
        <f t="shared" si="101"/>
        <v/>
      </c>
      <c r="AO485" s="77" t="str">
        <f t="shared" si="102"/>
        <v/>
      </c>
      <c r="AP485" s="21" t="str">
        <f t="shared" si="103"/>
        <v/>
      </c>
    </row>
    <row r="486" spans="1:42" x14ac:dyDescent="0.25">
      <c r="A486" s="27"/>
      <c r="B486" s="104"/>
      <c r="C486" s="105"/>
      <c r="D486" s="105"/>
      <c r="E486" s="106"/>
      <c r="F486" s="107"/>
      <c r="G486" s="107"/>
      <c r="H486" s="108"/>
      <c r="I486" s="27"/>
      <c r="J486" s="27"/>
      <c r="K486" s="29" t="str">
        <f t="shared" si="91"/>
        <v/>
      </c>
      <c r="L486" s="21" t="str">
        <f>IF($K486="", "", IF($K486=$Q$5, 0, ($G486*'Intro &amp; Setup'!$Y$20)-($F486*'Intro &amp; Setup'!$Y$20)))</f>
        <v/>
      </c>
      <c r="M486" s="27"/>
      <c r="S486" s="39" t="str">
        <f t="shared" si="92"/>
        <v/>
      </c>
      <c r="U486" s="39" t="str">
        <f t="shared" si="93"/>
        <v/>
      </c>
      <c r="W486" s="39" t="str">
        <f t="shared" si="94"/>
        <v/>
      </c>
      <c r="Y486" s="39" t="str">
        <f>IF($B486="", "", IF(OR($B486&lt;'Intro &amp; Setup'!$BI$7, $B486&gt;'Intro &amp; Setup'!$BJ$18), "X", ""))</f>
        <v/>
      </c>
      <c r="AA486" s="70" t="str">
        <f t="shared" si="95"/>
        <v/>
      </c>
      <c r="AB486" s="67" t="str">
        <f t="shared" si="96"/>
        <v/>
      </c>
      <c r="AD486" s="64" t="str">
        <f t="shared" si="97"/>
        <v/>
      </c>
      <c r="AF486" s="67" t="str">
        <f>IF($AD486="", "", COUNTIF($AD$11:$AD$1010, "&lt;"&amp;$AD486)+1+COUNTIF($AD$11:$AD486, $AD486)-1)</f>
        <v/>
      </c>
      <c r="AH486" s="77" t="str">
        <f t="shared" si="98"/>
        <v/>
      </c>
      <c r="AI486" s="21" t="str">
        <f t="shared" si="99"/>
        <v/>
      </c>
      <c r="AK486" s="39" t="str">
        <f t="shared" si="100"/>
        <v/>
      </c>
      <c r="AM486" s="77" t="str">
        <f t="shared" si="101"/>
        <v/>
      </c>
      <c r="AO486" s="77" t="str">
        <f t="shared" si="102"/>
        <v/>
      </c>
      <c r="AP486" s="21" t="str">
        <f t="shared" si="103"/>
        <v/>
      </c>
    </row>
    <row r="487" spans="1:42" x14ac:dyDescent="0.25">
      <c r="A487" s="27"/>
      <c r="B487" s="104"/>
      <c r="C487" s="105"/>
      <c r="D487" s="105"/>
      <c r="E487" s="106"/>
      <c r="F487" s="107"/>
      <c r="G487" s="107"/>
      <c r="H487" s="108"/>
      <c r="I487" s="27"/>
      <c r="J487" s="27"/>
      <c r="K487" s="29" t="str">
        <f t="shared" si="91"/>
        <v/>
      </c>
      <c r="L487" s="21" t="str">
        <f>IF($K487="", "", IF($K487=$Q$5, 0, ($G487*'Intro &amp; Setup'!$Y$20)-($F487*'Intro &amp; Setup'!$Y$20)))</f>
        <v/>
      </c>
      <c r="M487" s="27"/>
      <c r="S487" s="39" t="str">
        <f t="shared" si="92"/>
        <v/>
      </c>
      <c r="U487" s="39" t="str">
        <f t="shared" si="93"/>
        <v/>
      </c>
      <c r="W487" s="39" t="str">
        <f t="shared" si="94"/>
        <v/>
      </c>
      <c r="Y487" s="39" t="str">
        <f>IF($B487="", "", IF(OR($B487&lt;'Intro &amp; Setup'!$BI$7, $B487&gt;'Intro &amp; Setup'!$BJ$18), "X", ""))</f>
        <v/>
      </c>
      <c r="AA487" s="70" t="str">
        <f t="shared" si="95"/>
        <v/>
      </c>
      <c r="AB487" s="67" t="str">
        <f t="shared" si="96"/>
        <v/>
      </c>
      <c r="AD487" s="64" t="str">
        <f t="shared" si="97"/>
        <v/>
      </c>
      <c r="AF487" s="67" t="str">
        <f>IF($AD487="", "", COUNTIF($AD$11:$AD$1010, "&lt;"&amp;$AD487)+1+COUNTIF($AD$11:$AD487, $AD487)-1)</f>
        <v/>
      </c>
      <c r="AH487" s="77" t="str">
        <f t="shared" si="98"/>
        <v/>
      </c>
      <c r="AI487" s="21" t="str">
        <f t="shared" si="99"/>
        <v/>
      </c>
      <c r="AK487" s="39" t="str">
        <f t="shared" si="100"/>
        <v/>
      </c>
      <c r="AM487" s="77" t="str">
        <f t="shared" si="101"/>
        <v/>
      </c>
      <c r="AO487" s="77" t="str">
        <f t="shared" si="102"/>
        <v/>
      </c>
      <c r="AP487" s="21" t="str">
        <f t="shared" si="103"/>
        <v/>
      </c>
    </row>
    <row r="488" spans="1:42" x14ac:dyDescent="0.25">
      <c r="A488" s="27"/>
      <c r="B488" s="104"/>
      <c r="C488" s="105"/>
      <c r="D488" s="105"/>
      <c r="E488" s="106"/>
      <c r="F488" s="107"/>
      <c r="G488" s="107"/>
      <c r="H488" s="108"/>
      <c r="I488" s="27"/>
      <c r="J488" s="27"/>
      <c r="K488" s="29" t="str">
        <f t="shared" si="91"/>
        <v/>
      </c>
      <c r="L488" s="21" t="str">
        <f>IF($K488="", "", IF($K488=$Q$5, 0, ($G488*'Intro &amp; Setup'!$Y$20)-($F488*'Intro &amp; Setup'!$Y$20)))</f>
        <v/>
      </c>
      <c r="M488" s="27"/>
      <c r="S488" s="39" t="str">
        <f t="shared" si="92"/>
        <v/>
      </c>
      <c r="U488" s="39" t="str">
        <f t="shared" si="93"/>
        <v/>
      </c>
      <c r="W488" s="39" t="str">
        <f t="shared" si="94"/>
        <v/>
      </c>
      <c r="Y488" s="39" t="str">
        <f>IF($B488="", "", IF(OR($B488&lt;'Intro &amp; Setup'!$BI$7, $B488&gt;'Intro &amp; Setup'!$BJ$18), "X", ""))</f>
        <v/>
      </c>
      <c r="AA488" s="70" t="str">
        <f t="shared" si="95"/>
        <v/>
      </c>
      <c r="AB488" s="67" t="str">
        <f t="shared" si="96"/>
        <v/>
      </c>
      <c r="AD488" s="64" t="str">
        <f t="shared" si="97"/>
        <v/>
      </c>
      <c r="AF488" s="67" t="str">
        <f>IF($AD488="", "", COUNTIF($AD$11:$AD$1010, "&lt;"&amp;$AD488)+1+COUNTIF($AD$11:$AD488, $AD488)-1)</f>
        <v/>
      </c>
      <c r="AH488" s="77" t="str">
        <f t="shared" si="98"/>
        <v/>
      </c>
      <c r="AI488" s="21" t="str">
        <f t="shared" si="99"/>
        <v/>
      </c>
      <c r="AK488" s="39" t="str">
        <f t="shared" si="100"/>
        <v/>
      </c>
      <c r="AM488" s="77" t="str">
        <f t="shared" si="101"/>
        <v/>
      </c>
      <c r="AO488" s="77" t="str">
        <f t="shared" si="102"/>
        <v/>
      </c>
      <c r="AP488" s="21" t="str">
        <f t="shared" si="103"/>
        <v/>
      </c>
    </row>
    <row r="489" spans="1:42" x14ac:dyDescent="0.25">
      <c r="A489" s="27"/>
      <c r="B489" s="104"/>
      <c r="C489" s="105"/>
      <c r="D489" s="105"/>
      <c r="E489" s="106"/>
      <c r="F489" s="107"/>
      <c r="G489" s="107"/>
      <c r="H489" s="108"/>
      <c r="I489" s="27"/>
      <c r="J489" s="27"/>
      <c r="K489" s="29" t="str">
        <f t="shared" si="91"/>
        <v/>
      </c>
      <c r="L489" s="21" t="str">
        <f>IF($K489="", "", IF($K489=$Q$5, 0, ($G489*'Intro &amp; Setup'!$Y$20)-($F489*'Intro &amp; Setup'!$Y$20)))</f>
        <v/>
      </c>
      <c r="M489" s="27"/>
      <c r="S489" s="39" t="str">
        <f t="shared" si="92"/>
        <v/>
      </c>
      <c r="U489" s="39" t="str">
        <f t="shared" si="93"/>
        <v/>
      </c>
      <c r="W489" s="39" t="str">
        <f t="shared" si="94"/>
        <v/>
      </c>
      <c r="Y489" s="39" t="str">
        <f>IF($B489="", "", IF(OR($B489&lt;'Intro &amp; Setup'!$BI$7, $B489&gt;'Intro &amp; Setup'!$BJ$18), "X", ""))</f>
        <v/>
      </c>
      <c r="AA489" s="70" t="str">
        <f t="shared" si="95"/>
        <v/>
      </c>
      <c r="AB489" s="67" t="str">
        <f t="shared" si="96"/>
        <v/>
      </c>
      <c r="AD489" s="64" t="str">
        <f t="shared" si="97"/>
        <v/>
      </c>
      <c r="AF489" s="67" t="str">
        <f>IF($AD489="", "", COUNTIF($AD$11:$AD$1010, "&lt;"&amp;$AD489)+1+COUNTIF($AD$11:$AD489, $AD489)-1)</f>
        <v/>
      </c>
      <c r="AH489" s="77" t="str">
        <f t="shared" si="98"/>
        <v/>
      </c>
      <c r="AI489" s="21" t="str">
        <f t="shared" si="99"/>
        <v/>
      </c>
      <c r="AK489" s="39" t="str">
        <f t="shared" si="100"/>
        <v/>
      </c>
      <c r="AM489" s="77" t="str">
        <f t="shared" si="101"/>
        <v/>
      </c>
      <c r="AO489" s="77" t="str">
        <f t="shared" si="102"/>
        <v/>
      </c>
      <c r="AP489" s="21" t="str">
        <f t="shared" si="103"/>
        <v/>
      </c>
    </row>
    <row r="490" spans="1:42" x14ac:dyDescent="0.25">
      <c r="A490" s="27"/>
      <c r="B490" s="104"/>
      <c r="C490" s="105"/>
      <c r="D490" s="105"/>
      <c r="E490" s="106"/>
      <c r="F490" s="107"/>
      <c r="G490" s="107"/>
      <c r="H490" s="108"/>
      <c r="I490" s="27"/>
      <c r="J490" s="27"/>
      <c r="K490" s="29" t="str">
        <f t="shared" si="91"/>
        <v/>
      </c>
      <c r="L490" s="21" t="str">
        <f>IF($K490="", "", IF($K490=$Q$5, 0, ($G490*'Intro &amp; Setup'!$Y$20)-($F490*'Intro &amp; Setup'!$Y$20)))</f>
        <v/>
      </c>
      <c r="M490" s="27"/>
      <c r="S490" s="39" t="str">
        <f t="shared" si="92"/>
        <v/>
      </c>
      <c r="U490" s="39" t="str">
        <f t="shared" si="93"/>
        <v/>
      </c>
      <c r="W490" s="39" t="str">
        <f t="shared" si="94"/>
        <v/>
      </c>
      <c r="Y490" s="39" t="str">
        <f>IF($B490="", "", IF(OR($B490&lt;'Intro &amp; Setup'!$BI$7, $B490&gt;'Intro &amp; Setup'!$BJ$18), "X", ""))</f>
        <v/>
      </c>
      <c r="AA490" s="70" t="str">
        <f t="shared" si="95"/>
        <v/>
      </c>
      <c r="AB490" s="67" t="str">
        <f t="shared" si="96"/>
        <v/>
      </c>
      <c r="AD490" s="64" t="str">
        <f t="shared" si="97"/>
        <v/>
      </c>
      <c r="AF490" s="67" t="str">
        <f>IF($AD490="", "", COUNTIF($AD$11:$AD$1010, "&lt;"&amp;$AD490)+1+COUNTIF($AD$11:$AD490, $AD490)-1)</f>
        <v/>
      </c>
      <c r="AH490" s="77" t="str">
        <f t="shared" si="98"/>
        <v/>
      </c>
      <c r="AI490" s="21" t="str">
        <f t="shared" si="99"/>
        <v/>
      </c>
      <c r="AK490" s="39" t="str">
        <f t="shared" si="100"/>
        <v/>
      </c>
      <c r="AM490" s="77" t="str">
        <f t="shared" si="101"/>
        <v/>
      </c>
      <c r="AO490" s="77" t="str">
        <f t="shared" si="102"/>
        <v/>
      </c>
      <c r="AP490" s="21" t="str">
        <f t="shared" si="103"/>
        <v/>
      </c>
    </row>
    <row r="491" spans="1:42" x14ac:dyDescent="0.25">
      <c r="A491" s="27"/>
      <c r="B491" s="104"/>
      <c r="C491" s="105"/>
      <c r="D491" s="105"/>
      <c r="E491" s="106"/>
      <c r="F491" s="107"/>
      <c r="G491" s="107"/>
      <c r="H491" s="108"/>
      <c r="I491" s="27"/>
      <c r="J491" s="27"/>
      <c r="K491" s="29" t="str">
        <f t="shared" si="91"/>
        <v/>
      </c>
      <c r="L491" s="21" t="str">
        <f>IF($K491="", "", IF($K491=$Q$5, 0, ($G491*'Intro &amp; Setup'!$Y$20)-($F491*'Intro &amp; Setup'!$Y$20)))</f>
        <v/>
      </c>
      <c r="M491" s="27"/>
      <c r="S491" s="39" t="str">
        <f t="shared" si="92"/>
        <v/>
      </c>
      <c r="U491" s="39" t="str">
        <f t="shared" si="93"/>
        <v/>
      </c>
      <c r="W491" s="39" t="str">
        <f t="shared" si="94"/>
        <v/>
      </c>
      <c r="Y491" s="39" t="str">
        <f>IF($B491="", "", IF(OR($B491&lt;'Intro &amp; Setup'!$BI$7, $B491&gt;'Intro &amp; Setup'!$BJ$18), "X", ""))</f>
        <v/>
      </c>
      <c r="AA491" s="70" t="str">
        <f t="shared" si="95"/>
        <v/>
      </c>
      <c r="AB491" s="67" t="str">
        <f t="shared" si="96"/>
        <v/>
      </c>
      <c r="AD491" s="64" t="str">
        <f t="shared" si="97"/>
        <v/>
      </c>
      <c r="AF491" s="67" t="str">
        <f>IF($AD491="", "", COUNTIF($AD$11:$AD$1010, "&lt;"&amp;$AD491)+1+COUNTIF($AD$11:$AD491, $AD491)-1)</f>
        <v/>
      </c>
      <c r="AH491" s="77" t="str">
        <f t="shared" si="98"/>
        <v/>
      </c>
      <c r="AI491" s="21" t="str">
        <f t="shared" si="99"/>
        <v/>
      </c>
      <c r="AK491" s="39" t="str">
        <f t="shared" si="100"/>
        <v/>
      </c>
      <c r="AM491" s="77" t="str">
        <f t="shared" si="101"/>
        <v/>
      </c>
      <c r="AO491" s="77" t="str">
        <f t="shared" si="102"/>
        <v/>
      </c>
      <c r="AP491" s="21" t="str">
        <f t="shared" si="103"/>
        <v/>
      </c>
    </row>
    <row r="492" spans="1:42" x14ac:dyDescent="0.25">
      <c r="A492" s="27"/>
      <c r="B492" s="104"/>
      <c r="C492" s="105"/>
      <c r="D492" s="105"/>
      <c r="E492" s="106"/>
      <c r="F492" s="107"/>
      <c r="G492" s="107"/>
      <c r="H492" s="108"/>
      <c r="I492" s="27"/>
      <c r="J492" s="27"/>
      <c r="K492" s="29" t="str">
        <f t="shared" si="91"/>
        <v/>
      </c>
      <c r="L492" s="21" t="str">
        <f>IF($K492="", "", IF($K492=$Q$5, 0, ($G492*'Intro &amp; Setup'!$Y$20)-($F492*'Intro &amp; Setup'!$Y$20)))</f>
        <v/>
      </c>
      <c r="M492" s="27"/>
      <c r="S492" s="39" t="str">
        <f t="shared" si="92"/>
        <v/>
      </c>
      <c r="U492" s="39" t="str">
        <f t="shared" si="93"/>
        <v/>
      </c>
      <c r="W492" s="39" t="str">
        <f t="shared" si="94"/>
        <v/>
      </c>
      <c r="Y492" s="39" t="str">
        <f>IF($B492="", "", IF(OR($B492&lt;'Intro &amp; Setup'!$BI$7, $B492&gt;'Intro &amp; Setup'!$BJ$18), "X", ""))</f>
        <v/>
      </c>
      <c r="AA492" s="70" t="str">
        <f t="shared" si="95"/>
        <v/>
      </c>
      <c r="AB492" s="67" t="str">
        <f t="shared" si="96"/>
        <v/>
      </c>
      <c r="AD492" s="64" t="str">
        <f t="shared" si="97"/>
        <v/>
      </c>
      <c r="AF492" s="67" t="str">
        <f>IF($AD492="", "", COUNTIF($AD$11:$AD$1010, "&lt;"&amp;$AD492)+1+COUNTIF($AD$11:$AD492, $AD492)-1)</f>
        <v/>
      </c>
      <c r="AH492" s="77" t="str">
        <f t="shared" si="98"/>
        <v/>
      </c>
      <c r="AI492" s="21" t="str">
        <f t="shared" si="99"/>
        <v/>
      </c>
      <c r="AK492" s="39" t="str">
        <f t="shared" si="100"/>
        <v/>
      </c>
      <c r="AM492" s="77" t="str">
        <f t="shared" si="101"/>
        <v/>
      </c>
      <c r="AO492" s="77" t="str">
        <f t="shared" si="102"/>
        <v/>
      </c>
      <c r="AP492" s="21" t="str">
        <f t="shared" si="103"/>
        <v/>
      </c>
    </row>
    <row r="493" spans="1:42" x14ac:dyDescent="0.25">
      <c r="A493" s="27"/>
      <c r="B493" s="104"/>
      <c r="C493" s="105"/>
      <c r="D493" s="105"/>
      <c r="E493" s="106"/>
      <c r="F493" s="107"/>
      <c r="G493" s="107"/>
      <c r="H493" s="108"/>
      <c r="I493" s="27"/>
      <c r="J493" s="27"/>
      <c r="K493" s="29" t="str">
        <f t="shared" si="91"/>
        <v/>
      </c>
      <c r="L493" s="21" t="str">
        <f>IF($K493="", "", IF($K493=$Q$5, 0, ($G493*'Intro &amp; Setup'!$Y$20)-($F493*'Intro &amp; Setup'!$Y$20)))</f>
        <v/>
      </c>
      <c r="M493" s="27"/>
      <c r="S493" s="39" t="str">
        <f t="shared" si="92"/>
        <v/>
      </c>
      <c r="U493" s="39" t="str">
        <f t="shared" si="93"/>
        <v/>
      </c>
      <c r="W493" s="39" t="str">
        <f t="shared" si="94"/>
        <v/>
      </c>
      <c r="Y493" s="39" t="str">
        <f>IF($B493="", "", IF(OR($B493&lt;'Intro &amp; Setup'!$BI$7, $B493&gt;'Intro &amp; Setup'!$BJ$18), "X", ""))</f>
        <v/>
      </c>
      <c r="AA493" s="70" t="str">
        <f t="shared" si="95"/>
        <v/>
      </c>
      <c r="AB493" s="67" t="str">
        <f t="shared" si="96"/>
        <v/>
      </c>
      <c r="AD493" s="64" t="str">
        <f t="shared" si="97"/>
        <v/>
      </c>
      <c r="AF493" s="67" t="str">
        <f>IF($AD493="", "", COUNTIF($AD$11:$AD$1010, "&lt;"&amp;$AD493)+1+COUNTIF($AD$11:$AD493, $AD493)-1)</f>
        <v/>
      </c>
      <c r="AH493" s="77" t="str">
        <f t="shared" si="98"/>
        <v/>
      </c>
      <c r="AI493" s="21" t="str">
        <f t="shared" si="99"/>
        <v/>
      </c>
      <c r="AK493" s="39" t="str">
        <f t="shared" si="100"/>
        <v/>
      </c>
      <c r="AM493" s="77" t="str">
        <f t="shared" si="101"/>
        <v/>
      </c>
      <c r="AO493" s="77" t="str">
        <f t="shared" si="102"/>
        <v/>
      </c>
      <c r="AP493" s="21" t="str">
        <f t="shared" si="103"/>
        <v/>
      </c>
    </row>
    <row r="494" spans="1:42" x14ac:dyDescent="0.25">
      <c r="A494" s="27"/>
      <c r="B494" s="104"/>
      <c r="C494" s="105"/>
      <c r="D494" s="105"/>
      <c r="E494" s="106"/>
      <c r="F494" s="107"/>
      <c r="G494" s="107"/>
      <c r="H494" s="108"/>
      <c r="I494" s="27"/>
      <c r="J494" s="27"/>
      <c r="K494" s="29" t="str">
        <f t="shared" si="91"/>
        <v/>
      </c>
      <c r="L494" s="21" t="str">
        <f>IF($K494="", "", IF($K494=$Q$5, 0, ($G494*'Intro &amp; Setup'!$Y$20)-($F494*'Intro &amp; Setup'!$Y$20)))</f>
        <v/>
      </c>
      <c r="M494" s="27"/>
      <c r="S494" s="39" t="str">
        <f t="shared" si="92"/>
        <v/>
      </c>
      <c r="U494" s="39" t="str">
        <f t="shared" si="93"/>
        <v/>
      </c>
      <c r="W494" s="39" t="str">
        <f t="shared" si="94"/>
        <v/>
      </c>
      <c r="Y494" s="39" t="str">
        <f>IF($B494="", "", IF(OR($B494&lt;'Intro &amp; Setup'!$BI$7, $B494&gt;'Intro &amp; Setup'!$BJ$18), "X", ""))</f>
        <v/>
      </c>
      <c r="AA494" s="70" t="str">
        <f t="shared" si="95"/>
        <v/>
      </c>
      <c r="AB494" s="67" t="str">
        <f t="shared" si="96"/>
        <v/>
      </c>
      <c r="AD494" s="64" t="str">
        <f t="shared" si="97"/>
        <v/>
      </c>
      <c r="AF494" s="67" t="str">
        <f>IF($AD494="", "", COUNTIF($AD$11:$AD$1010, "&lt;"&amp;$AD494)+1+COUNTIF($AD$11:$AD494, $AD494)-1)</f>
        <v/>
      </c>
      <c r="AH494" s="77" t="str">
        <f t="shared" si="98"/>
        <v/>
      </c>
      <c r="AI494" s="21" t="str">
        <f t="shared" si="99"/>
        <v/>
      </c>
      <c r="AK494" s="39" t="str">
        <f t="shared" si="100"/>
        <v/>
      </c>
      <c r="AM494" s="77" t="str">
        <f t="shared" si="101"/>
        <v/>
      </c>
      <c r="AO494" s="77" t="str">
        <f t="shared" si="102"/>
        <v/>
      </c>
      <c r="AP494" s="21" t="str">
        <f t="shared" si="103"/>
        <v/>
      </c>
    </row>
    <row r="495" spans="1:42" x14ac:dyDescent="0.25">
      <c r="A495" s="27"/>
      <c r="B495" s="104"/>
      <c r="C495" s="105"/>
      <c r="D495" s="105"/>
      <c r="E495" s="106"/>
      <c r="F495" s="107"/>
      <c r="G495" s="107"/>
      <c r="H495" s="108"/>
      <c r="I495" s="27"/>
      <c r="J495" s="27"/>
      <c r="K495" s="29" t="str">
        <f t="shared" si="91"/>
        <v/>
      </c>
      <c r="L495" s="21" t="str">
        <f>IF($K495="", "", IF($K495=$Q$5, 0, ($G495*'Intro &amp; Setup'!$Y$20)-($F495*'Intro &amp; Setup'!$Y$20)))</f>
        <v/>
      </c>
      <c r="M495" s="27"/>
      <c r="S495" s="39" t="str">
        <f t="shared" si="92"/>
        <v/>
      </c>
      <c r="U495" s="39" t="str">
        <f t="shared" si="93"/>
        <v/>
      </c>
      <c r="W495" s="39" t="str">
        <f t="shared" si="94"/>
        <v/>
      </c>
      <c r="Y495" s="39" t="str">
        <f>IF($B495="", "", IF(OR($B495&lt;'Intro &amp; Setup'!$BI$7, $B495&gt;'Intro &amp; Setup'!$BJ$18), "X", ""))</f>
        <v/>
      </c>
      <c r="AA495" s="70" t="str">
        <f t="shared" si="95"/>
        <v/>
      </c>
      <c r="AB495" s="67" t="str">
        <f t="shared" si="96"/>
        <v/>
      </c>
      <c r="AD495" s="64" t="str">
        <f t="shared" si="97"/>
        <v/>
      </c>
      <c r="AF495" s="67" t="str">
        <f>IF($AD495="", "", COUNTIF($AD$11:$AD$1010, "&lt;"&amp;$AD495)+1+COUNTIF($AD$11:$AD495, $AD495)-1)</f>
        <v/>
      </c>
      <c r="AH495" s="77" t="str">
        <f t="shared" si="98"/>
        <v/>
      </c>
      <c r="AI495" s="21" t="str">
        <f t="shared" si="99"/>
        <v/>
      </c>
      <c r="AK495" s="39" t="str">
        <f t="shared" si="100"/>
        <v/>
      </c>
      <c r="AM495" s="77" t="str">
        <f t="shared" si="101"/>
        <v/>
      </c>
      <c r="AO495" s="77" t="str">
        <f t="shared" si="102"/>
        <v/>
      </c>
      <c r="AP495" s="21" t="str">
        <f t="shared" si="103"/>
        <v/>
      </c>
    </row>
    <row r="496" spans="1:42" x14ac:dyDescent="0.25">
      <c r="A496" s="27"/>
      <c r="B496" s="104"/>
      <c r="C496" s="105"/>
      <c r="D496" s="105"/>
      <c r="E496" s="106"/>
      <c r="F496" s="107"/>
      <c r="G496" s="107"/>
      <c r="H496" s="108"/>
      <c r="I496" s="27"/>
      <c r="J496" s="27"/>
      <c r="K496" s="29" t="str">
        <f t="shared" si="91"/>
        <v/>
      </c>
      <c r="L496" s="21" t="str">
        <f>IF($K496="", "", IF($K496=$Q$5, 0, ($G496*'Intro &amp; Setup'!$Y$20)-($F496*'Intro &amp; Setup'!$Y$20)))</f>
        <v/>
      </c>
      <c r="M496" s="27"/>
      <c r="S496" s="39" t="str">
        <f t="shared" si="92"/>
        <v/>
      </c>
      <c r="U496" s="39" t="str">
        <f t="shared" si="93"/>
        <v/>
      </c>
      <c r="W496" s="39" t="str">
        <f t="shared" si="94"/>
        <v/>
      </c>
      <c r="Y496" s="39" t="str">
        <f>IF($B496="", "", IF(OR($B496&lt;'Intro &amp; Setup'!$BI$7, $B496&gt;'Intro &amp; Setup'!$BJ$18), "X", ""))</f>
        <v/>
      </c>
      <c r="AA496" s="70" t="str">
        <f t="shared" si="95"/>
        <v/>
      </c>
      <c r="AB496" s="67" t="str">
        <f t="shared" si="96"/>
        <v/>
      </c>
      <c r="AD496" s="64" t="str">
        <f t="shared" si="97"/>
        <v/>
      </c>
      <c r="AF496" s="67" t="str">
        <f>IF($AD496="", "", COUNTIF($AD$11:$AD$1010, "&lt;"&amp;$AD496)+1+COUNTIF($AD$11:$AD496, $AD496)-1)</f>
        <v/>
      </c>
      <c r="AH496" s="77" t="str">
        <f t="shared" si="98"/>
        <v/>
      </c>
      <c r="AI496" s="21" t="str">
        <f t="shared" si="99"/>
        <v/>
      </c>
      <c r="AK496" s="39" t="str">
        <f t="shared" si="100"/>
        <v/>
      </c>
      <c r="AM496" s="77" t="str">
        <f t="shared" si="101"/>
        <v/>
      </c>
      <c r="AO496" s="77" t="str">
        <f t="shared" si="102"/>
        <v/>
      </c>
      <c r="AP496" s="21" t="str">
        <f t="shared" si="103"/>
        <v/>
      </c>
    </row>
    <row r="497" spans="1:42" x14ac:dyDescent="0.25">
      <c r="A497" s="27"/>
      <c r="B497" s="104"/>
      <c r="C497" s="105"/>
      <c r="D497" s="105"/>
      <c r="E497" s="106"/>
      <c r="F497" s="107"/>
      <c r="G497" s="107"/>
      <c r="H497" s="108"/>
      <c r="I497" s="27"/>
      <c r="J497" s="27"/>
      <c r="K497" s="29" t="str">
        <f t="shared" si="91"/>
        <v/>
      </c>
      <c r="L497" s="21" t="str">
        <f>IF($K497="", "", IF($K497=$Q$5, 0, ($G497*'Intro &amp; Setup'!$Y$20)-($F497*'Intro &amp; Setup'!$Y$20)))</f>
        <v/>
      </c>
      <c r="M497" s="27"/>
      <c r="S497" s="39" t="str">
        <f t="shared" si="92"/>
        <v/>
      </c>
      <c r="U497" s="39" t="str">
        <f t="shared" si="93"/>
        <v/>
      </c>
      <c r="W497" s="39" t="str">
        <f t="shared" si="94"/>
        <v/>
      </c>
      <c r="Y497" s="39" t="str">
        <f>IF($B497="", "", IF(OR($B497&lt;'Intro &amp; Setup'!$BI$7, $B497&gt;'Intro &amp; Setup'!$BJ$18), "X", ""))</f>
        <v/>
      </c>
      <c r="AA497" s="70" t="str">
        <f t="shared" si="95"/>
        <v/>
      </c>
      <c r="AB497" s="67" t="str">
        <f t="shared" si="96"/>
        <v/>
      </c>
      <c r="AD497" s="64" t="str">
        <f t="shared" si="97"/>
        <v/>
      </c>
      <c r="AF497" s="67" t="str">
        <f>IF($AD497="", "", COUNTIF($AD$11:$AD$1010, "&lt;"&amp;$AD497)+1+COUNTIF($AD$11:$AD497, $AD497)-1)</f>
        <v/>
      </c>
      <c r="AH497" s="77" t="str">
        <f t="shared" si="98"/>
        <v/>
      </c>
      <c r="AI497" s="21" t="str">
        <f t="shared" si="99"/>
        <v/>
      </c>
      <c r="AK497" s="39" t="str">
        <f t="shared" si="100"/>
        <v/>
      </c>
      <c r="AM497" s="77" t="str">
        <f t="shared" si="101"/>
        <v/>
      </c>
      <c r="AO497" s="77" t="str">
        <f t="shared" si="102"/>
        <v/>
      </c>
      <c r="AP497" s="21" t="str">
        <f t="shared" si="103"/>
        <v/>
      </c>
    </row>
    <row r="498" spans="1:42" x14ac:dyDescent="0.25">
      <c r="A498" s="27"/>
      <c r="B498" s="104"/>
      <c r="C498" s="105"/>
      <c r="D498" s="105"/>
      <c r="E498" s="106"/>
      <c r="F498" s="107"/>
      <c r="G498" s="107"/>
      <c r="H498" s="108"/>
      <c r="I498" s="27"/>
      <c r="J498" s="27"/>
      <c r="K498" s="29" t="str">
        <f t="shared" si="91"/>
        <v/>
      </c>
      <c r="L498" s="21" t="str">
        <f>IF($K498="", "", IF($K498=$Q$5, 0, ($G498*'Intro &amp; Setup'!$Y$20)-($F498*'Intro &amp; Setup'!$Y$20)))</f>
        <v/>
      </c>
      <c r="M498" s="27"/>
      <c r="S498" s="39" t="str">
        <f t="shared" si="92"/>
        <v/>
      </c>
      <c r="U498" s="39" t="str">
        <f t="shared" si="93"/>
        <v/>
      </c>
      <c r="W498" s="39" t="str">
        <f t="shared" si="94"/>
        <v/>
      </c>
      <c r="Y498" s="39" t="str">
        <f>IF($B498="", "", IF(OR($B498&lt;'Intro &amp; Setup'!$BI$7, $B498&gt;'Intro &amp; Setup'!$BJ$18), "X", ""))</f>
        <v/>
      </c>
      <c r="AA498" s="70" t="str">
        <f t="shared" si="95"/>
        <v/>
      </c>
      <c r="AB498" s="67" t="str">
        <f t="shared" si="96"/>
        <v/>
      </c>
      <c r="AD498" s="64" t="str">
        <f t="shared" si="97"/>
        <v/>
      </c>
      <c r="AF498" s="67" t="str">
        <f>IF($AD498="", "", COUNTIF($AD$11:$AD$1010, "&lt;"&amp;$AD498)+1+COUNTIF($AD$11:$AD498, $AD498)-1)</f>
        <v/>
      </c>
      <c r="AH498" s="77" t="str">
        <f t="shared" si="98"/>
        <v/>
      </c>
      <c r="AI498" s="21" t="str">
        <f t="shared" si="99"/>
        <v/>
      </c>
      <c r="AK498" s="39" t="str">
        <f t="shared" si="100"/>
        <v/>
      </c>
      <c r="AM498" s="77" t="str">
        <f t="shared" si="101"/>
        <v/>
      </c>
      <c r="AO498" s="77" t="str">
        <f t="shared" si="102"/>
        <v/>
      </c>
      <c r="AP498" s="21" t="str">
        <f t="shared" si="103"/>
        <v/>
      </c>
    </row>
    <row r="499" spans="1:42" x14ac:dyDescent="0.25">
      <c r="A499" s="27"/>
      <c r="B499" s="104"/>
      <c r="C499" s="105"/>
      <c r="D499" s="105"/>
      <c r="E499" s="106"/>
      <c r="F499" s="107"/>
      <c r="G499" s="107"/>
      <c r="H499" s="108"/>
      <c r="I499" s="27"/>
      <c r="J499" s="27"/>
      <c r="K499" s="29" t="str">
        <f t="shared" si="91"/>
        <v/>
      </c>
      <c r="L499" s="21" t="str">
        <f>IF($K499="", "", IF($K499=$Q$5, 0, ($G499*'Intro &amp; Setup'!$Y$20)-($F499*'Intro &amp; Setup'!$Y$20)))</f>
        <v/>
      </c>
      <c r="M499" s="27"/>
      <c r="S499" s="39" t="str">
        <f t="shared" si="92"/>
        <v/>
      </c>
      <c r="U499" s="39" t="str">
        <f t="shared" si="93"/>
        <v/>
      </c>
      <c r="W499" s="39" t="str">
        <f t="shared" si="94"/>
        <v/>
      </c>
      <c r="Y499" s="39" t="str">
        <f>IF($B499="", "", IF(OR($B499&lt;'Intro &amp; Setup'!$BI$7, $B499&gt;'Intro &amp; Setup'!$BJ$18), "X", ""))</f>
        <v/>
      </c>
      <c r="AA499" s="70" t="str">
        <f t="shared" si="95"/>
        <v/>
      </c>
      <c r="AB499" s="67" t="str">
        <f t="shared" si="96"/>
        <v/>
      </c>
      <c r="AD499" s="64" t="str">
        <f t="shared" si="97"/>
        <v/>
      </c>
      <c r="AF499" s="67" t="str">
        <f>IF($AD499="", "", COUNTIF($AD$11:$AD$1010, "&lt;"&amp;$AD499)+1+COUNTIF($AD$11:$AD499, $AD499)-1)</f>
        <v/>
      </c>
      <c r="AH499" s="77" t="str">
        <f t="shared" si="98"/>
        <v/>
      </c>
      <c r="AI499" s="21" t="str">
        <f t="shared" si="99"/>
        <v/>
      </c>
      <c r="AK499" s="39" t="str">
        <f t="shared" si="100"/>
        <v/>
      </c>
      <c r="AM499" s="77" t="str">
        <f t="shared" si="101"/>
        <v/>
      </c>
      <c r="AO499" s="77" t="str">
        <f t="shared" si="102"/>
        <v/>
      </c>
      <c r="AP499" s="21" t="str">
        <f t="shared" si="103"/>
        <v/>
      </c>
    </row>
    <row r="500" spans="1:42" x14ac:dyDescent="0.25">
      <c r="A500" s="27"/>
      <c r="B500" s="104"/>
      <c r="C500" s="105"/>
      <c r="D500" s="105"/>
      <c r="E500" s="106"/>
      <c r="F500" s="107"/>
      <c r="G500" s="107"/>
      <c r="H500" s="108"/>
      <c r="I500" s="27"/>
      <c r="J500" s="27"/>
      <c r="K500" s="29" t="str">
        <f t="shared" si="91"/>
        <v/>
      </c>
      <c r="L500" s="21" t="str">
        <f>IF($K500="", "", IF($K500=$Q$5, 0, ($G500*'Intro &amp; Setup'!$Y$20)-($F500*'Intro &amp; Setup'!$Y$20)))</f>
        <v/>
      </c>
      <c r="M500" s="27"/>
      <c r="S500" s="39" t="str">
        <f t="shared" si="92"/>
        <v/>
      </c>
      <c r="U500" s="39" t="str">
        <f t="shared" si="93"/>
        <v/>
      </c>
      <c r="W500" s="39" t="str">
        <f t="shared" si="94"/>
        <v/>
      </c>
      <c r="Y500" s="39" t="str">
        <f>IF($B500="", "", IF(OR($B500&lt;'Intro &amp; Setup'!$BI$7, $B500&gt;'Intro &amp; Setup'!$BJ$18), "X", ""))</f>
        <v/>
      </c>
      <c r="AA500" s="70" t="str">
        <f t="shared" si="95"/>
        <v/>
      </c>
      <c r="AB500" s="67" t="str">
        <f t="shared" si="96"/>
        <v/>
      </c>
      <c r="AD500" s="64" t="str">
        <f t="shared" si="97"/>
        <v/>
      </c>
      <c r="AF500" s="67" t="str">
        <f>IF($AD500="", "", COUNTIF($AD$11:$AD$1010, "&lt;"&amp;$AD500)+1+COUNTIF($AD$11:$AD500, $AD500)-1)</f>
        <v/>
      </c>
      <c r="AH500" s="77" t="str">
        <f t="shared" si="98"/>
        <v/>
      </c>
      <c r="AI500" s="21" t="str">
        <f t="shared" si="99"/>
        <v/>
      </c>
      <c r="AK500" s="39" t="str">
        <f t="shared" si="100"/>
        <v/>
      </c>
      <c r="AM500" s="77" t="str">
        <f t="shared" si="101"/>
        <v/>
      </c>
      <c r="AO500" s="77" t="str">
        <f t="shared" si="102"/>
        <v/>
      </c>
      <c r="AP500" s="21" t="str">
        <f t="shared" si="103"/>
        <v/>
      </c>
    </row>
    <row r="501" spans="1:42" x14ac:dyDescent="0.25">
      <c r="A501" s="27"/>
      <c r="B501" s="104"/>
      <c r="C501" s="105"/>
      <c r="D501" s="105"/>
      <c r="E501" s="106"/>
      <c r="F501" s="107"/>
      <c r="G501" s="107"/>
      <c r="H501" s="108"/>
      <c r="I501" s="27"/>
      <c r="J501" s="27"/>
      <c r="K501" s="29" t="str">
        <f t="shared" si="91"/>
        <v/>
      </c>
      <c r="L501" s="21" t="str">
        <f>IF($K501="", "", IF($K501=$Q$5, 0, ($G501*'Intro &amp; Setup'!$Y$20)-($F501*'Intro &amp; Setup'!$Y$20)))</f>
        <v/>
      </c>
      <c r="M501" s="27"/>
      <c r="S501" s="39" t="str">
        <f t="shared" si="92"/>
        <v/>
      </c>
      <c r="U501" s="39" t="str">
        <f t="shared" si="93"/>
        <v/>
      </c>
      <c r="W501" s="39" t="str">
        <f t="shared" si="94"/>
        <v/>
      </c>
      <c r="Y501" s="39" t="str">
        <f>IF($B501="", "", IF(OR($B501&lt;'Intro &amp; Setup'!$BI$7, $B501&gt;'Intro &amp; Setup'!$BJ$18), "X", ""))</f>
        <v/>
      </c>
      <c r="AA501" s="70" t="str">
        <f t="shared" si="95"/>
        <v/>
      </c>
      <c r="AB501" s="67" t="str">
        <f t="shared" si="96"/>
        <v/>
      </c>
      <c r="AD501" s="64" t="str">
        <f t="shared" si="97"/>
        <v/>
      </c>
      <c r="AF501" s="67" t="str">
        <f>IF($AD501="", "", COUNTIF($AD$11:$AD$1010, "&lt;"&amp;$AD501)+1+COUNTIF($AD$11:$AD501, $AD501)-1)</f>
        <v/>
      </c>
      <c r="AH501" s="77" t="str">
        <f t="shared" si="98"/>
        <v/>
      </c>
      <c r="AI501" s="21" t="str">
        <f t="shared" si="99"/>
        <v/>
      </c>
      <c r="AK501" s="39" t="str">
        <f t="shared" si="100"/>
        <v/>
      </c>
      <c r="AM501" s="77" t="str">
        <f t="shared" si="101"/>
        <v/>
      </c>
      <c r="AO501" s="77" t="str">
        <f t="shared" si="102"/>
        <v/>
      </c>
      <c r="AP501" s="21" t="str">
        <f t="shared" si="103"/>
        <v/>
      </c>
    </row>
    <row r="502" spans="1:42" x14ac:dyDescent="0.25">
      <c r="A502" s="27"/>
      <c r="B502" s="104"/>
      <c r="C502" s="105"/>
      <c r="D502" s="105"/>
      <c r="E502" s="106"/>
      <c r="F502" s="107"/>
      <c r="G502" s="107"/>
      <c r="H502" s="108"/>
      <c r="I502" s="27"/>
      <c r="J502" s="27"/>
      <c r="K502" s="29" t="str">
        <f t="shared" si="91"/>
        <v/>
      </c>
      <c r="L502" s="21" t="str">
        <f>IF($K502="", "", IF($K502=$Q$5, 0, ($G502*'Intro &amp; Setup'!$Y$20)-($F502*'Intro &amp; Setup'!$Y$20)))</f>
        <v/>
      </c>
      <c r="M502" s="27"/>
      <c r="S502" s="39" t="str">
        <f t="shared" si="92"/>
        <v/>
      </c>
      <c r="U502" s="39" t="str">
        <f t="shared" si="93"/>
        <v/>
      </c>
      <c r="W502" s="39" t="str">
        <f t="shared" si="94"/>
        <v/>
      </c>
      <c r="Y502" s="39" t="str">
        <f>IF($B502="", "", IF(OR($B502&lt;'Intro &amp; Setup'!$BI$7, $B502&gt;'Intro &amp; Setup'!$BJ$18), "X", ""))</f>
        <v/>
      </c>
      <c r="AA502" s="70" t="str">
        <f t="shared" si="95"/>
        <v/>
      </c>
      <c r="AB502" s="67" t="str">
        <f t="shared" si="96"/>
        <v/>
      </c>
      <c r="AD502" s="64" t="str">
        <f t="shared" si="97"/>
        <v/>
      </c>
      <c r="AF502" s="67" t="str">
        <f>IF($AD502="", "", COUNTIF($AD$11:$AD$1010, "&lt;"&amp;$AD502)+1+COUNTIF($AD$11:$AD502, $AD502)-1)</f>
        <v/>
      </c>
      <c r="AH502" s="77" t="str">
        <f t="shared" si="98"/>
        <v/>
      </c>
      <c r="AI502" s="21" t="str">
        <f t="shared" si="99"/>
        <v/>
      </c>
      <c r="AK502" s="39" t="str">
        <f t="shared" si="100"/>
        <v/>
      </c>
      <c r="AM502" s="77" t="str">
        <f t="shared" si="101"/>
        <v/>
      </c>
      <c r="AO502" s="77" t="str">
        <f t="shared" si="102"/>
        <v/>
      </c>
      <c r="AP502" s="21" t="str">
        <f t="shared" si="103"/>
        <v/>
      </c>
    </row>
    <row r="503" spans="1:42" x14ac:dyDescent="0.25">
      <c r="A503" s="27"/>
      <c r="B503" s="104"/>
      <c r="C503" s="105"/>
      <c r="D503" s="105"/>
      <c r="E503" s="106"/>
      <c r="F503" s="107"/>
      <c r="G503" s="107"/>
      <c r="H503" s="108"/>
      <c r="I503" s="27"/>
      <c r="J503" s="27"/>
      <c r="K503" s="29" t="str">
        <f t="shared" si="91"/>
        <v/>
      </c>
      <c r="L503" s="21" t="str">
        <f>IF($K503="", "", IF($K503=$Q$5, 0, ($G503*'Intro &amp; Setup'!$Y$20)-($F503*'Intro &amp; Setup'!$Y$20)))</f>
        <v/>
      </c>
      <c r="M503" s="27"/>
      <c r="S503" s="39" t="str">
        <f t="shared" si="92"/>
        <v/>
      </c>
      <c r="U503" s="39" t="str">
        <f t="shared" si="93"/>
        <v/>
      </c>
      <c r="W503" s="39" t="str">
        <f t="shared" si="94"/>
        <v/>
      </c>
      <c r="Y503" s="39" t="str">
        <f>IF($B503="", "", IF(OR($B503&lt;'Intro &amp; Setup'!$BI$7, $B503&gt;'Intro &amp; Setup'!$BJ$18), "X", ""))</f>
        <v/>
      </c>
      <c r="AA503" s="70" t="str">
        <f t="shared" si="95"/>
        <v/>
      </c>
      <c r="AB503" s="67" t="str">
        <f t="shared" si="96"/>
        <v/>
      </c>
      <c r="AD503" s="64" t="str">
        <f t="shared" si="97"/>
        <v/>
      </c>
      <c r="AF503" s="67" t="str">
        <f>IF($AD503="", "", COUNTIF($AD$11:$AD$1010, "&lt;"&amp;$AD503)+1+COUNTIF($AD$11:$AD503, $AD503)-1)</f>
        <v/>
      </c>
      <c r="AH503" s="77" t="str">
        <f t="shared" si="98"/>
        <v/>
      </c>
      <c r="AI503" s="21" t="str">
        <f t="shared" si="99"/>
        <v/>
      </c>
      <c r="AK503" s="39" t="str">
        <f t="shared" si="100"/>
        <v/>
      </c>
      <c r="AM503" s="77" t="str">
        <f t="shared" si="101"/>
        <v/>
      </c>
      <c r="AO503" s="77" t="str">
        <f t="shared" si="102"/>
        <v/>
      </c>
      <c r="AP503" s="21" t="str">
        <f t="shared" si="103"/>
        <v/>
      </c>
    </row>
    <row r="504" spans="1:42" x14ac:dyDescent="0.25">
      <c r="A504" s="27"/>
      <c r="B504" s="104"/>
      <c r="C504" s="105"/>
      <c r="D504" s="105"/>
      <c r="E504" s="106"/>
      <c r="F504" s="107"/>
      <c r="G504" s="107"/>
      <c r="H504" s="108"/>
      <c r="I504" s="27"/>
      <c r="J504" s="27"/>
      <c r="K504" s="29" t="str">
        <f t="shared" si="91"/>
        <v/>
      </c>
      <c r="L504" s="21" t="str">
        <f>IF($K504="", "", IF($K504=$Q$5, 0, ($G504*'Intro &amp; Setup'!$Y$20)-($F504*'Intro &amp; Setup'!$Y$20)))</f>
        <v/>
      </c>
      <c r="M504" s="27"/>
      <c r="S504" s="39" t="str">
        <f t="shared" si="92"/>
        <v/>
      </c>
      <c r="U504" s="39" t="str">
        <f t="shared" si="93"/>
        <v/>
      </c>
      <c r="W504" s="39" t="str">
        <f t="shared" si="94"/>
        <v/>
      </c>
      <c r="Y504" s="39" t="str">
        <f>IF($B504="", "", IF(OR($B504&lt;'Intro &amp; Setup'!$BI$7, $B504&gt;'Intro &amp; Setup'!$BJ$18), "X", ""))</f>
        <v/>
      </c>
      <c r="AA504" s="70" t="str">
        <f t="shared" si="95"/>
        <v/>
      </c>
      <c r="AB504" s="67" t="str">
        <f t="shared" si="96"/>
        <v/>
      </c>
      <c r="AD504" s="64" t="str">
        <f t="shared" si="97"/>
        <v/>
      </c>
      <c r="AF504" s="67" t="str">
        <f>IF($AD504="", "", COUNTIF($AD$11:$AD$1010, "&lt;"&amp;$AD504)+1+COUNTIF($AD$11:$AD504, $AD504)-1)</f>
        <v/>
      </c>
      <c r="AH504" s="77" t="str">
        <f t="shared" si="98"/>
        <v/>
      </c>
      <c r="AI504" s="21" t="str">
        <f t="shared" si="99"/>
        <v/>
      </c>
      <c r="AK504" s="39" t="str">
        <f t="shared" si="100"/>
        <v/>
      </c>
      <c r="AM504" s="77" t="str">
        <f t="shared" si="101"/>
        <v/>
      </c>
      <c r="AO504" s="77" t="str">
        <f t="shared" si="102"/>
        <v/>
      </c>
      <c r="AP504" s="21" t="str">
        <f t="shared" si="103"/>
        <v/>
      </c>
    </row>
    <row r="505" spans="1:42" x14ac:dyDescent="0.25">
      <c r="A505" s="27"/>
      <c r="B505" s="104"/>
      <c r="C505" s="105"/>
      <c r="D505" s="105"/>
      <c r="E505" s="106"/>
      <c r="F505" s="107"/>
      <c r="G505" s="107"/>
      <c r="H505" s="108"/>
      <c r="I505" s="27"/>
      <c r="J505" s="27"/>
      <c r="K505" s="29" t="str">
        <f t="shared" si="91"/>
        <v/>
      </c>
      <c r="L505" s="21" t="str">
        <f>IF($K505="", "", IF($K505=$Q$5, 0, ($G505*'Intro &amp; Setup'!$Y$20)-($F505*'Intro &amp; Setup'!$Y$20)))</f>
        <v/>
      </c>
      <c r="M505" s="27"/>
      <c r="S505" s="39" t="str">
        <f t="shared" si="92"/>
        <v/>
      </c>
      <c r="U505" s="39" t="str">
        <f t="shared" si="93"/>
        <v/>
      </c>
      <c r="W505" s="39" t="str">
        <f t="shared" si="94"/>
        <v/>
      </c>
      <c r="Y505" s="39" t="str">
        <f>IF($B505="", "", IF(OR($B505&lt;'Intro &amp; Setup'!$BI$7, $B505&gt;'Intro &amp; Setup'!$BJ$18), "X", ""))</f>
        <v/>
      </c>
      <c r="AA505" s="70" t="str">
        <f t="shared" si="95"/>
        <v/>
      </c>
      <c r="AB505" s="67" t="str">
        <f t="shared" si="96"/>
        <v/>
      </c>
      <c r="AD505" s="64" t="str">
        <f t="shared" si="97"/>
        <v/>
      </c>
      <c r="AF505" s="67" t="str">
        <f>IF($AD505="", "", COUNTIF($AD$11:$AD$1010, "&lt;"&amp;$AD505)+1+COUNTIF($AD$11:$AD505, $AD505)-1)</f>
        <v/>
      </c>
      <c r="AH505" s="77" t="str">
        <f t="shared" si="98"/>
        <v/>
      </c>
      <c r="AI505" s="21" t="str">
        <f t="shared" si="99"/>
        <v/>
      </c>
      <c r="AK505" s="39" t="str">
        <f t="shared" si="100"/>
        <v/>
      </c>
      <c r="AM505" s="77" t="str">
        <f t="shared" si="101"/>
        <v/>
      </c>
      <c r="AO505" s="77" t="str">
        <f t="shared" si="102"/>
        <v/>
      </c>
      <c r="AP505" s="21" t="str">
        <f t="shared" si="103"/>
        <v/>
      </c>
    </row>
    <row r="506" spans="1:42" x14ac:dyDescent="0.25">
      <c r="A506" s="27"/>
      <c r="B506" s="104"/>
      <c r="C506" s="105"/>
      <c r="D506" s="105"/>
      <c r="E506" s="106"/>
      <c r="F506" s="107"/>
      <c r="G506" s="107"/>
      <c r="H506" s="108"/>
      <c r="I506" s="27"/>
      <c r="J506" s="27"/>
      <c r="K506" s="29" t="str">
        <f t="shared" si="91"/>
        <v/>
      </c>
      <c r="L506" s="21" t="str">
        <f>IF($K506="", "", IF($K506=$Q$5, 0, ($G506*'Intro &amp; Setup'!$Y$20)-($F506*'Intro &amp; Setup'!$Y$20)))</f>
        <v/>
      </c>
      <c r="M506" s="27"/>
      <c r="S506" s="39" t="str">
        <f t="shared" si="92"/>
        <v/>
      </c>
      <c r="U506" s="39" t="str">
        <f t="shared" si="93"/>
        <v/>
      </c>
      <c r="W506" s="39" t="str">
        <f t="shared" si="94"/>
        <v/>
      </c>
      <c r="Y506" s="39" t="str">
        <f>IF($B506="", "", IF(OR($B506&lt;'Intro &amp; Setup'!$BI$7, $B506&gt;'Intro &amp; Setup'!$BJ$18), "X", ""))</f>
        <v/>
      </c>
      <c r="AA506" s="70" t="str">
        <f t="shared" si="95"/>
        <v/>
      </c>
      <c r="AB506" s="67" t="str">
        <f t="shared" si="96"/>
        <v/>
      </c>
      <c r="AD506" s="64" t="str">
        <f t="shared" si="97"/>
        <v/>
      </c>
      <c r="AF506" s="67" t="str">
        <f>IF($AD506="", "", COUNTIF($AD$11:$AD$1010, "&lt;"&amp;$AD506)+1+COUNTIF($AD$11:$AD506, $AD506)-1)</f>
        <v/>
      </c>
      <c r="AH506" s="77" t="str">
        <f t="shared" si="98"/>
        <v/>
      </c>
      <c r="AI506" s="21" t="str">
        <f t="shared" si="99"/>
        <v/>
      </c>
      <c r="AK506" s="39" t="str">
        <f t="shared" si="100"/>
        <v/>
      </c>
      <c r="AM506" s="77" t="str">
        <f t="shared" si="101"/>
        <v/>
      </c>
      <c r="AO506" s="77" t="str">
        <f t="shared" si="102"/>
        <v/>
      </c>
      <c r="AP506" s="21" t="str">
        <f t="shared" si="103"/>
        <v/>
      </c>
    </row>
    <row r="507" spans="1:42" x14ac:dyDescent="0.25">
      <c r="A507" s="27"/>
      <c r="B507" s="104"/>
      <c r="C507" s="105"/>
      <c r="D507" s="105"/>
      <c r="E507" s="106"/>
      <c r="F507" s="107"/>
      <c r="G507" s="107"/>
      <c r="H507" s="108"/>
      <c r="I507" s="27"/>
      <c r="J507" s="27"/>
      <c r="K507" s="29" t="str">
        <f t="shared" si="91"/>
        <v/>
      </c>
      <c r="L507" s="21" t="str">
        <f>IF($K507="", "", IF($K507=$Q$5, 0, ($G507*'Intro &amp; Setup'!$Y$20)-($F507*'Intro &amp; Setup'!$Y$20)))</f>
        <v/>
      </c>
      <c r="M507" s="27"/>
      <c r="S507" s="39" t="str">
        <f t="shared" si="92"/>
        <v/>
      </c>
      <c r="U507" s="39" t="str">
        <f t="shared" si="93"/>
        <v/>
      </c>
      <c r="W507" s="39" t="str">
        <f t="shared" si="94"/>
        <v/>
      </c>
      <c r="Y507" s="39" t="str">
        <f>IF($B507="", "", IF(OR($B507&lt;'Intro &amp; Setup'!$BI$7, $B507&gt;'Intro &amp; Setup'!$BJ$18), "X", ""))</f>
        <v/>
      </c>
      <c r="AA507" s="70" t="str">
        <f t="shared" si="95"/>
        <v/>
      </c>
      <c r="AB507" s="67" t="str">
        <f t="shared" si="96"/>
        <v/>
      </c>
      <c r="AD507" s="64" t="str">
        <f t="shared" si="97"/>
        <v/>
      </c>
      <c r="AF507" s="67" t="str">
        <f>IF($AD507="", "", COUNTIF($AD$11:$AD$1010, "&lt;"&amp;$AD507)+1+COUNTIF($AD$11:$AD507, $AD507)-1)</f>
        <v/>
      </c>
      <c r="AH507" s="77" t="str">
        <f t="shared" si="98"/>
        <v/>
      </c>
      <c r="AI507" s="21" t="str">
        <f t="shared" si="99"/>
        <v/>
      </c>
      <c r="AK507" s="39" t="str">
        <f t="shared" si="100"/>
        <v/>
      </c>
      <c r="AM507" s="77" t="str">
        <f t="shared" si="101"/>
        <v/>
      </c>
      <c r="AO507" s="77" t="str">
        <f t="shared" si="102"/>
        <v/>
      </c>
      <c r="AP507" s="21" t="str">
        <f t="shared" si="103"/>
        <v/>
      </c>
    </row>
    <row r="508" spans="1:42" x14ac:dyDescent="0.25">
      <c r="A508" s="27"/>
      <c r="B508" s="104"/>
      <c r="C508" s="105"/>
      <c r="D508" s="105"/>
      <c r="E508" s="106"/>
      <c r="F508" s="107"/>
      <c r="G508" s="107"/>
      <c r="H508" s="108"/>
      <c r="I508" s="27"/>
      <c r="J508" s="27"/>
      <c r="K508" s="29" t="str">
        <f t="shared" si="91"/>
        <v/>
      </c>
      <c r="L508" s="21" t="str">
        <f>IF($K508="", "", IF($K508=$Q$5, 0, ($G508*'Intro &amp; Setup'!$Y$20)-($F508*'Intro &amp; Setup'!$Y$20)))</f>
        <v/>
      </c>
      <c r="M508" s="27"/>
      <c r="S508" s="39" t="str">
        <f t="shared" si="92"/>
        <v/>
      </c>
      <c r="U508" s="39" t="str">
        <f t="shared" si="93"/>
        <v/>
      </c>
      <c r="W508" s="39" t="str">
        <f t="shared" si="94"/>
        <v/>
      </c>
      <c r="Y508" s="39" t="str">
        <f>IF($B508="", "", IF(OR($B508&lt;'Intro &amp; Setup'!$BI$7, $B508&gt;'Intro &amp; Setup'!$BJ$18), "X", ""))</f>
        <v/>
      </c>
      <c r="AA508" s="70" t="str">
        <f t="shared" si="95"/>
        <v/>
      </c>
      <c r="AB508" s="67" t="str">
        <f t="shared" si="96"/>
        <v/>
      </c>
      <c r="AD508" s="64" t="str">
        <f t="shared" si="97"/>
        <v/>
      </c>
      <c r="AF508" s="67" t="str">
        <f>IF($AD508="", "", COUNTIF($AD$11:$AD$1010, "&lt;"&amp;$AD508)+1+COUNTIF($AD$11:$AD508, $AD508)-1)</f>
        <v/>
      </c>
      <c r="AH508" s="77" t="str">
        <f t="shared" si="98"/>
        <v/>
      </c>
      <c r="AI508" s="21" t="str">
        <f t="shared" si="99"/>
        <v/>
      </c>
      <c r="AK508" s="39" t="str">
        <f t="shared" si="100"/>
        <v/>
      </c>
      <c r="AM508" s="77" t="str">
        <f t="shared" si="101"/>
        <v/>
      </c>
      <c r="AO508" s="77" t="str">
        <f t="shared" si="102"/>
        <v/>
      </c>
      <c r="AP508" s="21" t="str">
        <f t="shared" si="103"/>
        <v/>
      </c>
    </row>
    <row r="509" spans="1:42" x14ac:dyDescent="0.25">
      <c r="A509" s="27"/>
      <c r="B509" s="104"/>
      <c r="C509" s="105"/>
      <c r="D509" s="105"/>
      <c r="E509" s="106"/>
      <c r="F509" s="107"/>
      <c r="G509" s="107"/>
      <c r="H509" s="108"/>
      <c r="I509" s="27"/>
      <c r="J509" s="27"/>
      <c r="K509" s="29" t="str">
        <f t="shared" si="91"/>
        <v/>
      </c>
      <c r="L509" s="21" t="str">
        <f>IF($K509="", "", IF($K509=$Q$5, 0, ($G509*'Intro &amp; Setup'!$Y$20)-($F509*'Intro &amp; Setup'!$Y$20)))</f>
        <v/>
      </c>
      <c r="M509" s="27"/>
      <c r="S509" s="39" t="str">
        <f t="shared" si="92"/>
        <v/>
      </c>
      <c r="U509" s="39" t="str">
        <f t="shared" si="93"/>
        <v/>
      </c>
      <c r="W509" s="39" t="str">
        <f t="shared" si="94"/>
        <v/>
      </c>
      <c r="Y509" s="39" t="str">
        <f>IF($B509="", "", IF(OR($B509&lt;'Intro &amp; Setup'!$BI$7, $B509&gt;'Intro &amp; Setup'!$BJ$18), "X", ""))</f>
        <v/>
      </c>
      <c r="AA509" s="70" t="str">
        <f t="shared" si="95"/>
        <v/>
      </c>
      <c r="AB509" s="67" t="str">
        <f t="shared" si="96"/>
        <v/>
      </c>
      <c r="AD509" s="64" t="str">
        <f t="shared" si="97"/>
        <v/>
      </c>
      <c r="AF509" s="67" t="str">
        <f>IF($AD509="", "", COUNTIF($AD$11:$AD$1010, "&lt;"&amp;$AD509)+1+COUNTIF($AD$11:$AD509, $AD509)-1)</f>
        <v/>
      </c>
      <c r="AH509" s="77" t="str">
        <f t="shared" si="98"/>
        <v/>
      </c>
      <c r="AI509" s="21" t="str">
        <f t="shared" si="99"/>
        <v/>
      </c>
      <c r="AK509" s="39" t="str">
        <f t="shared" si="100"/>
        <v/>
      </c>
      <c r="AM509" s="77" t="str">
        <f t="shared" si="101"/>
        <v/>
      </c>
      <c r="AO509" s="77" t="str">
        <f t="shared" si="102"/>
        <v/>
      </c>
      <c r="AP509" s="21" t="str">
        <f t="shared" si="103"/>
        <v/>
      </c>
    </row>
    <row r="510" spans="1:42" x14ac:dyDescent="0.25">
      <c r="A510" s="27"/>
      <c r="B510" s="104"/>
      <c r="C510" s="105"/>
      <c r="D510" s="105"/>
      <c r="E510" s="106"/>
      <c r="F510" s="107"/>
      <c r="G510" s="107"/>
      <c r="H510" s="108"/>
      <c r="I510" s="27"/>
      <c r="J510" s="27"/>
      <c r="K510" s="29" t="str">
        <f t="shared" si="91"/>
        <v/>
      </c>
      <c r="L510" s="21" t="str">
        <f>IF($K510="", "", IF($K510=$Q$5, 0, ($G510*'Intro &amp; Setup'!$Y$20)-($F510*'Intro &amp; Setup'!$Y$20)))</f>
        <v/>
      </c>
      <c r="M510" s="27"/>
      <c r="S510" s="39" t="str">
        <f t="shared" si="92"/>
        <v/>
      </c>
      <c r="U510" s="39" t="str">
        <f t="shared" si="93"/>
        <v/>
      </c>
      <c r="W510" s="39" t="str">
        <f t="shared" si="94"/>
        <v/>
      </c>
      <c r="Y510" s="39" t="str">
        <f>IF($B510="", "", IF(OR($B510&lt;'Intro &amp; Setup'!$BI$7, $B510&gt;'Intro &amp; Setup'!$BJ$18), "X", ""))</f>
        <v/>
      </c>
      <c r="AA510" s="70" t="str">
        <f t="shared" si="95"/>
        <v/>
      </c>
      <c r="AB510" s="67" t="str">
        <f t="shared" si="96"/>
        <v/>
      </c>
      <c r="AD510" s="64" t="str">
        <f t="shared" si="97"/>
        <v/>
      </c>
      <c r="AF510" s="67" t="str">
        <f>IF($AD510="", "", COUNTIF($AD$11:$AD$1010, "&lt;"&amp;$AD510)+1+COUNTIF($AD$11:$AD510, $AD510)-1)</f>
        <v/>
      </c>
      <c r="AH510" s="77" t="str">
        <f t="shared" si="98"/>
        <v/>
      </c>
      <c r="AI510" s="21" t="str">
        <f t="shared" si="99"/>
        <v/>
      </c>
      <c r="AK510" s="39" t="str">
        <f t="shared" si="100"/>
        <v/>
      </c>
      <c r="AM510" s="77" t="str">
        <f t="shared" si="101"/>
        <v/>
      </c>
      <c r="AO510" s="77" t="str">
        <f t="shared" si="102"/>
        <v/>
      </c>
      <c r="AP510" s="21" t="str">
        <f t="shared" si="103"/>
        <v/>
      </c>
    </row>
    <row r="511" spans="1:42" x14ac:dyDescent="0.25">
      <c r="A511" s="27"/>
      <c r="B511" s="104"/>
      <c r="C511" s="105"/>
      <c r="D511" s="105"/>
      <c r="E511" s="106"/>
      <c r="F511" s="107"/>
      <c r="G511" s="107"/>
      <c r="H511" s="108"/>
      <c r="I511" s="27"/>
      <c r="J511" s="27"/>
      <c r="K511" s="29" t="str">
        <f t="shared" si="91"/>
        <v/>
      </c>
      <c r="L511" s="21" t="str">
        <f>IF($K511="", "", IF($K511=$Q$5, 0, ($G511*'Intro &amp; Setup'!$Y$20)-($F511*'Intro &amp; Setup'!$Y$20)))</f>
        <v/>
      </c>
      <c r="M511" s="27"/>
      <c r="S511" s="39" t="str">
        <f t="shared" si="92"/>
        <v/>
      </c>
      <c r="U511" s="39" t="str">
        <f t="shared" si="93"/>
        <v/>
      </c>
      <c r="W511" s="39" t="str">
        <f t="shared" si="94"/>
        <v/>
      </c>
      <c r="Y511" s="39" t="str">
        <f>IF($B511="", "", IF(OR($B511&lt;'Intro &amp; Setup'!$BI$7, $B511&gt;'Intro &amp; Setup'!$BJ$18), "X", ""))</f>
        <v/>
      </c>
      <c r="AA511" s="70" t="str">
        <f t="shared" si="95"/>
        <v/>
      </c>
      <c r="AB511" s="67" t="str">
        <f t="shared" si="96"/>
        <v/>
      </c>
      <c r="AD511" s="64" t="str">
        <f t="shared" si="97"/>
        <v/>
      </c>
      <c r="AF511" s="67" t="str">
        <f>IF($AD511="", "", COUNTIF($AD$11:$AD$1010, "&lt;"&amp;$AD511)+1+COUNTIF($AD$11:$AD511, $AD511)-1)</f>
        <v/>
      </c>
      <c r="AH511" s="77" t="str">
        <f t="shared" si="98"/>
        <v/>
      </c>
      <c r="AI511" s="21" t="str">
        <f t="shared" si="99"/>
        <v/>
      </c>
      <c r="AK511" s="39" t="str">
        <f t="shared" si="100"/>
        <v/>
      </c>
      <c r="AM511" s="77" t="str">
        <f t="shared" si="101"/>
        <v/>
      </c>
      <c r="AO511" s="77" t="str">
        <f t="shared" si="102"/>
        <v/>
      </c>
      <c r="AP511" s="21" t="str">
        <f t="shared" si="103"/>
        <v/>
      </c>
    </row>
    <row r="512" spans="1:42" x14ac:dyDescent="0.25">
      <c r="A512" s="27"/>
      <c r="B512" s="104"/>
      <c r="C512" s="105"/>
      <c r="D512" s="105"/>
      <c r="E512" s="106"/>
      <c r="F512" s="107"/>
      <c r="G512" s="107"/>
      <c r="H512" s="108"/>
      <c r="I512" s="27"/>
      <c r="J512" s="27"/>
      <c r="K512" s="29" t="str">
        <f t="shared" si="91"/>
        <v/>
      </c>
      <c r="L512" s="21" t="str">
        <f>IF($K512="", "", IF($K512=$Q$5, 0, ($G512*'Intro &amp; Setup'!$Y$20)-($F512*'Intro &amp; Setup'!$Y$20)))</f>
        <v/>
      </c>
      <c r="M512" s="27"/>
      <c r="S512" s="39" t="str">
        <f t="shared" si="92"/>
        <v/>
      </c>
      <c r="U512" s="39" t="str">
        <f t="shared" si="93"/>
        <v/>
      </c>
      <c r="W512" s="39" t="str">
        <f t="shared" si="94"/>
        <v/>
      </c>
      <c r="Y512" s="39" t="str">
        <f>IF($B512="", "", IF(OR($B512&lt;'Intro &amp; Setup'!$BI$7, $B512&gt;'Intro &amp; Setup'!$BJ$18), "X", ""))</f>
        <v/>
      </c>
      <c r="AA512" s="70" t="str">
        <f t="shared" si="95"/>
        <v/>
      </c>
      <c r="AB512" s="67" t="str">
        <f t="shared" si="96"/>
        <v/>
      </c>
      <c r="AD512" s="64" t="str">
        <f t="shared" si="97"/>
        <v/>
      </c>
      <c r="AF512" s="67" t="str">
        <f>IF($AD512="", "", COUNTIF($AD$11:$AD$1010, "&lt;"&amp;$AD512)+1+COUNTIF($AD$11:$AD512, $AD512)-1)</f>
        <v/>
      </c>
      <c r="AH512" s="77" t="str">
        <f t="shared" si="98"/>
        <v/>
      </c>
      <c r="AI512" s="21" t="str">
        <f t="shared" si="99"/>
        <v/>
      </c>
      <c r="AK512" s="39" t="str">
        <f t="shared" si="100"/>
        <v/>
      </c>
      <c r="AM512" s="77" t="str">
        <f t="shared" si="101"/>
        <v/>
      </c>
      <c r="AO512" s="77" t="str">
        <f t="shared" si="102"/>
        <v/>
      </c>
      <c r="AP512" s="21" t="str">
        <f t="shared" si="103"/>
        <v/>
      </c>
    </row>
    <row r="513" spans="1:42" x14ac:dyDescent="0.25">
      <c r="A513" s="27"/>
      <c r="B513" s="104"/>
      <c r="C513" s="105"/>
      <c r="D513" s="105"/>
      <c r="E513" s="106"/>
      <c r="F513" s="107"/>
      <c r="G513" s="107"/>
      <c r="H513" s="108"/>
      <c r="I513" s="27"/>
      <c r="J513" s="27"/>
      <c r="K513" s="29" t="str">
        <f t="shared" si="91"/>
        <v/>
      </c>
      <c r="L513" s="21" t="str">
        <f>IF($K513="", "", IF($K513=$Q$5, 0, ($G513*'Intro &amp; Setup'!$Y$20)-($F513*'Intro &amp; Setup'!$Y$20)))</f>
        <v/>
      </c>
      <c r="M513" s="27"/>
      <c r="S513" s="39" t="str">
        <f t="shared" si="92"/>
        <v/>
      </c>
      <c r="U513" s="39" t="str">
        <f t="shared" si="93"/>
        <v/>
      </c>
      <c r="W513" s="39" t="str">
        <f t="shared" si="94"/>
        <v/>
      </c>
      <c r="Y513" s="39" t="str">
        <f>IF($B513="", "", IF(OR($B513&lt;'Intro &amp; Setup'!$BI$7, $B513&gt;'Intro &amp; Setup'!$BJ$18), "X", ""))</f>
        <v/>
      </c>
      <c r="AA513" s="70" t="str">
        <f t="shared" si="95"/>
        <v/>
      </c>
      <c r="AB513" s="67" t="str">
        <f t="shared" si="96"/>
        <v/>
      </c>
      <c r="AD513" s="64" t="str">
        <f t="shared" si="97"/>
        <v/>
      </c>
      <c r="AF513" s="67" t="str">
        <f>IF($AD513="", "", COUNTIF($AD$11:$AD$1010, "&lt;"&amp;$AD513)+1+COUNTIF($AD$11:$AD513, $AD513)-1)</f>
        <v/>
      </c>
      <c r="AH513" s="77" t="str">
        <f t="shared" si="98"/>
        <v/>
      </c>
      <c r="AI513" s="21" t="str">
        <f t="shared" si="99"/>
        <v/>
      </c>
      <c r="AK513" s="39" t="str">
        <f t="shared" si="100"/>
        <v/>
      </c>
      <c r="AM513" s="77" t="str">
        <f t="shared" si="101"/>
        <v/>
      </c>
      <c r="AO513" s="77" t="str">
        <f t="shared" si="102"/>
        <v/>
      </c>
      <c r="AP513" s="21" t="str">
        <f t="shared" si="103"/>
        <v/>
      </c>
    </row>
    <row r="514" spans="1:42" x14ac:dyDescent="0.25">
      <c r="A514" s="27"/>
      <c r="B514" s="104"/>
      <c r="C514" s="105"/>
      <c r="D514" s="105"/>
      <c r="E514" s="106"/>
      <c r="F514" s="107"/>
      <c r="G514" s="107"/>
      <c r="H514" s="108"/>
      <c r="I514" s="27"/>
      <c r="J514" s="27"/>
      <c r="K514" s="29" t="str">
        <f t="shared" si="91"/>
        <v/>
      </c>
      <c r="L514" s="21" t="str">
        <f>IF($K514="", "", IF($K514=$Q$5, 0, ($G514*'Intro &amp; Setup'!$Y$20)-($F514*'Intro &amp; Setup'!$Y$20)))</f>
        <v/>
      </c>
      <c r="M514" s="27"/>
      <c r="S514" s="39" t="str">
        <f t="shared" si="92"/>
        <v/>
      </c>
      <c r="U514" s="39" t="str">
        <f t="shared" si="93"/>
        <v/>
      </c>
      <c r="W514" s="39" t="str">
        <f t="shared" si="94"/>
        <v/>
      </c>
      <c r="Y514" s="39" t="str">
        <f>IF($B514="", "", IF(OR($B514&lt;'Intro &amp; Setup'!$BI$7, $B514&gt;'Intro &amp; Setup'!$BJ$18), "X", ""))</f>
        <v/>
      </c>
      <c r="AA514" s="70" t="str">
        <f t="shared" si="95"/>
        <v/>
      </c>
      <c r="AB514" s="67" t="str">
        <f t="shared" si="96"/>
        <v/>
      </c>
      <c r="AD514" s="64" t="str">
        <f t="shared" si="97"/>
        <v/>
      </c>
      <c r="AF514" s="67" t="str">
        <f>IF($AD514="", "", COUNTIF($AD$11:$AD$1010, "&lt;"&amp;$AD514)+1+COUNTIF($AD$11:$AD514, $AD514)-1)</f>
        <v/>
      </c>
      <c r="AH514" s="77" t="str">
        <f t="shared" si="98"/>
        <v/>
      </c>
      <c r="AI514" s="21" t="str">
        <f t="shared" si="99"/>
        <v/>
      </c>
      <c r="AK514" s="39" t="str">
        <f t="shared" si="100"/>
        <v/>
      </c>
      <c r="AM514" s="77" t="str">
        <f t="shared" si="101"/>
        <v/>
      </c>
      <c r="AO514" s="77" t="str">
        <f t="shared" si="102"/>
        <v/>
      </c>
      <c r="AP514" s="21" t="str">
        <f t="shared" si="103"/>
        <v/>
      </c>
    </row>
    <row r="515" spans="1:42" x14ac:dyDescent="0.25">
      <c r="A515" s="27"/>
      <c r="B515" s="104"/>
      <c r="C515" s="105"/>
      <c r="D515" s="105"/>
      <c r="E515" s="106"/>
      <c r="F515" s="107"/>
      <c r="G515" s="107"/>
      <c r="H515" s="108"/>
      <c r="I515" s="27"/>
      <c r="J515" s="27"/>
      <c r="K515" s="29" t="str">
        <f t="shared" si="91"/>
        <v/>
      </c>
      <c r="L515" s="21" t="str">
        <f>IF($K515="", "", IF($K515=$Q$5, 0, ($G515*'Intro &amp; Setup'!$Y$20)-($F515*'Intro &amp; Setup'!$Y$20)))</f>
        <v/>
      </c>
      <c r="M515" s="27"/>
      <c r="S515" s="39" t="str">
        <f t="shared" si="92"/>
        <v/>
      </c>
      <c r="U515" s="39" t="str">
        <f t="shared" si="93"/>
        <v/>
      </c>
      <c r="W515" s="39" t="str">
        <f t="shared" si="94"/>
        <v/>
      </c>
      <c r="Y515" s="39" t="str">
        <f>IF($B515="", "", IF(OR($B515&lt;'Intro &amp; Setup'!$BI$7, $B515&gt;'Intro &amp; Setup'!$BJ$18), "X", ""))</f>
        <v/>
      </c>
      <c r="AA515" s="70" t="str">
        <f t="shared" si="95"/>
        <v/>
      </c>
      <c r="AB515" s="67" t="str">
        <f t="shared" si="96"/>
        <v/>
      </c>
      <c r="AD515" s="64" t="str">
        <f t="shared" si="97"/>
        <v/>
      </c>
      <c r="AF515" s="67" t="str">
        <f>IF($AD515="", "", COUNTIF($AD$11:$AD$1010, "&lt;"&amp;$AD515)+1+COUNTIF($AD$11:$AD515, $AD515)-1)</f>
        <v/>
      </c>
      <c r="AH515" s="77" t="str">
        <f t="shared" si="98"/>
        <v/>
      </c>
      <c r="AI515" s="21" t="str">
        <f t="shared" si="99"/>
        <v/>
      </c>
      <c r="AK515" s="39" t="str">
        <f t="shared" si="100"/>
        <v/>
      </c>
      <c r="AM515" s="77" t="str">
        <f t="shared" si="101"/>
        <v/>
      </c>
      <c r="AO515" s="77" t="str">
        <f t="shared" si="102"/>
        <v/>
      </c>
      <c r="AP515" s="21" t="str">
        <f t="shared" si="103"/>
        <v/>
      </c>
    </row>
    <row r="516" spans="1:42" x14ac:dyDescent="0.25">
      <c r="A516" s="27"/>
      <c r="B516" s="104"/>
      <c r="C516" s="105"/>
      <c r="D516" s="105"/>
      <c r="E516" s="106"/>
      <c r="F516" s="107"/>
      <c r="G516" s="107"/>
      <c r="H516" s="108"/>
      <c r="I516" s="27"/>
      <c r="J516" s="27"/>
      <c r="K516" s="29" t="str">
        <f t="shared" si="91"/>
        <v/>
      </c>
      <c r="L516" s="21" t="str">
        <f>IF($K516="", "", IF($K516=$Q$5, 0, ($G516*'Intro &amp; Setup'!$Y$20)-($F516*'Intro &amp; Setup'!$Y$20)))</f>
        <v/>
      </c>
      <c r="M516" s="27"/>
      <c r="S516" s="39" t="str">
        <f t="shared" si="92"/>
        <v/>
      </c>
      <c r="U516" s="39" t="str">
        <f t="shared" si="93"/>
        <v/>
      </c>
      <c r="W516" s="39" t="str">
        <f t="shared" si="94"/>
        <v/>
      </c>
      <c r="Y516" s="39" t="str">
        <f>IF($B516="", "", IF(OR($B516&lt;'Intro &amp; Setup'!$BI$7, $B516&gt;'Intro &amp; Setup'!$BJ$18), "X", ""))</f>
        <v/>
      </c>
      <c r="AA516" s="70" t="str">
        <f t="shared" si="95"/>
        <v/>
      </c>
      <c r="AB516" s="67" t="str">
        <f t="shared" si="96"/>
        <v/>
      </c>
      <c r="AD516" s="64" t="str">
        <f t="shared" si="97"/>
        <v/>
      </c>
      <c r="AF516" s="67" t="str">
        <f>IF($AD516="", "", COUNTIF($AD$11:$AD$1010, "&lt;"&amp;$AD516)+1+COUNTIF($AD$11:$AD516, $AD516)-1)</f>
        <v/>
      </c>
      <c r="AH516" s="77" t="str">
        <f t="shared" si="98"/>
        <v/>
      </c>
      <c r="AI516" s="21" t="str">
        <f t="shared" si="99"/>
        <v/>
      </c>
      <c r="AK516" s="39" t="str">
        <f t="shared" si="100"/>
        <v/>
      </c>
      <c r="AM516" s="77" t="str">
        <f t="shared" si="101"/>
        <v/>
      </c>
      <c r="AO516" s="77" t="str">
        <f t="shared" si="102"/>
        <v/>
      </c>
      <c r="AP516" s="21" t="str">
        <f t="shared" si="103"/>
        <v/>
      </c>
    </row>
    <row r="517" spans="1:42" x14ac:dyDescent="0.25">
      <c r="A517" s="27"/>
      <c r="B517" s="104"/>
      <c r="C517" s="105"/>
      <c r="D517" s="105"/>
      <c r="E517" s="106"/>
      <c r="F517" s="107"/>
      <c r="G517" s="107"/>
      <c r="H517" s="108"/>
      <c r="I517" s="27"/>
      <c r="J517" s="27"/>
      <c r="K517" s="29" t="str">
        <f t="shared" si="91"/>
        <v/>
      </c>
      <c r="L517" s="21" t="str">
        <f>IF($K517="", "", IF($K517=$Q$5, 0, ($G517*'Intro &amp; Setup'!$Y$20)-($F517*'Intro &amp; Setup'!$Y$20)))</f>
        <v/>
      </c>
      <c r="M517" s="27"/>
      <c r="S517" s="39" t="str">
        <f t="shared" si="92"/>
        <v/>
      </c>
      <c r="U517" s="39" t="str">
        <f t="shared" si="93"/>
        <v/>
      </c>
      <c r="W517" s="39" t="str">
        <f t="shared" si="94"/>
        <v/>
      </c>
      <c r="Y517" s="39" t="str">
        <f>IF($B517="", "", IF(OR($B517&lt;'Intro &amp; Setup'!$BI$7, $B517&gt;'Intro &amp; Setup'!$BJ$18), "X", ""))</f>
        <v/>
      </c>
      <c r="AA517" s="70" t="str">
        <f t="shared" si="95"/>
        <v/>
      </c>
      <c r="AB517" s="67" t="str">
        <f t="shared" si="96"/>
        <v/>
      </c>
      <c r="AD517" s="64" t="str">
        <f t="shared" si="97"/>
        <v/>
      </c>
      <c r="AF517" s="67" t="str">
        <f>IF($AD517="", "", COUNTIF($AD$11:$AD$1010, "&lt;"&amp;$AD517)+1+COUNTIF($AD$11:$AD517, $AD517)-1)</f>
        <v/>
      </c>
      <c r="AH517" s="77" t="str">
        <f t="shared" si="98"/>
        <v/>
      </c>
      <c r="AI517" s="21" t="str">
        <f t="shared" si="99"/>
        <v/>
      </c>
      <c r="AK517" s="39" t="str">
        <f t="shared" si="100"/>
        <v/>
      </c>
      <c r="AM517" s="77" t="str">
        <f t="shared" si="101"/>
        <v/>
      </c>
      <c r="AO517" s="77" t="str">
        <f t="shared" si="102"/>
        <v/>
      </c>
      <c r="AP517" s="21" t="str">
        <f t="shared" si="103"/>
        <v/>
      </c>
    </row>
    <row r="518" spans="1:42" x14ac:dyDescent="0.25">
      <c r="A518" s="27"/>
      <c r="B518" s="104"/>
      <c r="C518" s="105"/>
      <c r="D518" s="105"/>
      <c r="E518" s="106"/>
      <c r="F518" s="107"/>
      <c r="G518" s="107"/>
      <c r="H518" s="108"/>
      <c r="I518" s="27"/>
      <c r="J518" s="27"/>
      <c r="K518" s="29" t="str">
        <f t="shared" si="91"/>
        <v/>
      </c>
      <c r="L518" s="21" t="str">
        <f>IF($K518="", "", IF($K518=$Q$5, 0, ($G518*'Intro &amp; Setup'!$Y$20)-($F518*'Intro &amp; Setup'!$Y$20)))</f>
        <v/>
      </c>
      <c r="M518" s="27"/>
      <c r="S518" s="39" t="str">
        <f t="shared" si="92"/>
        <v/>
      </c>
      <c r="U518" s="39" t="str">
        <f t="shared" si="93"/>
        <v/>
      </c>
      <c r="W518" s="39" t="str">
        <f t="shared" si="94"/>
        <v/>
      </c>
      <c r="Y518" s="39" t="str">
        <f>IF($B518="", "", IF(OR($B518&lt;'Intro &amp; Setup'!$BI$7, $B518&gt;'Intro &amp; Setup'!$BJ$18), "X", ""))</f>
        <v/>
      </c>
      <c r="AA518" s="70" t="str">
        <f t="shared" si="95"/>
        <v/>
      </c>
      <c r="AB518" s="67" t="str">
        <f t="shared" si="96"/>
        <v/>
      </c>
      <c r="AD518" s="64" t="str">
        <f t="shared" si="97"/>
        <v/>
      </c>
      <c r="AF518" s="67" t="str">
        <f>IF($AD518="", "", COUNTIF($AD$11:$AD$1010, "&lt;"&amp;$AD518)+1+COUNTIF($AD$11:$AD518, $AD518)-1)</f>
        <v/>
      </c>
      <c r="AH518" s="77" t="str">
        <f t="shared" si="98"/>
        <v/>
      </c>
      <c r="AI518" s="21" t="str">
        <f t="shared" si="99"/>
        <v/>
      </c>
      <c r="AK518" s="39" t="str">
        <f t="shared" si="100"/>
        <v/>
      </c>
      <c r="AM518" s="77" t="str">
        <f t="shared" si="101"/>
        <v/>
      </c>
      <c r="AO518" s="77" t="str">
        <f t="shared" si="102"/>
        <v/>
      </c>
      <c r="AP518" s="21" t="str">
        <f t="shared" si="103"/>
        <v/>
      </c>
    </row>
    <row r="519" spans="1:42" x14ac:dyDescent="0.25">
      <c r="A519" s="27"/>
      <c r="B519" s="104"/>
      <c r="C519" s="105"/>
      <c r="D519" s="105"/>
      <c r="E519" s="106"/>
      <c r="F519" s="107"/>
      <c r="G519" s="107"/>
      <c r="H519" s="108"/>
      <c r="I519" s="27"/>
      <c r="J519" s="27"/>
      <c r="K519" s="29" t="str">
        <f t="shared" si="91"/>
        <v/>
      </c>
      <c r="L519" s="21" t="str">
        <f>IF($K519="", "", IF($K519=$Q$5, 0, ($G519*'Intro &amp; Setup'!$Y$20)-($F519*'Intro &amp; Setup'!$Y$20)))</f>
        <v/>
      </c>
      <c r="M519" s="27"/>
      <c r="S519" s="39" t="str">
        <f t="shared" si="92"/>
        <v/>
      </c>
      <c r="U519" s="39" t="str">
        <f t="shared" si="93"/>
        <v/>
      </c>
      <c r="W519" s="39" t="str">
        <f t="shared" si="94"/>
        <v/>
      </c>
      <c r="Y519" s="39" t="str">
        <f>IF($B519="", "", IF(OR($B519&lt;'Intro &amp; Setup'!$BI$7, $B519&gt;'Intro &amp; Setup'!$BJ$18), "X", ""))</f>
        <v/>
      </c>
      <c r="AA519" s="70" t="str">
        <f t="shared" si="95"/>
        <v/>
      </c>
      <c r="AB519" s="67" t="str">
        <f t="shared" si="96"/>
        <v/>
      </c>
      <c r="AD519" s="64" t="str">
        <f t="shared" si="97"/>
        <v/>
      </c>
      <c r="AF519" s="67" t="str">
        <f>IF($AD519="", "", COUNTIF($AD$11:$AD$1010, "&lt;"&amp;$AD519)+1+COUNTIF($AD$11:$AD519, $AD519)-1)</f>
        <v/>
      </c>
      <c r="AH519" s="77" t="str">
        <f t="shared" si="98"/>
        <v/>
      </c>
      <c r="AI519" s="21" t="str">
        <f t="shared" si="99"/>
        <v/>
      </c>
      <c r="AK519" s="39" t="str">
        <f t="shared" si="100"/>
        <v/>
      </c>
      <c r="AM519" s="77" t="str">
        <f t="shared" si="101"/>
        <v/>
      </c>
      <c r="AO519" s="77" t="str">
        <f t="shared" si="102"/>
        <v/>
      </c>
      <c r="AP519" s="21" t="str">
        <f t="shared" si="103"/>
        <v/>
      </c>
    </row>
    <row r="520" spans="1:42" x14ac:dyDescent="0.25">
      <c r="A520" s="27"/>
      <c r="B520" s="104"/>
      <c r="C520" s="105"/>
      <c r="D520" s="105"/>
      <c r="E520" s="106"/>
      <c r="F520" s="107"/>
      <c r="G520" s="107"/>
      <c r="H520" s="108"/>
      <c r="I520" s="27"/>
      <c r="J520" s="27"/>
      <c r="K520" s="29" t="str">
        <f t="shared" si="91"/>
        <v/>
      </c>
      <c r="L520" s="21" t="str">
        <f>IF($K520="", "", IF($K520=$Q$5, 0, ($G520*'Intro &amp; Setup'!$Y$20)-($F520*'Intro &amp; Setup'!$Y$20)))</f>
        <v/>
      </c>
      <c r="M520" s="27"/>
      <c r="S520" s="39" t="str">
        <f t="shared" si="92"/>
        <v/>
      </c>
      <c r="U520" s="39" t="str">
        <f t="shared" si="93"/>
        <v/>
      </c>
      <c r="W520" s="39" t="str">
        <f t="shared" si="94"/>
        <v/>
      </c>
      <c r="Y520" s="39" t="str">
        <f>IF($B520="", "", IF(OR($B520&lt;'Intro &amp; Setup'!$BI$7, $B520&gt;'Intro &amp; Setup'!$BJ$18), "X", ""))</f>
        <v/>
      </c>
      <c r="AA520" s="70" t="str">
        <f t="shared" si="95"/>
        <v/>
      </c>
      <c r="AB520" s="67" t="str">
        <f t="shared" si="96"/>
        <v/>
      </c>
      <c r="AD520" s="64" t="str">
        <f t="shared" si="97"/>
        <v/>
      </c>
      <c r="AF520" s="67" t="str">
        <f>IF($AD520="", "", COUNTIF($AD$11:$AD$1010, "&lt;"&amp;$AD520)+1+COUNTIF($AD$11:$AD520, $AD520)-1)</f>
        <v/>
      </c>
      <c r="AH520" s="77" t="str">
        <f t="shared" si="98"/>
        <v/>
      </c>
      <c r="AI520" s="21" t="str">
        <f t="shared" si="99"/>
        <v/>
      </c>
      <c r="AK520" s="39" t="str">
        <f t="shared" si="100"/>
        <v/>
      </c>
      <c r="AM520" s="77" t="str">
        <f t="shared" si="101"/>
        <v/>
      </c>
      <c r="AO520" s="77" t="str">
        <f t="shared" si="102"/>
        <v/>
      </c>
      <c r="AP520" s="21" t="str">
        <f t="shared" si="103"/>
        <v/>
      </c>
    </row>
    <row r="521" spans="1:42" x14ac:dyDescent="0.25">
      <c r="A521" s="27"/>
      <c r="B521" s="104"/>
      <c r="C521" s="105"/>
      <c r="D521" s="105"/>
      <c r="E521" s="106"/>
      <c r="F521" s="107"/>
      <c r="G521" s="107"/>
      <c r="H521" s="108"/>
      <c r="I521" s="27"/>
      <c r="J521" s="27"/>
      <c r="K521" s="29" t="str">
        <f t="shared" si="91"/>
        <v/>
      </c>
      <c r="L521" s="21" t="str">
        <f>IF($K521="", "", IF($K521=$Q$5, 0, ($G521*'Intro &amp; Setup'!$Y$20)-($F521*'Intro &amp; Setup'!$Y$20)))</f>
        <v/>
      </c>
      <c r="M521" s="27"/>
      <c r="S521" s="39" t="str">
        <f t="shared" si="92"/>
        <v/>
      </c>
      <c r="U521" s="39" t="str">
        <f t="shared" si="93"/>
        <v/>
      </c>
      <c r="W521" s="39" t="str">
        <f t="shared" si="94"/>
        <v/>
      </c>
      <c r="Y521" s="39" t="str">
        <f>IF($B521="", "", IF(OR($B521&lt;'Intro &amp; Setup'!$BI$7, $B521&gt;'Intro &amp; Setup'!$BJ$18), "X", ""))</f>
        <v/>
      </c>
      <c r="AA521" s="70" t="str">
        <f t="shared" si="95"/>
        <v/>
      </c>
      <c r="AB521" s="67" t="str">
        <f t="shared" si="96"/>
        <v/>
      </c>
      <c r="AD521" s="64" t="str">
        <f t="shared" si="97"/>
        <v/>
      </c>
      <c r="AF521" s="67" t="str">
        <f>IF($AD521="", "", COUNTIF($AD$11:$AD$1010, "&lt;"&amp;$AD521)+1+COUNTIF($AD$11:$AD521, $AD521)-1)</f>
        <v/>
      </c>
      <c r="AH521" s="77" t="str">
        <f t="shared" si="98"/>
        <v/>
      </c>
      <c r="AI521" s="21" t="str">
        <f t="shared" si="99"/>
        <v/>
      </c>
      <c r="AK521" s="39" t="str">
        <f t="shared" si="100"/>
        <v/>
      </c>
      <c r="AM521" s="77" t="str">
        <f t="shared" si="101"/>
        <v/>
      </c>
      <c r="AO521" s="77" t="str">
        <f t="shared" si="102"/>
        <v/>
      </c>
      <c r="AP521" s="21" t="str">
        <f t="shared" si="103"/>
        <v/>
      </c>
    </row>
    <row r="522" spans="1:42" x14ac:dyDescent="0.25">
      <c r="A522" s="27"/>
      <c r="B522" s="104"/>
      <c r="C522" s="105"/>
      <c r="D522" s="105"/>
      <c r="E522" s="106"/>
      <c r="F522" s="107"/>
      <c r="G522" s="107"/>
      <c r="H522" s="108"/>
      <c r="I522" s="27"/>
      <c r="J522" s="27"/>
      <c r="K522" s="29" t="str">
        <f t="shared" si="91"/>
        <v/>
      </c>
      <c r="L522" s="21" t="str">
        <f>IF($K522="", "", IF($K522=$Q$5, 0, ($G522*'Intro &amp; Setup'!$Y$20)-($F522*'Intro &amp; Setup'!$Y$20)))</f>
        <v/>
      </c>
      <c r="M522" s="27"/>
      <c r="S522" s="39" t="str">
        <f t="shared" si="92"/>
        <v/>
      </c>
      <c r="U522" s="39" t="str">
        <f t="shared" si="93"/>
        <v/>
      </c>
      <c r="W522" s="39" t="str">
        <f t="shared" si="94"/>
        <v/>
      </c>
      <c r="Y522" s="39" t="str">
        <f>IF($B522="", "", IF(OR($B522&lt;'Intro &amp; Setup'!$BI$7, $B522&gt;'Intro &amp; Setup'!$BJ$18), "X", ""))</f>
        <v/>
      </c>
      <c r="AA522" s="70" t="str">
        <f t="shared" si="95"/>
        <v/>
      </c>
      <c r="AB522" s="67" t="str">
        <f t="shared" si="96"/>
        <v/>
      </c>
      <c r="AD522" s="64" t="str">
        <f t="shared" si="97"/>
        <v/>
      </c>
      <c r="AF522" s="67" t="str">
        <f>IF($AD522="", "", COUNTIF($AD$11:$AD$1010, "&lt;"&amp;$AD522)+1+COUNTIF($AD$11:$AD522, $AD522)-1)</f>
        <v/>
      </c>
      <c r="AH522" s="77" t="str">
        <f t="shared" si="98"/>
        <v/>
      </c>
      <c r="AI522" s="21" t="str">
        <f t="shared" si="99"/>
        <v/>
      </c>
      <c r="AK522" s="39" t="str">
        <f t="shared" si="100"/>
        <v/>
      </c>
      <c r="AM522" s="77" t="str">
        <f t="shared" si="101"/>
        <v/>
      </c>
      <c r="AO522" s="77" t="str">
        <f t="shared" si="102"/>
        <v/>
      </c>
      <c r="AP522" s="21" t="str">
        <f t="shared" si="103"/>
        <v/>
      </c>
    </row>
    <row r="523" spans="1:42" x14ac:dyDescent="0.25">
      <c r="A523" s="27"/>
      <c r="B523" s="104"/>
      <c r="C523" s="105"/>
      <c r="D523" s="105"/>
      <c r="E523" s="106"/>
      <c r="F523" s="107"/>
      <c r="G523" s="107"/>
      <c r="H523" s="108"/>
      <c r="I523" s="27"/>
      <c r="J523" s="27"/>
      <c r="K523" s="29" t="str">
        <f t="shared" si="91"/>
        <v/>
      </c>
      <c r="L523" s="21" t="str">
        <f>IF($K523="", "", IF($K523=$Q$5, 0, ($G523*'Intro &amp; Setup'!$Y$20)-($F523*'Intro &amp; Setup'!$Y$20)))</f>
        <v/>
      </c>
      <c r="M523" s="27"/>
      <c r="S523" s="39" t="str">
        <f t="shared" si="92"/>
        <v/>
      </c>
      <c r="U523" s="39" t="str">
        <f t="shared" si="93"/>
        <v/>
      </c>
      <c r="W523" s="39" t="str">
        <f t="shared" si="94"/>
        <v/>
      </c>
      <c r="Y523" s="39" t="str">
        <f>IF($B523="", "", IF(OR($B523&lt;'Intro &amp; Setup'!$BI$7, $B523&gt;'Intro &amp; Setup'!$BJ$18), "X", ""))</f>
        <v/>
      </c>
      <c r="AA523" s="70" t="str">
        <f t="shared" si="95"/>
        <v/>
      </c>
      <c r="AB523" s="67" t="str">
        <f t="shared" si="96"/>
        <v/>
      </c>
      <c r="AD523" s="64" t="str">
        <f t="shared" si="97"/>
        <v/>
      </c>
      <c r="AF523" s="67" t="str">
        <f>IF($AD523="", "", COUNTIF($AD$11:$AD$1010, "&lt;"&amp;$AD523)+1+COUNTIF($AD$11:$AD523, $AD523)-1)</f>
        <v/>
      </c>
      <c r="AH523" s="77" t="str">
        <f t="shared" si="98"/>
        <v/>
      </c>
      <c r="AI523" s="21" t="str">
        <f t="shared" si="99"/>
        <v/>
      </c>
      <c r="AK523" s="39" t="str">
        <f t="shared" si="100"/>
        <v/>
      </c>
      <c r="AM523" s="77" t="str">
        <f t="shared" si="101"/>
        <v/>
      </c>
      <c r="AO523" s="77" t="str">
        <f t="shared" si="102"/>
        <v/>
      </c>
      <c r="AP523" s="21" t="str">
        <f t="shared" si="103"/>
        <v/>
      </c>
    </row>
    <row r="524" spans="1:42" x14ac:dyDescent="0.25">
      <c r="A524" s="27"/>
      <c r="B524" s="104"/>
      <c r="C524" s="105"/>
      <c r="D524" s="105"/>
      <c r="E524" s="106"/>
      <c r="F524" s="107"/>
      <c r="G524" s="107"/>
      <c r="H524" s="108"/>
      <c r="I524" s="27"/>
      <c r="J524" s="27"/>
      <c r="K524" s="29" t="str">
        <f t="shared" ref="K524:K587" si="104">IF($C524="", "", IF($H524="", IF(IFERROR(INDEX($Q$9:$Q$30, MATCH($C524, $P$9:$P$30, 0)), "")="", $Q$5, IFERROR(INDEX($Q$9:$Q$30, MATCH($C524, $P$9:$P$30, 0)), "")), $H524))</f>
        <v/>
      </c>
      <c r="L524" s="21" t="str">
        <f>IF($K524="", "", IF($K524=$Q$5, 0, ($G524*'Intro &amp; Setup'!$Y$20)-($F524*'Intro &amp; Setup'!$Y$20)))</f>
        <v/>
      </c>
      <c r="M524" s="27"/>
      <c r="S524" s="39" t="str">
        <f t="shared" ref="S524:S587" si="105">IF($C524="", "", IF(COUNTIF($P$9:$P$30, $C524)=0, "X", ""))</f>
        <v/>
      </c>
      <c r="U524" s="39" t="str">
        <f t="shared" ref="U524:U587" si="106">IF($B524="", "", TEXT($B524, "mmm yyyy"))</f>
        <v/>
      </c>
      <c r="W524" s="39" t="str">
        <f t="shared" ref="W524:W587" si="107">IF(COUNTIF($B524:$H524, "")&lt;7, "X", "")</f>
        <v/>
      </c>
      <c r="Y524" s="39" t="str">
        <f>IF($B524="", "", IF(OR($B524&lt;'Intro &amp; Setup'!$BI$7, $B524&gt;'Intro &amp; Setup'!$BJ$18), "X", ""))</f>
        <v/>
      </c>
      <c r="AA524" s="70" t="str">
        <f t="shared" ref="AA524:AA587" si="108">IF($B524="", "", IF(AND($B524&gt;=$AA$7, $B524&lt;=$AA$8), "X", ""))</f>
        <v/>
      </c>
      <c r="AB524" s="67" t="str">
        <f t="shared" ref="AB524:AB587" si="109">IF($C524="", "", IF($AB$8="", "X", IF($C524=$AB$8, "X", "")))</f>
        <v/>
      </c>
      <c r="AD524" s="64" t="str">
        <f t="shared" ref="AD524:AD587" si="110">IF(AND($AA524="X", $AB524="X"), $B524, "")</f>
        <v/>
      </c>
      <c r="AF524" s="67" t="str">
        <f>IF($AD524="", "", COUNTIF($AD$11:$AD$1010, "&lt;"&amp;$AD524)+1+COUNTIF($AD$11:$AD524, $AD524)-1)</f>
        <v/>
      </c>
      <c r="AH524" s="77" t="str">
        <f t="shared" ref="AH524:AH587" si="111">IF($AF524="", "", $F524)</f>
        <v/>
      </c>
      <c r="AI524" s="21" t="str">
        <f t="shared" ref="AI524:AI587" si="112">IF($AF524="", "", $G524)</f>
        <v/>
      </c>
      <c r="AK524" s="39" t="str">
        <f t="shared" ref="AK524:AK587" si="113">IF($K524=$Q$4, $U524, "")</f>
        <v/>
      </c>
      <c r="AM524" s="77" t="str">
        <f t="shared" ref="AM524:AM587" si="114">IF($C524=$P$9, $G524-$F524, "")</f>
        <v/>
      </c>
      <c r="AO524" s="77" t="str">
        <f t="shared" ref="AO524:AO587" si="115">IF($K524=$Q$4, F524, "")</f>
        <v/>
      </c>
      <c r="AP524" s="21" t="str">
        <f t="shared" ref="AP524:AP587" si="116">IF($K524=$Q$4, G524, "")</f>
        <v/>
      </c>
    </row>
    <row r="525" spans="1:42" x14ac:dyDescent="0.25">
      <c r="A525" s="27"/>
      <c r="B525" s="104"/>
      <c r="C525" s="105"/>
      <c r="D525" s="105"/>
      <c r="E525" s="106"/>
      <c r="F525" s="107"/>
      <c r="G525" s="107"/>
      <c r="H525" s="108"/>
      <c r="I525" s="27"/>
      <c r="J525" s="27"/>
      <c r="K525" s="29" t="str">
        <f t="shared" si="104"/>
        <v/>
      </c>
      <c r="L525" s="21" t="str">
        <f>IF($K525="", "", IF($K525=$Q$5, 0, ($G525*'Intro &amp; Setup'!$Y$20)-($F525*'Intro &amp; Setup'!$Y$20)))</f>
        <v/>
      </c>
      <c r="M525" s="27"/>
      <c r="S525" s="39" t="str">
        <f t="shared" si="105"/>
        <v/>
      </c>
      <c r="U525" s="39" t="str">
        <f t="shared" si="106"/>
        <v/>
      </c>
      <c r="W525" s="39" t="str">
        <f t="shared" si="107"/>
        <v/>
      </c>
      <c r="Y525" s="39" t="str">
        <f>IF($B525="", "", IF(OR($B525&lt;'Intro &amp; Setup'!$BI$7, $B525&gt;'Intro &amp; Setup'!$BJ$18), "X", ""))</f>
        <v/>
      </c>
      <c r="AA525" s="70" t="str">
        <f t="shared" si="108"/>
        <v/>
      </c>
      <c r="AB525" s="67" t="str">
        <f t="shared" si="109"/>
        <v/>
      </c>
      <c r="AD525" s="64" t="str">
        <f t="shared" si="110"/>
        <v/>
      </c>
      <c r="AF525" s="67" t="str">
        <f>IF($AD525="", "", COUNTIF($AD$11:$AD$1010, "&lt;"&amp;$AD525)+1+COUNTIF($AD$11:$AD525, $AD525)-1)</f>
        <v/>
      </c>
      <c r="AH525" s="77" t="str">
        <f t="shared" si="111"/>
        <v/>
      </c>
      <c r="AI525" s="21" t="str">
        <f t="shared" si="112"/>
        <v/>
      </c>
      <c r="AK525" s="39" t="str">
        <f t="shared" si="113"/>
        <v/>
      </c>
      <c r="AM525" s="77" t="str">
        <f t="shared" si="114"/>
        <v/>
      </c>
      <c r="AO525" s="77" t="str">
        <f t="shared" si="115"/>
        <v/>
      </c>
      <c r="AP525" s="21" t="str">
        <f t="shared" si="116"/>
        <v/>
      </c>
    </row>
    <row r="526" spans="1:42" x14ac:dyDescent="0.25">
      <c r="A526" s="27"/>
      <c r="B526" s="104"/>
      <c r="C526" s="105"/>
      <c r="D526" s="105"/>
      <c r="E526" s="106"/>
      <c r="F526" s="107"/>
      <c r="G526" s="107"/>
      <c r="H526" s="108"/>
      <c r="I526" s="27"/>
      <c r="J526" s="27"/>
      <c r="K526" s="29" t="str">
        <f t="shared" si="104"/>
        <v/>
      </c>
      <c r="L526" s="21" t="str">
        <f>IF($K526="", "", IF($K526=$Q$5, 0, ($G526*'Intro &amp; Setup'!$Y$20)-($F526*'Intro &amp; Setup'!$Y$20)))</f>
        <v/>
      </c>
      <c r="M526" s="27"/>
      <c r="S526" s="39" t="str">
        <f t="shared" si="105"/>
        <v/>
      </c>
      <c r="U526" s="39" t="str">
        <f t="shared" si="106"/>
        <v/>
      </c>
      <c r="W526" s="39" t="str">
        <f t="shared" si="107"/>
        <v/>
      </c>
      <c r="Y526" s="39" t="str">
        <f>IF($B526="", "", IF(OR($B526&lt;'Intro &amp; Setup'!$BI$7, $B526&gt;'Intro &amp; Setup'!$BJ$18), "X", ""))</f>
        <v/>
      </c>
      <c r="AA526" s="70" t="str">
        <f t="shared" si="108"/>
        <v/>
      </c>
      <c r="AB526" s="67" t="str">
        <f t="shared" si="109"/>
        <v/>
      </c>
      <c r="AD526" s="64" t="str">
        <f t="shared" si="110"/>
        <v/>
      </c>
      <c r="AF526" s="67" t="str">
        <f>IF($AD526="", "", COUNTIF($AD$11:$AD$1010, "&lt;"&amp;$AD526)+1+COUNTIF($AD$11:$AD526, $AD526)-1)</f>
        <v/>
      </c>
      <c r="AH526" s="77" t="str">
        <f t="shared" si="111"/>
        <v/>
      </c>
      <c r="AI526" s="21" t="str">
        <f t="shared" si="112"/>
        <v/>
      </c>
      <c r="AK526" s="39" t="str">
        <f t="shared" si="113"/>
        <v/>
      </c>
      <c r="AM526" s="77" t="str">
        <f t="shared" si="114"/>
        <v/>
      </c>
      <c r="AO526" s="77" t="str">
        <f t="shared" si="115"/>
        <v/>
      </c>
      <c r="AP526" s="21" t="str">
        <f t="shared" si="116"/>
        <v/>
      </c>
    </row>
    <row r="527" spans="1:42" x14ac:dyDescent="0.25">
      <c r="A527" s="27"/>
      <c r="B527" s="104"/>
      <c r="C527" s="105"/>
      <c r="D527" s="105"/>
      <c r="E527" s="106"/>
      <c r="F527" s="107"/>
      <c r="G527" s="107"/>
      <c r="H527" s="108"/>
      <c r="I527" s="27"/>
      <c r="J527" s="27"/>
      <c r="K527" s="29" t="str">
        <f t="shared" si="104"/>
        <v/>
      </c>
      <c r="L527" s="21" t="str">
        <f>IF($K527="", "", IF($K527=$Q$5, 0, ($G527*'Intro &amp; Setup'!$Y$20)-($F527*'Intro &amp; Setup'!$Y$20)))</f>
        <v/>
      </c>
      <c r="M527" s="27"/>
      <c r="S527" s="39" t="str">
        <f t="shared" si="105"/>
        <v/>
      </c>
      <c r="U527" s="39" t="str">
        <f t="shared" si="106"/>
        <v/>
      </c>
      <c r="W527" s="39" t="str">
        <f t="shared" si="107"/>
        <v/>
      </c>
      <c r="Y527" s="39" t="str">
        <f>IF($B527="", "", IF(OR($B527&lt;'Intro &amp; Setup'!$BI$7, $B527&gt;'Intro &amp; Setup'!$BJ$18), "X", ""))</f>
        <v/>
      </c>
      <c r="AA527" s="70" t="str">
        <f t="shared" si="108"/>
        <v/>
      </c>
      <c r="AB527" s="67" t="str">
        <f t="shared" si="109"/>
        <v/>
      </c>
      <c r="AD527" s="64" t="str">
        <f t="shared" si="110"/>
        <v/>
      </c>
      <c r="AF527" s="67" t="str">
        <f>IF($AD527="", "", COUNTIF($AD$11:$AD$1010, "&lt;"&amp;$AD527)+1+COUNTIF($AD$11:$AD527, $AD527)-1)</f>
        <v/>
      </c>
      <c r="AH527" s="77" t="str">
        <f t="shared" si="111"/>
        <v/>
      </c>
      <c r="AI527" s="21" t="str">
        <f t="shared" si="112"/>
        <v/>
      </c>
      <c r="AK527" s="39" t="str">
        <f t="shared" si="113"/>
        <v/>
      </c>
      <c r="AM527" s="77" t="str">
        <f t="shared" si="114"/>
        <v/>
      </c>
      <c r="AO527" s="77" t="str">
        <f t="shared" si="115"/>
        <v/>
      </c>
      <c r="AP527" s="21" t="str">
        <f t="shared" si="116"/>
        <v/>
      </c>
    </row>
    <row r="528" spans="1:42" x14ac:dyDescent="0.25">
      <c r="A528" s="27"/>
      <c r="B528" s="104"/>
      <c r="C528" s="105"/>
      <c r="D528" s="105"/>
      <c r="E528" s="106"/>
      <c r="F528" s="107"/>
      <c r="G528" s="107"/>
      <c r="H528" s="108"/>
      <c r="I528" s="27"/>
      <c r="J528" s="27"/>
      <c r="K528" s="29" t="str">
        <f t="shared" si="104"/>
        <v/>
      </c>
      <c r="L528" s="21" t="str">
        <f>IF($K528="", "", IF($K528=$Q$5, 0, ($G528*'Intro &amp; Setup'!$Y$20)-($F528*'Intro &amp; Setup'!$Y$20)))</f>
        <v/>
      </c>
      <c r="M528" s="27"/>
      <c r="S528" s="39" t="str">
        <f t="shared" si="105"/>
        <v/>
      </c>
      <c r="U528" s="39" t="str">
        <f t="shared" si="106"/>
        <v/>
      </c>
      <c r="W528" s="39" t="str">
        <f t="shared" si="107"/>
        <v/>
      </c>
      <c r="Y528" s="39" t="str">
        <f>IF($B528="", "", IF(OR($B528&lt;'Intro &amp; Setup'!$BI$7, $B528&gt;'Intro &amp; Setup'!$BJ$18), "X", ""))</f>
        <v/>
      </c>
      <c r="AA528" s="70" t="str">
        <f t="shared" si="108"/>
        <v/>
      </c>
      <c r="AB528" s="67" t="str">
        <f t="shared" si="109"/>
        <v/>
      </c>
      <c r="AD528" s="64" t="str">
        <f t="shared" si="110"/>
        <v/>
      </c>
      <c r="AF528" s="67" t="str">
        <f>IF($AD528="", "", COUNTIF($AD$11:$AD$1010, "&lt;"&amp;$AD528)+1+COUNTIF($AD$11:$AD528, $AD528)-1)</f>
        <v/>
      </c>
      <c r="AH528" s="77" t="str">
        <f t="shared" si="111"/>
        <v/>
      </c>
      <c r="AI528" s="21" t="str">
        <f t="shared" si="112"/>
        <v/>
      </c>
      <c r="AK528" s="39" t="str">
        <f t="shared" si="113"/>
        <v/>
      </c>
      <c r="AM528" s="77" t="str">
        <f t="shared" si="114"/>
        <v/>
      </c>
      <c r="AO528" s="77" t="str">
        <f t="shared" si="115"/>
        <v/>
      </c>
      <c r="AP528" s="21" t="str">
        <f t="shared" si="116"/>
        <v/>
      </c>
    </row>
    <row r="529" spans="1:42" x14ac:dyDescent="0.25">
      <c r="A529" s="27"/>
      <c r="B529" s="104"/>
      <c r="C529" s="105"/>
      <c r="D529" s="105"/>
      <c r="E529" s="106"/>
      <c r="F529" s="107"/>
      <c r="G529" s="107"/>
      <c r="H529" s="108"/>
      <c r="I529" s="27"/>
      <c r="J529" s="27"/>
      <c r="K529" s="29" t="str">
        <f t="shared" si="104"/>
        <v/>
      </c>
      <c r="L529" s="21" t="str">
        <f>IF($K529="", "", IF($K529=$Q$5, 0, ($G529*'Intro &amp; Setup'!$Y$20)-($F529*'Intro &amp; Setup'!$Y$20)))</f>
        <v/>
      </c>
      <c r="M529" s="27"/>
      <c r="S529" s="39" t="str">
        <f t="shared" si="105"/>
        <v/>
      </c>
      <c r="U529" s="39" t="str">
        <f t="shared" si="106"/>
        <v/>
      </c>
      <c r="W529" s="39" t="str">
        <f t="shared" si="107"/>
        <v/>
      </c>
      <c r="Y529" s="39" t="str">
        <f>IF($B529="", "", IF(OR($B529&lt;'Intro &amp; Setup'!$BI$7, $B529&gt;'Intro &amp; Setup'!$BJ$18), "X", ""))</f>
        <v/>
      </c>
      <c r="AA529" s="70" t="str">
        <f t="shared" si="108"/>
        <v/>
      </c>
      <c r="AB529" s="67" t="str">
        <f t="shared" si="109"/>
        <v/>
      </c>
      <c r="AD529" s="64" t="str">
        <f t="shared" si="110"/>
        <v/>
      </c>
      <c r="AF529" s="67" t="str">
        <f>IF($AD529="", "", COUNTIF($AD$11:$AD$1010, "&lt;"&amp;$AD529)+1+COUNTIF($AD$11:$AD529, $AD529)-1)</f>
        <v/>
      </c>
      <c r="AH529" s="77" t="str">
        <f t="shared" si="111"/>
        <v/>
      </c>
      <c r="AI529" s="21" t="str">
        <f t="shared" si="112"/>
        <v/>
      </c>
      <c r="AK529" s="39" t="str">
        <f t="shared" si="113"/>
        <v/>
      </c>
      <c r="AM529" s="77" t="str">
        <f t="shared" si="114"/>
        <v/>
      </c>
      <c r="AO529" s="77" t="str">
        <f t="shared" si="115"/>
        <v/>
      </c>
      <c r="AP529" s="21" t="str">
        <f t="shared" si="116"/>
        <v/>
      </c>
    </row>
    <row r="530" spans="1:42" x14ac:dyDescent="0.25">
      <c r="A530" s="27"/>
      <c r="B530" s="104"/>
      <c r="C530" s="105"/>
      <c r="D530" s="105"/>
      <c r="E530" s="106"/>
      <c r="F530" s="107"/>
      <c r="G530" s="107"/>
      <c r="H530" s="108"/>
      <c r="I530" s="27"/>
      <c r="J530" s="27"/>
      <c r="K530" s="29" t="str">
        <f t="shared" si="104"/>
        <v/>
      </c>
      <c r="L530" s="21" t="str">
        <f>IF($K530="", "", IF($K530=$Q$5, 0, ($G530*'Intro &amp; Setup'!$Y$20)-($F530*'Intro &amp; Setup'!$Y$20)))</f>
        <v/>
      </c>
      <c r="M530" s="27"/>
      <c r="S530" s="39" t="str">
        <f t="shared" si="105"/>
        <v/>
      </c>
      <c r="U530" s="39" t="str">
        <f t="shared" si="106"/>
        <v/>
      </c>
      <c r="W530" s="39" t="str">
        <f t="shared" si="107"/>
        <v/>
      </c>
      <c r="Y530" s="39" t="str">
        <f>IF($B530="", "", IF(OR($B530&lt;'Intro &amp; Setup'!$BI$7, $B530&gt;'Intro &amp; Setup'!$BJ$18), "X", ""))</f>
        <v/>
      </c>
      <c r="AA530" s="70" t="str">
        <f t="shared" si="108"/>
        <v/>
      </c>
      <c r="AB530" s="67" t="str">
        <f t="shared" si="109"/>
        <v/>
      </c>
      <c r="AD530" s="64" t="str">
        <f t="shared" si="110"/>
        <v/>
      </c>
      <c r="AF530" s="67" t="str">
        <f>IF($AD530="", "", COUNTIF($AD$11:$AD$1010, "&lt;"&amp;$AD530)+1+COUNTIF($AD$11:$AD530, $AD530)-1)</f>
        <v/>
      </c>
      <c r="AH530" s="77" t="str">
        <f t="shared" si="111"/>
        <v/>
      </c>
      <c r="AI530" s="21" t="str">
        <f t="shared" si="112"/>
        <v/>
      </c>
      <c r="AK530" s="39" t="str">
        <f t="shared" si="113"/>
        <v/>
      </c>
      <c r="AM530" s="77" t="str">
        <f t="shared" si="114"/>
        <v/>
      </c>
      <c r="AO530" s="77" t="str">
        <f t="shared" si="115"/>
        <v/>
      </c>
      <c r="AP530" s="21" t="str">
        <f t="shared" si="116"/>
        <v/>
      </c>
    </row>
    <row r="531" spans="1:42" x14ac:dyDescent="0.25">
      <c r="A531" s="27"/>
      <c r="B531" s="104"/>
      <c r="C531" s="105"/>
      <c r="D531" s="105"/>
      <c r="E531" s="106"/>
      <c r="F531" s="107"/>
      <c r="G531" s="107"/>
      <c r="H531" s="108"/>
      <c r="I531" s="27"/>
      <c r="J531" s="27"/>
      <c r="K531" s="29" t="str">
        <f t="shared" si="104"/>
        <v/>
      </c>
      <c r="L531" s="21" t="str">
        <f>IF($K531="", "", IF($K531=$Q$5, 0, ($G531*'Intro &amp; Setup'!$Y$20)-($F531*'Intro &amp; Setup'!$Y$20)))</f>
        <v/>
      </c>
      <c r="M531" s="27"/>
      <c r="S531" s="39" t="str">
        <f t="shared" si="105"/>
        <v/>
      </c>
      <c r="U531" s="39" t="str">
        <f t="shared" si="106"/>
        <v/>
      </c>
      <c r="W531" s="39" t="str">
        <f t="shared" si="107"/>
        <v/>
      </c>
      <c r="Y531" s="39" t="str">
        <f>IF($B531="", "", IF(OR($B531&lt;'Intro &amp; Setup'!$BI$7, $B531&gt;'Intro &amp; Setup'!$BJ$18), "X", ""))</f>
        <v/>
      </c>
      <c r="AA531" s="70" t="str">
        <f t="shared" si="108"/>
        <v/>
      </c>
      <c r="AB531" s="67" t="str">
        <f t="shared" si="109"/>
        <v/>
      </c>
      <c r="AD531" s="64" t="str">
        <f t="shared" si="110"/>
        <v/>
      </c>
      <c r="AF531" s="67" t="str">
        <f>IF($AD531="", "", COUNTIF($AD$11:$AD$1010, "&lt;"&amp;$AD531)+1+COUNTIF($AD$11:$AD531, $AD531)-1)</f>
        <v/>
      </c>
      <c r="AH531" s="77" t="str">
        <f t="shared" si="111"/>
        <v/>
      </c>
      <c r="AI531" s="21" t="str">
        <f t="shared" si="112"/>
        <v/>
      </c>
      <c r="AK531" s="39" t="str">
        <f t="shared" si="113"/>
        <v/>
      </c>
      <c r="AM531" s="77" t="str">
        <f t="shared" si="114"/>
        <v/>
      </c>
      <c r="AO531" s="77" t="str">
        <f t="shared" si="115"/>
        <v/>
      </c>
      <c r="AP531" s="21" t="str">
        <f t="shared" si="116"/>
        <v/>
      </c>
    </row>
    <row r="532" spans="1:42" x14ac:dyDescent="0.25">
      <c r="A532" s="27"/>
      <c r="B532" s="104"/>
      <c r="C532" s="105"/>
      <c r="D532" s="105"/>
      <c r="E532" s="106"/>
      <c r="F532" s="107"/>
      <c r="G532" s="107"/>
      <c r="H532" s="108"/>
      <c r="I532" s="27"/>
      <c r="J532" s="27"/>
      <c r="K532" s="29" t="str">
        <f t="shared" si="104"/>
        <v/>
      </c>
      <c r="L532" s="21" t="str">
        <f>IF($K532="", "", IF($K532=$Q$5, 0, ($G532*'Intro &amp; Setup'!$Y$20)-($F532*'Intro &amp; Setup'!$Y$20)))</f>
        <v/>
      </c>
      <c r="M532" s="27"/>
      <c r="S532" s="39" t="str">
        <f t="shared" si="105"/>
        <v/>
      </c>
      <c r="U532" s="39" t="str">
        <f t="shared" si="106"/>
        <v/>
      </c>
      <c r="W532" s="39" t="str">
        <f t="shared" si="107"/>
        <v/>
      </c>
      <c r="Y532" s="39" t="str">
        <f>IF($B532="", "", IF(OR($B532&lt;'Intro &amp; Setup'!$BI$7, $B532&gt;'Intro &amp; Setup'!$BJ$18), "X", ""))</f>
        <v/>
      </c>
      <c r="AA532" s="70" t="str">
        <f t="shared" si="108"/>
        <v/>
      </c>
      <c r="AB532" s="67" t="str">
        <f t="shared" si="109"/>
        <v/>
      </c>
      <c r="AD532" s="64" t="str">
        <f t="shared" si="110"/>
        <v/>
      </c>
      <c r="AF532" s="67" t="str">
        <f>IF($AD532="", "", COUNTIF($AD$11:$AD$1010, "&lt;"&amp;$AD532)+1+COUNTIF($AD$11:$AD532, $AD532)-1)</f>
        <v/>
      </c>
      <c r="AH532" s="77" t="str">
        <f t="shared" si="111"/>
        <v/>
      </c>
      <c r="AI532" s="21" t="str">
        <f t="shared" si="112"/>
        <v/>
      </c>
      <c r="AK532" s="39" t="str">
        <f t="shared" si="113"/>
        <v/>
      </c>
      <c r="AM532" s="77" t="str">
        <f t="shared" si="114"/>
        <v/>
      </c>
      <c r="AO532" s="77" t="str">
        <f t="shared" si="115"/>
        <v/>
      </c>
      <c r="AP532" s="21" t="str">
        <f t="shared" si="116"/>
        <v/>
      </c>
    </row>
    <row r="533" spans="1:42" x14ac:dyDescent="0.25">
      <c r="A533" s="27"/>
      <c r="B533" s="104"/>
      <c r="C533" s="105"/>
      <c r="D533" s="105"/>
      <c r="E533" s="106"/>
      <c r="F533" s="107"/>
      <c r="G533" s="107"/>
      <c r="H533" s="108"/>
      <c r="I533" s="27"/>
      <c r="J533" s="27"/>
      <c r="K533" s="29" t="str">
        <f t="shared" si="104"/>
        <v/>
      </c>
      <c r="L533" s="21" t="str">
        <f>IF($K533="", "", IF($K533=$Q$5, 0, ($G533*'Intro &amp; Setup'!$Y$20)-($F533*'Intro &amp; Setup'!$Y$20)))</f>
        <v/>
      </c>
      <c r="M533" s="27"/>
      <c r="S533" s="39" t="str">
        <f t="shared" si="105"/>
        <v/>
      </c>
      <c r="U533" s="39" t="str">
        <f t="shared" si="106"/>
        <v/>
      </c>
      <c r="W533" s="39" t="str">
        <f t="shared" si="107"/>
        <v/>
      </c>
      <c r="Y533" s="39" t="str">
        <f>IF($B533="", "", IF(OR($B533&lt;'Intro &amp; Setup'!$BI$7, $B533&gt;'Intro &amp; Setup'!$BJ$18), "X", ""))</f>
        <v/>
      </c>
      <c r="AA533" s="70" t="str">
        <f t="shared" si="108"/>
        <v/>
      </c>
      <c r="AB533" s="67" t="str">
        <f t="shared" si="109"/>
        <v/>
      </c>
      <c r="AD533" s="64" t="str">
        <f t="shared" si="110"/>
        <v/>
      </c>
      <c r="AF533" s="67" t="str">
        <f>IF($AD533="", "", COUNTIF($AD$11:$AD$1010, "&lt;"&amp;$AD533)+1+COUNTIF($AD$11:$AD533, $AD533)-1)</f>
        <v/>
      </c>
      <c r="AH533" s="77" t="str">
        <f t="shared" si="111"/>
        <v/>
      </c>
      <c r="AI533" s="21" t="str">
        <f t="shared" si="112"/>
        <v/>
      </c>
      <c r="AK533" s="39" t="str">
        <f t="shared" si="113"/>
        <v/>
      </c>
      <c r="AM533" s="77" t="str">
        <f t="shared" si="114"/>
        <v/>
      </c>
      <c r="AO533" s="77" t="str">
        <f t="shared" si="115"/>
        <v/>
      </c>
      <c r="AP533" s="21" t="str">
        <f t="shared" si="116"/>
        <v/>
      </c>
    </row>
    <row r="534" spans="1:42" x14ac:dyDescent="0.25">
      <c r="A534" s="27"/>
      <c r="B534" s="104"/>
      <c r="C534" s="105"/>
      <c r="D534" s="105"/>
      <c r="E534" s="106"/>
      <c r="F534" s="107"/>
      <c r="G534" s="107"/>
      <c r="H534" s="108"/>
      <c r="I534" s="27"/>
      <c r="J534" s="27"/>
      <c r="K534" s="29" t="str">
        <f t="shared" si="104"/>
        <v/>
      </c>
      <c r="L534" s="21" t="str">
        <f>IF($K534="", "", IF($K534=$Q$5, 0, ($G534*'Intro &amp; Setup'!$Y$20)-($F534*'Intro &amp; Setup'!$Y$20)))</f>
        <v/>
      </c>
      <c r="M534" s="27"/>
      <c r="S534" s="39" t="str">
        <f t="shared" si="105"/>
        <v/>
      </c>
      <c r="U534" s="39" t="str">
        <f t="shared" si="106"/>
        <v/>
      </c>
      <c r="W534" s="39" t="str">
        <f t="shared" si="107"/>
        <v/>
      </c>
      <c r="Y534" s="39" t="str">
        <f>IF($B534="", "", IF(OR($B534&lt;'Intro &amp; Setup'!$BI$7, $B534&gt;'Intro &amp; Setup'!$BJ$18), "X", ""))</f>
        <v/>
      </c>
      <c r="AA534" s="70" t="str">
        <f t="shared" si="108"/>
        <v/>
      </c>
      <c r="AB534" s="67" t="str">
        <f t="shared" si="109"/>
        <v/>
      </c>
      <c r="AD534" s="64" t="str">
        <f t="shared" si="110"/>
        <v/>
      </c>
      <c r="AF534" s="67" t="str">
        <f>IF($AD534="", "", COUNTIF($AD$11:$AD$1010, "&lt;"&amp;$AD534)+1+COUNTIF($AD$11:$AD534, $AD534)-1)</f>
        <v/>
      </c>
      <c r="AH534" s="77" t="str">
        <f t="shared" si="111"/>
        <v/>
      </c>
      <c r="AI534" s="21" t="str">
        <f t="shared" si="112"/>
        <v/>
      </c>
      <c r="AK534" s="39" t="str">
        <f t="shared" si="113"/>
        <v/>
      </c>
      <c r="AM534" s="77" t="str">
        <f t="shared" si="114"/>
        <v/>
      </c>
      <c r="AO534" s="77" t="str">
        <f t="shared" si="115"/>
        <v/>
      </c>
      <c r="AP534" s="21" t="str">
        <f t="shared" si="116"/>
        <v/>
      </c>
    </row>
    <row r="535" spans="1:42" x14ac:dyDescent="0.25">
      <c r="A535" s="27"/>
      <c r="B535" s="104"/>
      <c r="C535" s="105"/>
      <c r="D535" s="105"/>
      <c r="E535" s="106"/>
      <c r="F535" s="107"/>
      <c r="G535" s="107"/>
      <c r="H535" s="108"/>
      <c r="I535" s="27"/>
      <c r="J535" s="27"/>
      <c r="K535" s="29" t="str">
        <f t="shared" si="104"/>
        <v/>
      </c>
      <c r="L535" s="21" t="str">
        <f>IF($K535="", "", IF($K535=$Q$5, 0, ($G535*'Intro &amp; Setup'!$Y$20)-($F535*'Intro &amp; Setup'!$Y$20)))</f>
        <v/>
      </c>
      <c r="M535" s="27"/>
      <c r="S535" s="39" t="str">
        <f t="shared" si="105"/>
        <v/>
      </c>
      <c r="U535" s="39" t="str">
        <f t="shared" si="106"/>
        <v/>
      </c>
      <c r="W535" s="39" t="str">
        <f t="shared" si="107"/>
        <v/>
      </c>
      <c r="Y535" s="39" t="str">
        <f>IF($B535="", "", IF(OR($B535&lt;'Intro &amp; Setup'!$BI$7, $B535&gt;'Intro &amp; Setup'!$BJ$18), "X", ""))</f>
        <v/>
      </c>
      <c r="AA535" s="70" t="str">
        <f t="shared" si="108"/>
        <v/>
      </c>
      <c r="AB535" s="67" t="str">
        <f t="shared" si="109"/>
        <v/>
      </c>
      <c r="AD535" s="64" t="str">
        <f t="shared" si="110"/>
        <v/>
      </c>
      <c r="AF535" s="67" t="str">
        <f>IF($AD535="", "", COUNTIF($AD$11:$AD$1010, "&lt;"&amp;$AD535)+1+COUNTIF($AD$11:$AD535, $AD535)-1)</f>
        <v/>
      </c>
      <c r="AH535" s="77" t="str">
        <f t="shared" si="111"/>
        <v/>
      </c>
      <c r="AI535" s="21" t="str">
        <f t="shared" si="112"/>
        <v/>
      </c>
      <c r="AK535" s="39" t="str">
        <f t="shared" si="113"/>
        <v/>
      </c>
      <c r="AM535" s="77" t="str">
        <f t="shared" si="114"/>
        <v/>
      </c>
      <c r="AO535" s="77" t="str">
        <f t="shared" si="115"/>
        <v/>
      </c>
      <c r="AP535" s="21" t="str">
        <f t="shared" si="116"/>
        <v/>
      </c>
    </row>
    <row r="536" spans="1:42" x14ac:dyDescent="0.25">
      <c r="A536" s="27"/>
      <c r="B536" s="104"/>
      <c r="C536" s="105"/>
      <c r="D536" s="105"/>
      <c r="E536" s="106"/>
      <c r="F536" s="107"/>
      <c r="G536" s="107"/>
      <c r="H536" s="108"/>
      <c r="I536" s="27"/>
      <c r="J536" s="27"/>
      <c r="K536" s="29" t="str">
        <f t="shared" si="104"/>
        <v/>
      </c>
      <c r="L536" s="21" t="str">
        <f>IF($K536="", "", IF($K536=$Q$5, 0, ($G536*'Intro &amp; Setup'!$Y$20)-($F536*'Intro &amp; Setup'!$Y$20)))</f>
        <v/>
      </c>
      <c r="M536" s="27"/>
      <c r="S536" s="39" t="str">
        <f t="shared" si="105"/>
        <v/>
      </c>
      <c r="U536" s="39" t="str">
        <f t="shared" si="106"/>
        <v/>
      </c>
      <c r="W536" s="39" t="str">
        <f t="shared" si="107"/>
        <v/>
      </c>
      <c r="Y536" s="39" t="str">
        <f>IF($B536="", "", IF(OR($B536&lt;'Intro &amp; Setup'!$BI$7, $B536&gt;'Intro &amp; Setup'!$BJ$18), "X", ""))</f>
        <v/>
      </c>
      <c r="AA536" s="70" t="str">
        <f t="shared" si="108"/>
        <v/>
      </c>
      <c r="AB536" s="67" t="str">
        <f t="shared" si="109"/>
        <v/>
      </c>
      <c r="AD536" s="64" t="str">
        <f t="shared" si="110"/>
        <v/>
      </c>
      <c r="AF536" s="67" t="str">
        <f>IF($AD536="", "", COUNTIF($AD$11:$AD$1010, "&lt;"&amp;$AD536)+1+COUNTIF($AD$11:$AD536, $AD536)-1)</f>
        <v/>
      </c>
      <c r="AH536" s="77" t="str">
        <f t="shared" si="111"/>
        <v/>
      </c>
      <c r="AI536" s="21" t="str">
        <f t="shared" si="112"/>
        <v/>
      </c>
      <c r="AK536" s="39" t="str">
        <f t="shared" si="113"/>
        <v/>
      </c>
      <c r="AM536" s="77" t="str">
        <f t="shared" si="114"/>
        <v/>
      </c>
      <c r="AO536" s="77" t="str">
        <f t="shared" si="115"/>
        <v/>
      </c>
      <c r="AP536" s="21" t="str">
        <f t="shared" si="116"/>
        <v/>
      </c>
    </row>
    <row r="537" spans="1:42" x14ac:dyDescent="0.25">
      <c r="A537" s="27"/>
      <c r="B537" s="104"/>
      <c r="C537" s="105"/>
      <c r="D537" s="105"/>
      <c r="E537" s="106"/>
      <c r="F537" s="107"/>
      <c r="G537" s="107"/>
      <c r="H537" s="108"/>
      <c r="I537" s="27"/>
      <c r="J537" s="27"/>
      <c r="K537" s="29" t="str">
        <f t="shared" si="104"/>
        <v/>
      </c>
      <c r="L537" s="21" t="str">
        <f>IF($K537="", "", IF($K537=$Q$5, 0, ($G537*'Intro &amp; Setup'!$Y$20)-($F537*'Intro &amp; Setup'!$Y$20)))</f>
        <v/>
      </c>
      <c r="M537" s="27"/>
      <c r="S537" s="39" t="str">
        <f t="shared" si="105"/>
        <v/>
      </c>
      <c r="U537" s="39" t="str">
        <f t="shared" si="106"/>
        <v/>
      </c>
      <c r="W537" s="39" t="str">
        <f t="shared" si="107"/>
        <v/>
      </c>
      <c r="Y537" s="39" t="str">
        <f>IF($B537="", "", IF(OR($B537&lt;'Intro &amp; Setup'!$BI$7, $B537&gt;'Intro &amp; Setup'!$BJ$18), "X", ""))</f>
        <v/>
      </c>
      <c r="AA537" s="70" t="str">
        <f t="shared" si="108"/>
        <v/>
      </c>
      <c r="AB537" s="67" t="str">
        <f t="shared" si="109"/>
        <v/>
      </c>
      <c r="AD537" s="64" t="str">
        <f t="shared" si="110"/>
        <v/>
      </c>
      <c r="AF537" s="67" t="str">
        <f>IF($AD537="", "", COUNTIF($AD$11:$AD$1010, "&lt;"&amp;$AD537)+1+COUNTIF($AD$11:$AD537, $AD537)-1)</f>
        <v/>
      </c>
      <c r="AH537" s="77" t="str">
        <f t="shared" si="111"/>
        <v/>
      </c>
      <c r="AI537" s="21" t="str">
        <f t="shared" si="112"/>
        <v/>
      </c>
      <c r="AK537" s="39" t="str">
        <f t="shared" si="113"/>
        <v/>
      </c>
      <c r="AM537" s="77" t="str">
        <f t="shared" si="114"/>
        <v/>
      </c>
      <c r="AO537" s="77" t="str">
        <f t="shared" si="115"/>
        <v/>
      </c>
      <c r="AP537" s="21" t="str">
        <f t="shared" si="116"/>
        <v/>
      </c>
    </row>
    <row r="538" spans="1:42" x14ac:dyDescent="0.25">
      <c r="A538" s="27"/>
      <c r="B538" s="104"/>
      <c r="C538" s="105"/>
      <c r="D538" s="105"/>
      <c r="E538" s="106"/>
      <c r="F538" s="107"/>
      <c r="G538" s="107"/>
      <c r="H538" s="108"/>
      <c r="I538" s="27"/>
      <c r="J538" s="27"/>
      <c r="K538" s="29" t="str">
        <f t="shared" si="104"/>
        <v/>
      </c>
      <c r="L538" s="21" t="str">
        <f>IF($K538="", "", IF($K538=$Q$5, 0, ($G538*'Intro &amp; Setup'!$Y$20)-($F538*'Intro &amp; Setup'!$Y$20)))</f>
        <v/>
      </c>
      <c r="M538" s="27"/>
      <c r="S538" s="39" t="str">
        <f t="shared" si="105"/>
        <v/>
      </c>
      <c r="U538" s="39" t="str">
        <f t="shared" si="106"/>
        <v/>
      </c>
      <c r="W538" s="39" t="str">
        <f t="shared" si="107"/>
        <v/>
      </c>
      <c r="Y538" s="39" t="str">
        <f>IF($B538="", "", IF(OR($B538&lt;'Intro &amp; Setup'!$BI$7, $B538&gt;'Intro &amp; Setup'!$BJ$18), "X", ""))</f>
        <v/>
      </c>
      <c r="AA538" s="70" t="str">
        <f t="shared" si="108"/>
        <v/>
      </c>
      <c r="AB538" s="67" t="str">
        <f t="shared" si="109"/>
        <v/>
      </c>
      <c r="AD538" s="64" t="str">
        <f t="shared" si="110"/>
        <v/>
      </c>
      <c r="AF538" s="67" t="str">
        <f>IF($AD538="", "", COUNTIF($AD$11:$AD$1010, "&lt;"&amp;$AD538)+1+COUNTIF($AD$11:$AD538, $AD538)-1)</f>
        <v/>
      </c>
      <c r="AH538" s="77" t="str">
        <f t="shared" si="111"/>
        <v/>
      </c>
      <c r="AI538" s="21" t="str">
        <f t="shared" si="112"/>
        <v/>
      </c>
      <c r="AK538" s="39" t="str">
        <f t="shared" si="113"/>
        <v/>
      </c>
      <c r="AM538" s="77" t="str">
        <f t="shared" si="114"/>
        <v/>
      </c>
      <c r="AO538" s="77" t="str">
        <f t="shared" si="115"/>
        <v/>
      </c>
      <c r="AP538" s="21" t="str">
        <f t="shared" si="116"/>
        <v/>
      </c>
    </row>
    <row r="539" spans="1:42" x14ac:dyDescent="0.25">
      <c r="A539" s="27"/>
      <c r="B539" s="104"/>
      <c r="C539" s="105"/>
      <c r="D539" s="105"/>
      <c r="E539" s="106"/>
      <c r="F539" s="107"/>
      <c r="G539" s="107"/>
      <c r="H539" s="108"/>
      <c r="I539" s="27"/>
      <c r="J539" s="27"/>
      <c r="K539" s="29" t="str">
        <f t="shared" si="104"/>
        <v/>
      </c>
      <c r="L539" s="21" t="str">
        <f>IF($K539="", "", IF($K539=$Q$5, 0, ($G539*'Intro &amp; Setup'!$Y$20)-($F539*'Intro &amp; Setup'!$Y$20)))</f>
        <v/>
      </c>
      <c r="M539" s="27"/>
      <c r="S539" s="39" t="str">
        <f t="shared" si="105"/>
        <v/>
      </c>
      <c r="U539" s="39" t="str">
        <f t="shared" si="106"/>
        <v/>
      </c>
      <c r="W539" s="39" t="str">
        <f t="shared" si="107"/>
        <v/>
      </c>
      <c r="Y539" s="39" t="str">
        <f>IF($B539="", "", IF(OR($B539&lt;'Intro &amp; Setup'!$BI$7, $B539&gt;'Intro &amp; Setup'!$BJ$18), "X", ""))</f>
        <v/>
      </c>
      <c r="AA539" s="70" t="str">
        <f t="shared" si="108"/>
        <v/>
      </c>
      <c r="AB539" s="67" t="str">
        <f t="shared" si="109"/>
        <v/>
      </c>
      <c r="AD539" s="64" t="str">
        <f t="shared" si="110"/>
        <v/>
      </c>
      <c r="AF539" s="67" t="str">
        <f>IF($AD539="", "", COUNTIF($AD$11:$AD$1010, "&lt;"&amp;$AD539)+1+COUNTIF($AD$11:$AD539, $AD539)-1)</f>
        <v/>
      </c>
      <c r="AH539" s="77" t="str">
        <f t="shared" si="111"/>
        <v/>
      </c>
      <c r="AI539" s="21" t="str">
        <f t="shared" si="112"/>
        <v/>
      </c>
      <c r="AK539" s="39" t="str">
        <f t="shared" si="113"/>
        <v/>
      </c>
      <c r="AM539" s="77" t="str">
        <f t="shared" si="114"/>
        <v/>
      </c>
      <c r="AO539" s="77" t="str">
        <f t="shared" si="115"/>
        <v/>
      </c>
      <c r="AP539" s="21" t="str">
        <f t="shared" si="116"/>
        <v/>
      </c>
    </row>
    <row r="540" spans="1:42" x14ac:dyDescent="0.25">
      <c r="A540" s="27"/>
      <c r="B540" s="104"/>
      <c r="C540" s="105"/>
      <c r="D540" s="105"/>
      <c r="E540" s="106"/>
      <c r="F540" s="107"/>
      <c r="G540" s="107"/>
      <c r="H540" s="108"/>
      <c r="I540" s="27"/>
      <c r="J540" s="27"/>
      <c r="K540" s="29" t="str">
        <f t="shared" si="104"/>
        <v/>
      </c>
      <c r="L540" s="21" t="str">
        <f>IF($K540="", "", IF($K540=$Q$5, 0, ($G540*'Intro &amp; Setup'!$Y$20)-($F540*'Intro &amp; Setup'!$Y$20)))</f>
        <v/>
      </c>
      <c r="M540" s="27"/>
      <c r="S540" s="39" t="str">
        <f t="shared" si="105"/>
        <v/>
      </c>
      <c r="U540" s="39" t="str">
        <f t="shared" si="106"/>
        <v/>
      </c>
      <c r="W540" s="39" t="str">
        <f t="shared" si="107"/>
        <v/>
      </c>
      <c r="Y540" s="39" t="str">
        <f>IF($B540="", "", IF(OR($B540&lt;'Intro &amp; Setup'!$BI$7, $B540&gt;'Intro &amp; Setup'!$BJ$18), "X", ""))</f>
        <v/>
      </c>
      <c r="AA540" s="70" t="str">
        <f t="shared" si="108"/>
        <v/>
      </c>
      <c r="AB540" s="67" t="str">
        <f t="shared" si="109"/>
        <v/>
      </c>
      <c r="AD540" s="64" t="str">
        <f t="shared" si="110"/>
        <v/>
      </c>
      <c r="AF540" s="67" t="str">
        <f>IF($AD540="", "", COUNTIF($AD$11:$AD$1010, "&lt;"&amp;$AD540)+1+COUNTIF($AD$11:$AD540, $AD540)-1)</f>
        <v/>
      </c>
      <c r="AH540" s="77" t="str">
        <f t="shared" si="111"/>
        <v/>
      </c>
      <c r="AI540" s="21" t="str">
        <f t="shared" si="112"/>
        <v/>
      </c>
      <c r="AK540" s="39" t="str">
        <f t="shared" si="113"/>
        <v/>
      </c>
      <c r="AM540" s="77" t="str">
        <f t="shared" si="114"/>
        <v/>
      </c>
      <c r="AO540" s="77" t="str">
        <f t="shared" si="115"/>
        <v/>
      </c>
      <c r="AP540" s="21" t="str">
        <f t="shared" si="116"/>
        <v/>
      </c>
    </row>
    <row r="541" spans="1:42" x14ac:dyDescent="0.25">
      <c r="A541" s="27"/>
      <c r="B541" s="104"/>
      <c r="C541" s="105"/>
      <c r="D541" s="105"/>
      <c r="E541" s="106"/>
      <c r="F541" s="107"/>
      <c r="G541" s="107"/>
      <c r="H541" s="108"/>
      <c r="I541" s="27"/>
      <c r="J541" s="27"/>
      <c r="K541" s="29" t="str">
        <f t="shared" si="104"/>
        <v/>
      </c>
      <c r="L541" s="21" t="str">
        <f>IF($K541="", "", IF($K541=$Q$5, 0, ($G541*'Intro &amp; Setup'!$Y$20)-($F541*'Intro &amp; Setup'!$Y$20)))</f>
        <v/>
      </c>
      <c r="M541" s="27"/>
      <c r="S541" s="39" t="str">
        <f t="shared" si="105"/>
        <v/>
      </c>
      <c r="U541" s="39" t="str">
        <f t="shared" si="106"/>
        <v/>
      </c>
      <c r="W541" s="39" t="str">
        <f t="shared" si="107"/>
        <v/>
      </c>
      <c r="Y541" s="39" t="str">
        <f>IF($B541="", "", IF(OR($B541&lt;'Intro &amp; Setup'!$BI$7, $B541&gt;'Intro &amp; Setup'!$BJ$18), "X", ""))</f>
        <v/>
      </c>
      <c r="AA541" s="70" t="str">
        <f t="shared" si="108"/>
        <v/>
      </c>
      <c r="AB541" s="67" t="str">
        <f t="shared" si="109"/>
        <v/>
      </c>
      <c r="AD541" s="64" t="str">
        <f t="shared" si="110"/>
        <v/>
      </c>
      <c r="AF541" s="67" t="str">
        <f>IF($AD541="", "", COUNTIF($AD$11:$AD$1010, "&lt;"&amp;$AD541)+1+COUNTIF($AD$11:$AD541, $AD541)-1)</f>
        <v/>
      </c>
      <c r="AH541" s="77" t="str">
        <f t="shared" si="111"/>
        <v/>
      </c>
      <c r="AI541" s="21" t="str">
        <f t="shared" si="112"/>
        <v/>
      </c>
      <c r="AK541" s="39" t="str">
        <f t="shared" si="113"/>
        <v/>
      </c>
      <c r="AM541" s="77" t="str">
        <f t="shared" si="114"/>
        <v/>
      </c>
      <c r="AO541" s="77" t="str">
        <f t="shared" si="115"/>
        <v/>
      </c>
      <c r="AP541" s="21" t="str">
        <f t="shared" si="116"/>
        <v/>
      </c>
    </row>
    <row r="542" spans="1:42" x14ac:dyDescent="0.25">
      <c r="A542" s="27"/>
      <c r="B542" s="104"/>
      <c r="C542" s="105"/>
      <c r="D542" s="105"/>
      <c r="E542" s="106"/>
      <c r="F542" s="107"/>
      <c r="G542" s="107"/>
      <c r="H542" s="108"/>
      <c r="I542" s="27"/>
      <c r="J542" s="27"/>
      <c r="K542" s="29" t="str">
        <f t="shared" si="104"/>
        <v/>
      </c>
      <c r="L542" s="21" t="str">
        <f>IF($K542="", "", IF($K542=$Q$5, 0, ($G542*'Intro &amp; Setup'!$Y$20)-($F542*'Intro &amp; Setup'!$Y$20)))</f>
        <v/>
      </c>
      <c r="M542" s="27"/>
      <c r="S542" s="39" t="str">
        <f t="shared" si="105"/>
        <v/>
      </c>
      <c r="U542" s="39" t="str">
        <f t="shared" si="106"/>
        <v/>
      </c>
      <c r="W542" s="39" t="str">
        <f t="shared" si="107"/>
        <v/>
      </c>
      <c r="Y542" s="39" t="str">
        <f>IF($B542="", "", IF(OR($B542&lt;'Intro &amp; Setup'!$BI$7, $B542&gt;'Intro &amp; Setup'!$BJ$18), "X", ""))</f>
        <v/>
      </c>
      <c r="AA542" s="70" t="str">
        <f t="shared" si="108"/>
        <v/>
      </c>
      <c r="AB542" s="67" t="str">
        <f t="shared" si="109"/>
        <v/>
      </c>
      <c r="AD542" s="64" t="str">
        <f t="shared" si="110"/>
        <v/>
      </c>
      <c r="AF542" s="67" t="str">
        <f>IF($AD542="", "", COUNTIF($AD$11:$AD$1010, "&lt;"&amp;$AD542)+1+COUNTIF($AD$11:$AD542, $AD542)-1)</f>
        <v/>
      </c>
      <c r="AH542" s="77" t="str">
        <f t="shared" si="111"/>
        <v/>
      </c>
      <c r="AI542" s="21" t="str">
        <f t="shared" si="112"/>
        <v/>
      </c>
      <c r="AK542" s="39" t="str">
        <f t="shared" si="113"/>
        <v/>
      </c>
      <c r="AM542" s="77" t="str">
        <f t="shared" si="114"/>
        <v/>
      </c>
      <c r="AO542" s="77" t="str">
        <f t="shared" si="115"/>
        <v/>
      </c>
      <c r="AP542" s="21" t="str">
        <f t="shared" si="116"/>
        <v/>
      </c>
    </row>
    <row r="543" spans="1:42" x14ac:dyDescent="0.25">
      <c r="A543" s="27"/>
      <c r="B543" s="104"/>
      <c r="C543" s="105"/>
      <c r="D543" s="105"/>
      <c r="E543" s="106"/>
      <c r="F543" s="107"/>
      <c r="G543" s="107"/>
      <c r="H543" s="108"/>
      <c r="I543" s="27"/>
      <c r="J543" s="27"/>
      <c r="K543" s="29" t="str">
        <f t="shared" si="104"/>
        <v/>
      </c>
      <c r="L543" s="21" t="str">
        <f>IF($K543="", "", IF($K543=$Q$5, 0, ($G543*'Intro &amp; Setup'!$Y$20)-($F543*'Intro &amp; Setup'!$Y$20)))</f>
        <v/>
      </c>
      <c r="M543" s="27"/>
      <c r="S543" s="39" t="str">
        <f t="shared" si="105"/>
        <v/>
      </c>
      <c r="U543" s="39" t="str">
        <f t="shared" si="106"/>
        <v/>
      </c>
      <c r="W543" s="39" t="str">
        <f t="shared" si="107"/>
        <v/>
      </c>
      <c r="Y543" s="39" t="str">
        <f>IF($B543="", "", IF(OR($B543&lt;'Intro &amp; Setup'!$BI$7, $B543&gt;'Intro &amp; Setup'!$BJ$18), "X", ""))</f>
        <v/>
      </c>
      <c r="AA543" s="70" t="str">
        <f t="shared" si="108"/>
        <v/>
      </c>
      <c r="AB543" s="67" t="str">
        <f t="shared" si="109"/>
        <v/>
      </c>
      <c r="AD543" s="64" t="str">
        <f t="shared" si="110"/>
        <v/>
      </c>
      <c r="AF543" s="67" t="str">
        <f>IF($AD543="", "", COUNTIF($AD$11:$AD$1010, "&lt;"&amp;$AD543)+1+COUNTIF($AD$11:$AD543, $AD543)-1)</f>
        <v/>
      </c>
      <c r="AH543" s="77" t="str">
        <f t="shared" si="111"/>
        <v/>
      </c>
      <c r="AI543" s="21" t="str">
        <f t="shared" si="112"/>
        <v/>
      </c>
      <c r="AK543" s="39" t="str">
        <f t="shared" si="113"/>
        <v/>
      </c>
      <c r="AM543" s="77" t="str">
        <f t="shared" si="114"/>
        <v/>
      </c>
      <c r="AO543" s="77" t="str">
        <f t="shared" si="115"/>
        <v/>
      </c>
      <c r="AP543" s="21" t="str">
        <f t="shared" si="116"/>
        <v/>
      </c>
    </row>
    <row r="544" spans="1:42" x14ac:dyDescent="0.25">
      <c r="A544" s="27"/>
      <c r="B544" s="104"/>
      <c r="C544" s="105"/>
      <c r="D544" s="105"/>
      <c r="E544" s="106"/>
      <c r="F544" s="107"/>
      <c r="G544" s="107"/>
      <c r="H544" s="108"/>
      <c r="I544" s="27"/>
      <c r="J544" s="27"/>
      <c r="K544" s="29" t="str">
        <f t="shared" si="104"/>
        <v/>
      </c>
      <c r="L544" s="21" t="str">
        <f>IF($K544="", "", IF($K544=$Q$5, 0, ($G544*'Intro &amp; Setup'!$Y$20)-($F544*'Intro &amp; Setup'!$Y$20)))</f>
        <v/>
      </c>
      <c r="M544" s="27"/>
      <c r="S544" s="39" t="str">
        <f t="shared" si="105"/>
        <v/>
      </c>
      <c r="U544" s="39" t="str">
        <f t="shared" si="106"/>
        <v/>
      </c>
      <c r="W544" s="39" t="str">
        <f t="shared" si="107"/>
        <v/>
      </c>
      <c r="Y544" s="39" t="str">
        <f>IF($B544="", "", IF(OR($B544&lt;'Intro &amp; Setup'!$BI$7, $B544&gt;'Intro &amp; Setup'!$BJ$18), "X", ""))</f>
        <v/>
      </c>
      <c r="AA544" s="70" t="str">
        <f t="shared" si="108"/>
        <v/>
      </c>
      <c r="AB544" s="67" t="str">
        <f t="shared" si="109"/>
        <v/>
      </c>
      <c r="AD544" s="64" t="str">
        <f t="shared" si="110"/>
        <v/>
      </c>
      <c r="AF544" s="67" t="str">
        <f>IF($AD544="", "", COUNTIF($AD$11:$AD$1010, "&lt;"&amp;$AD544)+1+COUNTIF($AD$11:$AD544, $AD544)-1)</f>
        <v/>
      </c>
      <c r="AH544" s="77" t="str">
        <f t="shared" si="111"/>
        <v/>
      </c>
      <c r="AI544" s="21" t="str">
        <f t="shared" si="112"/>
        <v/>
      </c>
      <c r="AK544" s="39" t="str">
        <f t="shared" si="113"/>
        <v/>
      </c>
      <c r="AM544" s="77" t="str">
        <f t="shared" si="114"/>
        <v/>
      </c>
      <c r="AO544" s="77" t="str">
        <f t="shared" si="115"/>
        <v/>
      </c>
      <c r="AP544" s="21" t="str">
        <f t="shared" si="116"/>
        <v/>
      </c>
    </row>
    <row r="545" spans="1:42" x14ac:dyDescent="0.25">
      <c r="A545" s="27"/>
      <c r="B545" s="104"/>
      <c r="C545" s="105"/>
      <c r="D545" s="105"/>
      <c r="E545" s="106"/>
      <c r="F545" s="107"/>
      <c r="G545" s="107"/>
      <c r="H545" s="108"/>
      <c r="I545" s="27"/>
      <c r="J545" s="27"/>
      <c r="K545" s="29" t="str">
        <f t="shared" si="104"/>
        <v/>
      </c>
      <c r="L545" s="21" t="str">
        <f>IF($K545="", "", IF($K545=$Q$5, 0, ($G545*'Intro &amp; Setup'!$Y$20)-($F545*'Intro &amp; Setup'!$Y$20)))</f>
        <v/>
      </c>
      <c r="M545" s="27"/>
      <c r="S545" s="39" t="str">
        <f t="shared" si="105"/>
        <v/>
      </c>
      <c r="U545" s="39" t="str">
        <f t="shared" si="106"/>
        <v/>
      </c>
      <c r="W545" s="39" t="str">
        <f t="shared" si="107"/>
        <v/>
      </c>
      <c r="Y545" s="39" t="str">
        <f>IF($B545="", "", IF(OR($B545&lt;'Intro &amp; Setup'!$BI$7, $B545&gt;'Intro &amp; Setup'!$BJ$18), "X", ""))</f>
        <v/>
      </c>
      <c r="AA545" s="70" t="str">
        <f t="shared" si="108"/>
        <v/>
      </c>
      <c r="AB545" s="67" t="str">
        <f t="shared" si="109"/>
        <v/>
      </c>
      <c r="AD545" s="64" t="str">
        <f t="shared" si="110"/>
        <v/>
      </c>
      <c r="AF545" s="67" t="str">
        <f>IF($AD545="", "", COUNTIF($AD$11:$AD$1010, "&lt;"&amp;$AD545)+1+COUNTIF($AD$11:$AD545, $AD545)-1)</f>
        <v/>
      </c>
      <c r="AH545" s="77" t="str">
        <f t="shared" si="111"/>
        <v/>
      </c>
      <c r="AI545" s="21" t="str">
        <f t="shared" si="112"/>
        <v/>
      </c>
      <c r="AK545" s="39" t="str">
        <f t="shared" si="113"/>
        <v/>
      </c>
      <c r="AM545" s="77" t="str">
        <f t="shared" si="114"/>
        <v/>
      </c>
      <c r="AO545" s="77" t="str">
        <f t="shared" si="115"/>
        <v/>
      </c>
      <c r="AP545" s="21" t="str">
        <f t="shared" si="116"/>
        <v/>
      </c>
    </row>
    <row r="546" spans="1:42" x14ac:dyDescent="0.25">
      <c r="A546" s="27"/>
      <c r="B546" s="104"/>
      <c r="C546" s="105"/>
      <c r="D546" s="105"/>
      <c r="E546" s="106"/>
      <c r="F546" s="107"/>
      <c r="G546" s="107"/>
      <c r="H546" s="108"/>
      <c r="I546" s="27"/>
      <c r="J546" s="27"/>
      <c r="K546" s="29" t="str">
        <f t="shared" si="104"/>
        <v/>
      </c>
      <c r="L546" s="21" t="str">
        <f>IF($K546="", "", IF($K546=$Q$5, 0, ($G546*'Intro &amp; Setup'!$Y$20)-($F546*'Intro &amp; Setup'!$Y$20)))</f>
        <v/>
      </c>
      <c r="M546" s="27"/>
      <c r="S546" s="39" t="str">
        <f t="shared" si="105"/>
        <v/>
      </c>
      <c r="U546" s="39" t="str">
        <f t="shared" si="106"/>
        <v/>
      </c>
      <c r="W546" s="39" t="str">
        <f t="shared" si="107"/>
        <v/>
      </c>
      <c r="Y546" s="39" t="str">
        <f>IF($B546="", "", IF(OR($B546&lt;'Intro &amp; Setup'!$BI$7, $B546&gt;'Intro &amp; Setup'!$BJ$18), "X", ""))</f>
        <v/>
      </c>
      <c r="AA546" s="70" t="str">
        <f t="shared" si="108"/>
        <v/>
      </c>
      <c r="AB546" s="67" t="str">
        <f t="shared" si="109"/>
        <v/>
      </c>
      <c r="AD546" s="64" t="str">
        <f t="shared" si="110"/>
        <v/>
      </c>
      <c r="AF546" s="67" t="str">
        <f>IF($AD546="", "", COUNTIF($AD$11:$AD$1010, "&lt;"&amp;$AD546)+1+COUNTIF($AD$11:$AD546, $AD546)-1)</f>
        <v/>
      </c>
      <c r="AH546" s="77" t="str">
        <f t="shared" si="111"/>
        <v/>
      </c>
      <c r="AI546" s="21" t="str">
        <f t="shared" si="112"/>
        <v/>
      </c>
      <c r="AK546" s="39" t="str">
        <f t="shared" si="113"/>
        <v/>
      </c>
      <c r="AM546" s="77" t="str">
        <f t="shared" si="114"/>
        <v/>
      </c>
      <c r="AO546" s="77" t="str">
        <f t="shared" si="115"/>
        <v/>
      </c>
      <c r="AP546" s="21" t="str">
        <f t="shared" si="116"/>
        <v/>
      </c>
    </row>
    <row r="547" spans="1:42" x14ac:dyDescent="0.25">
      <c r="A547" s="27"/>
      <c r="B547" s="104"/>
      <c r="C547" s="105"/>
      <c r="D547" s="105"/>
      <c r="E547" s="106"/>
      <c r="F547" s="107"/>
      <c r="G547" s="107"/>
      <c r="H547" s="108"/>
      <c r="I547" s="27"/>
      <c r="J547" s="27"/>
      <c r="K547" s="29" t="str">
        <f t="shared" si="104"/>
        <v/>
      </c>
      <c r="L547" s="21" t="str">
        <f>IF($K547="", "", IF($K547=$Q$5, 0, ($G547*'Intro &amp; Setup'!$Y$20)-($F547*'Intro &amp; Setup'!$Y$20)))</f>
        <v/>
      </c>
      <c r="M547" s="27"/>
      <c r="S547" s="39" t="str">
        <f t="shared" si="105"/>
        <v/>
      </c>
      <c r="U547" s="39" t="str">
        <f t="shared" si="106"/>
        <v/>
      </c>
      <c r="W547" s="39" t="str">
        <f t="shared" si="107"/>
        <v/>
      </c>
      <c r="Y547" s="39" t="str">
        <f>IF($B547="", "", IF(OR($B547&lt;'Intro &amp; Setup'!$BI$7, $B547&gt;'Intro &amp; Setup'!$BJ$18), "X", ""))</f>
        <v/>
      </c>
      <c r="AA547" s="70" t="str">
        <f t="shared" si="108"/>
        <v/>
      </c>
      <c r="AB547" s="67" t="str">
        <f t="shared" si="109"/>
        <v/>
      </c>
      <c r="AD547" s="64" t="str">
        <f t="shared" si="110"/>
        <v/>
      </c>
      <c r="AF547" s="67" t="str">
        <f>IF($AD547="", "", COUNTIF($AD$11:$AD$1010, "&lt;"&amp;$AD547)+1+COUNTIF($AD$11:$AD547, $AD547)-1)</f>
        <v/>
      </c>
      <c r="AH547" s="77" t="str">
        <f t="shared" si="111"/>
        <v/>
      </c>
      <c r="AI547" s="21" t="str">
        <f t="shared" si="112"/>
        <v/>
      </c>
      <c r="AK547" s="39" t="str">
        <f t="shared" si="113"/>
        <v/>
      </c>
      <c r="AM547" s="77" t="str">
        <f t="shared" si="114"/>
        <v/>
      </c>
      <c r="AO547" s="77" t="str">
        <f t="shared" si="115"/>
        <v/>
      </c>
      <c r="AP547" s="21" t="str">
        <f t="shared" si="116"/>
        <v/>
      </c>
    </row>
    <row r="548" spans="1:42" x14ac:dyDescent="0.25">
      <c r="A548" s="27"/>
      <c r="B548" s="104"/>
      <c r="C548" s="105"/>
      <c r="D548" s="105"/>
      <c r="E548" s="106"/>
      <c r="F548" s="107"/>
      <c r="G548" s="107"/>
      <c r="H548" s="108"/>
      <c r="I548" s="27"/>
      <c r="J548" s="27"/>
      <c r="K548" s="29" t="str">
        <f t="shared" si="104"/>
        <v/>
      </c>
      <c r="L548" s="21" t="str">
        <f>IF($K548="", "", IF($K548=$Q$5, 0, ($G548*'Intro &amp; Setup'!$Y$20)-($F548*'Intro &amp; Setup'!$Y$20)))</f>
        <v/>
      </c>
      <c r="M548" s="27"/>
      <c r="S548" s="39" t="str">
        <f t="shared" si="105"/>
        <v/>
      </c>
      <c r="U548" s="39" t="str">
        <f t="shared" si="106"/>
        <v/>
      </c>
      <c r="W548" s="39" t="str">
        <f t="shared" si="107"/>
        <v/>
      </c>
      <c r="Y548" s="39" t="str">
        <f>IF($B548="", "", IF(OR($B548&lt;'Intro &amp; Setup'!$BI$7, $B548&gt;'Intro &amp; Setup'!$BJ$18), "X", ""))</f>
        <v/>
      </c>
      <c r="AA548" s="70" t="str">
        <f t="shared" si="108"/>
        <v/>
      </c>
      <c r="AB548" s="67" t="str">
        <f t="shared" si="109"/>
        <v/>
      </c>
      <c r="AD548" s="64" t="str">
        <f t="shared" si="110"/>
        <v/>
      </c>
      <c r="AF548" s="67" t="str">
        <f>IF($AD548="", "", COUNTIF($AD$11:$AD$1010, "&lt;"&amp;$AD548)+1+COUNTIF($AD$11:$AD548, $AD548)-1)</f>
        <v/>
      </c>
      <c r="AH548" s="77" t="str">
        <f t="shared" si="111"/>
        <v/>
      </c>
      <c r="AI548" s="21" t="str">
        <f t="shared" si="112"/>
        <v/>
      </c>
      <c r="AK548" s="39" t="str">
        <f t="shared" si="113"/>
        <v/>
      </c>
      <c r="AM548" s="77" t="str">
        <f t="shared" si="114"/>
        <v/>
      </c>
      <c r="AO548" s="77" t="str">
        <f t="shared" si="115"/>
        <v/>
      </c>
      <c r="AP548" s="21" t="str">
        <f t="shared" si="116"/>
        <v/>
      </c>
    </row>
    <row r="549" spans="1:42" x14ac:dyDescent="0.25">
      <c r="A549" s="27"/>
      <c r="B549" s="104"/>
      <c r="C549" s="105"/>
      <c r="D549" s="105"/>
      <c r="E549" s="106"/>
      <c r="F549" s="107"/>
      <c r="G549" s="107"/>
      <c r="H549" s="108"/>
      <c r="I549" s="27"/>
      <c r="J549" s="27"/>
      <c r="K549" s="29" t="str">
        <f t="shared" si="104"/>
        <v/>
      </c>
      <c r="L549" s="21" t="str">
        <f>IF($K549="", "", IF($K549=$Q$5, 0, ($G549*'Intro &amp; Setup'!$Y$20)-($F549*'Intro &amp; Setup'!$Y$20)))</f>
        <v/>
      </c>
      <c r="M549" s="27"/>
      <c r="S549" s="39" t="str">
        <f t="shared" si="105"/>
        <v/>
      </c>
      <c r="U549" s="39" t="str">
        <f t="shared" si="106"/>
        <v/>
      </c>
      <c r="W549" s="39" t="str">
        <f t="shared" si="107"/>
        <v/>
      </c>
      <c r="Y549" s="39" t="str">
        <f>IF($B549="", "", IF(OR($B549&lt;'Intro &amp; Setup'!$BI$7, $B549&gt;'Intro &amp; Setup'!$BJ$18), "X", ""))</f>
        <v/>
      </c>
      <c r="AA549" s="70" t="str">
        <f t="shared" si="108"/>
        <v/>
      </c>
      <c r="AB549" s="67" t="str">
        <f t="shared" si="109"/>
        <v/>
      </c>
      <c r="AD549" s="64" t="str">
        <f t="shared" si="110"/>
        <v/>
      </c>
      <c r="AF549" s="67" t="str">
        <f>IF($AD549="", "", COUNTIF($AD$11:$AD$1010, "&lt;"&amp;$AD549)+1+COUNTIF($AD$11:$AD549, $AD549)-1)</f>
        <v/>
      </c>
      <c r="AH549" s="77" t="str">
        <f t="shared" si="111"/>
        <v/>
      </c>
      <c r="AI549" s="21" t="str">
        <f t="shared" si="112"/>
        <v/>
      </c>
      <c r="AK549" s="39" t="str">
        <f t="shared" si="113"/>
        <v/>
      </c>
      <c r="AM549" s="77" t="str">
        <f t="shared" si="114"/>
        <v/>
      </c>
      <c r="AO549" s="77" t="str">
        <f t="shared" si="115"/>
        <v/>
      </c>
      <c r="AP549" s="21" t="str">
        <f t="shared" si="116"/>
        <v/>
      </c>
    </row>
    <row r="550" spans="1:42" x14ac:dyDescent="0.25">
      <c r="A550" s="27"/>
      <c r="B550" s="104"/>
      <c r="C550" s="105"/>
      <c r="D550" s="105"/>
      <c r="E550" s="106"/>
      <c r="F550" s="107"/>
      <c r="G550" s="107"/>
      <c r="H550" s="108"/>
      <c r="I550" s="27"/>
      <c r="J550" s="27"/>
      <c r="K550" s="29" t="str">
        <f t="shared" si="104"/>
        <v/>
      </c>
      <c r="L550" s="21" t="str">
        <f>IF($K550="", "", IF($K550=$Q$5, 0, ($G550*'Intro &amp; Setup'!$Y$20)-($F550*'Intro &amp; Setup'!$Y$20)))</f>
        <v/>
      </c>
      <c r="M550" s="27"/>
      <c r="S550" s="39" t="str">
        <f t="shared" si="105"/>
        <v/>
      </c>
      <c r="U550" s="39" t="str">
        <f t="shared" si="106"/>
        <v/>
      </c>
      <c r="W550" s="39" t="str">
        <f t="shared" si="107"/>
        <v/>
      </c>
      <c r="Y550" s="39" t="str">
        <f>IF($B550="", "", IF(OR($B550&lt;'Intro &amp; Setup'!$BI$7, $B550&gt;'Intro &amp; Setup'!$BJ$18), "X", ""))</f>
        <v/>
      </c>
      <c r="AA550" s="70" t="str">
        <f t="shared" si="108"/>
        <v/>
      </c>
      <c r="AB550" s="67" t="str">
        <f t="shared" si="109"/>
        <v/>
      </c>
      <c r="AD550" s="64" t="str">
        <f t="shared" si="110"/>
        <v/>
      </c>
      <c r="AF550" s="67" t="str">
        <f>IF($AD550="", "", COUNTIF($AD$11:$AD$1010, "&lt;"&amp;$AD550)+1+COUNTIF($AD$11:$AD550, $AD550)-1)</f>
        <v/>
      </c>
      <c r="AH550" s="77" t="str">
        <f t="shared" si="111"/>
        <v/>
      </c>
      <c r="AI550" s="21" t="str">
        <f t="shared" si="112"/>
        <v/>
      </c>
      <c r="AK550" s="39" t="str">
        <f t="shared" si="113"/>
        <v/>
      </c>
      <c r="AM550" s="77" t="str">
        <f t="shared" si="114"/>
        <v/>
      </c>
      <c r="AO550" s="77" t="str">
        <f t="shared" si="115"/>
        <v/>
      </c>
      <c r="AP550" s="21" t="str">
        <f t="shared" si="116"/>
        <v/>
      </c>
    </row>
    <row r="551" spans="1:42" x14ac:dyDescent="0.25">
      <c r="A551" s="27"/>
      <c r="B551" s="104"/>
      <c r="C551" s="105"/>
      <c r="D551" s="105"/>
      <c r="E551" s="106"/>
      <c r="F551" s="107"/>
      <c r="G551" s="107"/>
      <c r="H551" s="108"/>
      <c r="I551" s="27"/>
      <c r="J551" s="27"/>
      <c r="K551" s="29" t="str">
        <f t="shared" si="104"/>
        <v/>
      </c>
      <c r="L551" s="21" t="str">
        <f>IF($K551="", "", IF($K551=$Q$5, 0, ($G551*'Intro &amp; Setup'!$Y$20)-($F551*'Intro &amp; Setup'!$Y$20)))</f>
        <v/>
      </c>
      <c r="M551" s="27"/>
      <c r="S551" s="39" t="str">
        <f t="shared" si="105"/>
        <v/>
      </c>
      <c r="U551" s="39" t="str">
        <f t="shared" si="106"/>
        <v/>
      </c>
      <c r="W551" s="39" t="str">
        <f t="shared" si="107"/>
        <v/>
      </c>
      <c r="Y551" s="39" t="str">
        <f>IF($B551="", "", IF(OR($B551&lt;'Intro &amp; Setup'!$BI$7, $B551&gt;'Intro &amp; Setup'!$BJ$18), "X", ""))</f>
        <v/>
      </c>
      <c r="AA551" s="70" t="str">
        <f t="shared" si="108"/>
        <v/>
      </c>
      <c r="AB551" s="67" t="str">
        <f t="shared" si="109"/>
        <v/>
      </c>
      <c r="AD551" s="64" t="str">
        <f t="shared" si="110"/>
        <v/>
      </c>
      <c r="AF551" s="67" t="str">
        <f>IF($AD551="", "", COUNTIF($AD$11:$AD$1010, "&lt;"&amp;$AD551)+1+COUNTIF($AD$11:$AD551, $AD551)-1)</f>
        <v/>
      </c>
      <c r="AH551" s="77" t="str">
        <f t="shared" si="111"/>
        <v/>
      </c>
      <c r="AI551" s="21" t="str">
        <f t="shared" si="112"/>
        <v/>
      </c>
      <c r="AK551" s="39" t="str">
        <f t="shared" si="113"/>
        <v/>
      </c>
      <c r="AM551" s="77" t="str">
        <f t="shared" si="114"/>
        <v/>
      </c>
      <c r="AO551" s="77" t="str">
        <f t="shared" si="115"/>
        <v/>
      </c>
      <c r="AP551" s="21" t="str">
        <f t="shared" si="116"/>
        <v/>
      </c>
    </row>
    <row r="552" spans="1:42" x14ac:dyDescent="0.25">
      <c r="A552" s="27"/>
      <c r="B552" s="104"/>
      <c r="C552" s="105"/>
      <c r="D552" s="105"/>
      <c r="E552" s="106"/>
      <c r="F552" s="107"/>
      <c r="G552" s="107"/>
      <c r="H552" s="108"/>
      <c r="I552" s="27"/>
      <c r="J552" s="27"/>
      <c r="K552" s="29" t="str">
        <f t="shared" si="104"/>
        <v/>
      </c>
      <c r="L552" s="21" t="str">
        <f>IF($K552="", "", IF($K552=$Q$5, 0, ($G552*'Intro &amp; Setup'!$Y$20)-($F552*'Intro &amp; Setup'!$Y$20)))</f>
        <v/>
      </c>
      <c r="M552" s="27"/>
      <c r="S552" s="39" t="str">
        <f t="shared" si="105"/>
        <v/>
      </c>
      <c r="U552" s="39" t="str">
        <f t="shared" si="106"/>
        <v/>
      </c>
      <c r="W552" s="39" t="str">
        <f t="shared" si="107"/>
        <v/>
      </c>
      <c r="Y552" s="39" t="str">
        <f>IF($B552="", "", IF(OR($B552&lt;'Intro &amp; Setup'!$BI$7, $B552&gt;'Intro &amp; Setup'!$BJ$18), "X", ""))</f>
        <v/>
      </c>
      <c r="AA552" s="70" t="str">
        <f t="shared" si="108"/>
        <v/>
      </c>
      <c r="AB552" s="67" t="str">
        <f t="shared" si="109"/>
        <v/>
      </c>
      <c r="AD552" s="64" t="str">
        <f t="shared" si="110"/>
        <v/>
      </c>
      <c r="AF552" s="67" t="str">
        <f>IF($AD552="", "", COUNTIF($AD$11:$AD$1010, "&lt;"&amp;$AD552)+1+COUNTIF($AD$11:$AD552, $AD552)-1)</f>
        <v/>
      </c>
      <c r="AH552" s="77" t="str">
        <f t="shared" si="111"/>
        <v/>
      </c>
      <c r="AI552" s="21" t="str">
        <f t="shared" si="112"/>
        <v/>
      </c>
      <c r="AK552" s="39" t="str">
        <f t="shared" si="113"/>
        <v/>
      </c>
      <c r="AM552" s="77" t="str">
        <f t="shared" si="114"/>
        <v/>
      </c>
      <c r="AO552" s="77" t="str">
        <f t="shared" si="115"/>
        <v/>
      </c>
      <c r="AP552" s="21" t="str">
        <f t="shared" si="116"/>
        <v/>
      </c>
    </row>
    <row r="553" spans="1:42" x14ac:dyDescent="0.25">
      <c r="A553" s="27"/>
      <c r="B553" s="104"/>
      <c r="C553" s="105"/>
      <c r="D553" s="105"/>
      <c r="E553" s="106"/>
      <c r="F553" s="107"/>
      <c r="G553" s="107"/>
      <c r="H553" s="108"/>
      <c r="I553" s="27"/>
      <c r="J553" s="27"/>
      <c r="K553" s="29" t="str">
        <f t="shared" si="104"/>
        <v/>
      </c>
      <c r="L553" s="21" t="str">
        <f>IF($K553="", "", IF($K553=$Q$5, 0, ($G553*'Intro &amp; Setup'!$Y$20)-($F553*'Intro &amp; Setup'!$Y$20)))</f>
        <v/>
      </c>
      <c r="M553" s="27"/>
      <c r="S553" s="39" t="str">
        <f t="shared" si="105"/>
        <v/>
      </c>
      <c r="U553" s="39" t="str">
        <f t="shared" si="106"/>
        <v/>
      </c>
      <c r="W553" s="39" t="str">
        <f t="shared" si="107"/>
        <v/>
      </c>
      <c r="Y553" s="39" t="str">
        <f>IF($B553="", "", IF(OR($B553&lt;'Intro &amp; Setup'!$BI$7, $B553&gt;'Intro &amp; Setup'!$BJ$18), "X", ""))</f>
        <v/>
      </c>
      <c r="AA553" s="70" t="str">
        <f t="shared" si="108"/>
        <v/>
      </c>
      <c r="AB553" s="67" t="str">
        <f t="shared" si="109"/>
        <v/>
      </c>
      <c r="AD553" s="64" t="str">
        <f t="shared" si="110"/>
        <v/>
      </c>
      <c r="AF553" s="67" t="str">
        <f>IF($AD553="", "", COUNTIF($AD$11:$AD$1010, "&lt;"&amp;$AD553)+1+COUNTIF($AD$11:$AD553, $AD553)-1)</f>
        <v/>
      </c>
      <c r="AH553" s="77" t="str">
        <f t="shared" si="111"/>
        <v/>
      </c>
      <c r="AI553" s="21" t="str">
        <f t="shared" si="112"/>
        <v/>
      </c>
      <c r="AK553" s="39" t="str">
        <f t="shared" si="113"/>
        <v/>
      </c>
      <c r="AM553" s="77" t="str">
        <f t="shared" si="114"/>
        <v/>
      </c>
      <c r="AO553" s="77" t="str">
        <f t="shared" si="115"/>
        <v/>
      </c>
      <c r="AP553" s="21" t="str">
        <f t="shared" si="116"/>
        <v/>
      </c>
    </row>
    <row r="554" spans="1:42" x14ac:dyDescent="0.25">
      <c r="A554" s="27"/>
      <c r="B554" s="104"/>
      <c r="C554" s="105"/>
      <c r="D554" s="105"/>
      <c r="E554" s="106"/>
      <c r="F554" s="107"/>
      <c r="G554" s="107"/>
      <c r="H554" s="108"/>
      <c r="I554" s="27"/>
      <c r="J554" s="27"/>
      <c r="K554" s="29" t="str">
        <f t="shared" si="104"/>
        <v/>
      </c>
      <c r="L554" s="21" t="str">
        <f>IF($K554="", "", IF($K554=$Q$5, 0, ($G554*'Intro &amp; Setup'!$Y$20)-($F554*'Intro &amp; Setup'!$Y$20)))</f>
        <v/>
      </c>
      <c r="M554" s="27"/>
      <c r="S554" s="39" t="str">
        <f t="shared" si="105"/>
        <v/>
      </c>
      <c r="U554" s="39" t="str">
        <f t="shared" si="106"/>
        <v/>
      </c>
      <c r="W554" s="39" t="str">
        <f t="shared" si="107"/>
        <v/>
      </c>
      <c r="Y554" s="39" t="str">
        <f>IF($B554="", "", IF(OR($B554&lt;'Intro &amp; Setup'!$BI$7, $B554&gt;'Intro &amp; Setup'!$BJ$18), "X", ""))</f>
        <v/>
      </c>
      <c r="AA554" s="70" t="str">
        <f t="shared" si="108"/>
        <v/>
      </c>
      <c r="AB554" s="67" t="str">
        <f t="shared" si="109"/>
        <v/>
      </c>
      <c r="AD554" s="64" t="str">
        <f t="shared" si="110"/>
        <v/>
      </c>
      <c r="AF554" s="67" t="str">
        <f>IF($AD554="", "", COUNTIF($AD$11:$AD$1010, "&lt;"&amp;$AD554)+1+COUNTIF($AD$11:$AD554, $AD554)-1)</f>
        <v/>
      </c>
      <c r="AH554" s="77" t="str">
        <f t="shared" si="111"/>
        <v/>
      </c>
      <c r="AI554" s="21" t="str">
        <f t="shared" si="112"/>
        <v/>
      </c>
      <c r="AK554" s="39" t="str">
        <f t="shared" si="113"/>
        <v/>
      </c>
      <c r="AM554" s="77" t="str">
        <f t="shared" si="114"/>
        <v/>
      </c>
      <c r="AO554" s="77" t="str">
        <f t="shared" si="115"/>
        <v/>
      </c>
      <c r="AP554" s="21" t="str">
        <f t="shared" si="116"/>
        <v/>
      </c>
    </row>
    <row r="555" spans="1:42" x14ac:dyDescent="0.25">
      <c r="A555" s="27"/>
      <c r="B555" s="104"/>
      <c r="C555" s="105"/>
      <c r="D555" s="105"/>
      <c r="E555" s="106"/>
      <c r="F555" s="107"/>
      <c r="G555" s="107"/>
      <c r="H555" s="108"/>
      <c r="I555" s="27"/>
      <c r="J555" s="27"/>
      <c r="K555" s="29" t="str">
        <f t="shared" si="104"/>
        <v/>
      </c>
      <c r="L555" s="21" t="str">
        <f>IF($K555="", "", IF($K555=$Q$5, 0, ($G555*'Intro &amp; Setup'!$Y$20)-($F555*'Intro &amp; Setup'!$Y$20)))</f>
        <v/>
      </c>
      <c r="M555" s="27"/>
      <c r="S555" s="39" t="str">
        <f t="shared" si="105"/>
        <v/>
      </c>
      <c r="U555" s="39" t="str">
        <f t="shared" si="106"/>
        <v/>
      </c>
      <c r="W555" s="39" t="str">
        <f t="shared" si="107"/>
        <v/>
      </c>
      <c r="Y555" s="39" t="str">
        <f>IF($B555="", "", IF(OR($B555&lt;'Intro &amp; Setup'!$BI$7, $B555&gt;'Intro &amp; Setup'!$BJ$18), "X", ""))</f>
        <v/>
      </c>
      <c r="AA555" s="70" t="str">
        <f t="shared" si="108"/>
        <v/>
      </c>
      <c r="AB555" s="67" t="str">
        <f t="shared" si="109"/>
        <v/>
      </c>
      <c r="AD555" s="64" t="str">
        <f t="shared" si="110"/>
        <v/>
      </c>
      <c r="AF555" s="67" t="str">
        <f>IF($AD555="", "", COUNTIF($AD$11:$AD$1010, "&lt;"&amp;$AD555)+1+COUNTIF($AD$11:$AD555, $AD555)-1)</f>
        <v/>
      </c>
      <c r="AH555" s="77" t="str">
        <f t="shared" si="111"/>
        <v/>
      </c>
      <c r="AI555" s="21" t="str">
        <f t="shared" si="112"/>
        <v/>
      </c>
      <c r="AK555" s="39" t="str">
        <f t="shared" si="113"/>
        <v/>
      </c>
      <c r="AM555" s="77" t="str">
        <f t="shared" si="114"/>
        <v/>
      </c>
      <c r="AO555" s="77" t="str">
        <f t="shared" si="115"/>
        <v/>
      </c>
      <c r="AP555" s="21" t="str">
        <f t="shared" si="116"/>
        <v/>
      </c>
    </row>
    <row r="556" spans="1:42" x14ac:dyDescent="0.25">
      <c r="A556" s="27"/>
      <c r="B556" s="104"/>
      <c r="C556" s="105"/>
      <c r="D556" s="105"/>
      <c r="E556" s="106"/>
      <c r="F556" s="107"/>
      <c r="G556" s="107"/>
      <c r="H556" s="108"/>
      <c r="I556" s="27"/>
      <c r="J556" s="27"/>
      <c r="K556" s="29" t="str">
        <f t="shared" si="104"/>
        <v/>
      </c>
      <c r="L556" s="21" t="str">
        <f>IF($K556="", "", IF($K556=$Q$5, 0, ($G556*'Intro &amp; Setup'!$Y$20)-($F556*'Intro &amp; Setup'!$Y$20)))</f>
        <v/>
      </c>
      <c r="M556" s="27"/>
      <c r="S556" s="39" t="str">
        <f t="shared" si="105"/>
        <v/>
      </c>
      <c r="U556" s="39" t="str">
        <f t="shared" si="106"/>
        <v/>
      </c>
      <c r="W556" s="39" t="str">
        <f t="shared" si="107"/>
        <v/>
      </c>
      <c r="Y556" s="39" t="str">
        <f>IF($B556="", "", IF(OR($B556&lt;'Intro &amp; Setup'!$BI$7, $B556&gt;'Intro &amp; Setup'!$BJ$18), "X", ""))</f>
        <v/>
      </c>
      <c r="AA556" s="70" t="str">
        <f t="shared" si="108"/>
        <v/>
      </c>
      <c r="AB556" s="67" t="str">
        <f t="shared" si="109"/>
        <v/>
      </c>
      <c r="AD556" s="64" t="str">
        <f t="shared" si="110"/>
        <v/>
      </c>
      <c r="AF556" s="67" t="str">
        <f>IF($AD556="", "", COUNTIF($AD$11:$AD$1010, "&lt;"&amp;$AD556)+1+COUNTIF($AD$11:$AD556, $AD556)-1)</f>
        <v/>
      </c>
      <c r="AH556" s="77" t="str">
        <f t="shared" si="111"/>
        <v/>
      </c>
      <c r="AI556" s="21" t="str">
        <f t="shared" si="112"/>
        <v/>
      </c>
      <c r="AK556" s="39" t="str">
        <f t="shared" si="113"/>
        <v/>
      </c>
      <c r="AM556" s="77" t="str">
        <f t="shared" si="114"/>
        <v/>
      </c>
      <c r="AO556" s="77" t="str">
        <f t="shared" si="115"/>
        <v/>
      </c>
      <c r="AP556" s="21" t="str">
        <f t="shared" si="116"/>
        <v/>
      </c>
    </row>
    <row r="557" spans="1:42" x14ac:dyDescent="0.25">
      <c r="A557" s="27"/>
      <c r="B557" s="104"/>
      <c r="C557" s="105"/>
      <c r="D557" s="105"/>
      <c r="E557" s="106"/>
      <c r="F557" s="107"/>
      <c r="G557" s="107"/>
      <c r="H557" s="108"/>
      <c r="I557" s="27"/>
      <c r="J557" s="27"/>
      <c r="K557" s="29" t="str">
        <f t="shared" si="104"/>
        <v/>
      </c>
      <c r="L557" s="21" t="str">
        <f>IF($K557="", "", IF($K557=$Q$5, 0, ($G557*'Intro &amp; Setup'!$Y$20)-($F557*'Intro &amp; Setup'!$Y$20)))</f>
        <v/>
      </c>
      <c r="M557" s="27"/>
      <c r="S557" s="39" t="str">
        <f t="shared" si="105"/>
        <v/>
      </c>
      <c r="U557" s="39" t="str">
        <f t="shared" si="106"/>
        <v/>
      </c>
      <c r="W557" s="39" t="str">
        <f t="shared" si="107"/>
        <v/>
      </c>
      <c r="Y557" s="39" t="str">
        <f>IF($B557="", "", IF(OR($B557&lt;'Intro &amp; Setup'!$BI$7, $B557&gt;'Intro &amp; Setup'!$BJ$18), "X", ""))</f>
        <v/>
      </c>
      <c r="AA557" s="70" t="str">
        <f t="shared" si="108"/>
        <v/>
      </c>
      <c r="AB557" s="67" t="str">
        <f t="shared" si="109"/>
        <v/>
      </c>
      <c r="AD557" s="64" t="str">
        <f t="shared" si="110"/>
        <v/>
      </c>
      <c r="AF557" s="67" t="str">
        <f>IF($AD557="", "", COUNTIF($AD$11:$AD$1010, "&lt;"&amp;$AD557)+1+COUNTIF($AD$11:$AD557, $AD557)-1)</f>
        <v/>
      </c>
      <c r="AH557" s="77" t="str">
        <f t="shared" si="111"/>
        <v/>
      </c>
      <c r="AI557" s="21" t="str">
        <f t="shared" si="112"/>
        <v/>
      </c>
      <c r="AK557" s="39" t="str">
        <f t="shared" si="113"/>
        <v/>
      </c>
      <c r="AM557" s="77" t="str">
        <f t="shared" si="114"/>
        <v/>
      </c>
      <c r="AO557" s="77" t="str">
        <f t="shared" si="115"/>
        <v/>
      </c>
      <c r="AP557" s="21" t="str">
        <f t="shared" si="116"/>
        <v/>
      </c>
    </row>
    <row r="558" spans="1:42" x14ac:dyDescent="0.25">
      <c r="A558" s="27"/>
      <c r="B558" s="104"/>
      <c r="C558" s="105"/>
      <c r="D558" s="105"/>
      <c r="E558" s="106"/>
      <c r="F558" s="107"/>
      <c r="G558" s="107"/>
      <c r="H558" s="108"/>
      <c r="I558" s="27"/>
      <c r="J558" s="27"/>
      <c r="K558" s="29" t="str">
        <f t="shared" si="104"/>
        <v/>
      </c>
      <c r="L558" s="21" t="str">
        <f>IF($K558="", "", IF($K558=$Q$5, 0, ($G558*'Intro &amp; Setup'!$Y$20)-($F558*'Intro &amp; Setup'!$Y$20)))</f>
        <v/>
      </c>
      <c r="M558" s="27"/>
      <c r="S558" s="39" t="str">
        <f t="shared" si="105"/>
        <v/>
      </c>
      <c r="U558" s="39" t="str">
        <f t="shared" si="106"/>
        <v/>
      </c>
      <c r="W558" s="39" t="str">
        <f t="shared" si="107"/>
        <v/>
      </c>
      <c r="Y558" s="39" t="str">
        <f>IF($B558="", "", IF(OR($B558&lt;'Intro &amp; Setup'!$BI$7, $B558&gt;'Intro &amp; Setup'!$BJ$18), "X", ""))</f>
        <v/>
      </c>
      <c r="AA558" s="70" t="str">
        <f t="shared" si="108"/>
        <v/>
      </c>
      <c r="AB558" s="67" t="str">
        <f t="shared" si="109"/>
        <v/>
      </c>
      <c r="AD558" s="64" t="str">
        <f t="shared" si="110"/>
        <v/>
      </c>
      <c r="AF558" s="67" t="str">
        <f>IF($AD558="", "", COUNTIF($AD$11:$AD$1010, "&lt;"&amp;$AD558)+1+COUNTIF($AD$11:$AD558, $AD558)-1)</f>
        <v/>
      </c>
      <c r="AH558" s="77" t="str">
        <f t="shared" si="111"/>
        <v/>
      </c>
      <c r="AI558" s="21" t="str">
        <f t="shared" si="112"/>
        <v/>
      </c>
      <c r="AK558" s="39" t="str">
        <f t="shared" si="113"/>
        <v/>
      </c>
      <c r="AM558" s="77" t="str">
        <f t="shared" si="114"/>
        <v/>
      </c>
      <c r="AO558" s="77" t="str">
        <f t="shared" si="115"/>
        <v/>
      </c>
      <c r="AP558" s="21" t="str">
        <f t="shared" si="116"/>
        <v/>
      </c>
    </row>
    <row r="559" spans="1:42" x14ac:dyDescent="0.25">
      <c r="A559" s="27"/>
      <c r="B559" s="104"/>
      <c r="C559" s="105"/>
      <c r="D559" s="105"/>
      <c r="E559" s="106"/>
      <c r="F559" s="107"/>
      <c r="G559" s="107"/>
      <c r="H559" s="108"/>
      <c r="I559" s="27"/>
      <c r="J559" s="27"/>
      <c r="K559" s="29" t="str">
        <f t="shared" si="104"/>
        <v/>
      </c>
      <c r="L559" s="21" t="str">
        <f>IF($K559="", "", IF($K559=$Q$5, 0, ($G559*'Intro &amp; Setup'!$Y$20)-($F559*'Intro &amp; Setup'!$Y$20)))</f>
        <v/>
      </c>
      <c r="M559" s="27"/>
      <c r="S559" s="39" t="str">
        <f t="shared" si="105"/>
        <v/>
      </c>
      <c r="U559" s="39" t="str">
        <f t="shared" si="106"/>
        <v/>
      </c>
      <c r="W559" s="39" t="str">
        <f t="shared" si="107"/>
        <v/>
      </c>
      <c r="Y559" s="39" t="str">
        <f>IF($B559="", "", IF(OR($B559&lt;'Intro &amp; Setup'!$BI$7, $B559&gt;'Intro &amp; Setup'!$BJ$18), "X", ""))</f>
        <v/>
      </c>
      <c r="AA559" s="70" t="str">
        <f t="shared" si="108"/>
        <v/>
      </c>
      <c r="AB559" s="67" t="str">
        <f t="shared" si="109"/>
        <v/>
      </c>
      <c r="AD559" s="64" t="str">
        <f t="shared" si="110"/>
        <v/>
      </c>
      <c r="AF559" s="67" t="str">
        <f>IF($AD559="", "", COUNTIF($AD$11:$AD$1010, "&lt;"&amp;$AD559)+1+COUNTIF($AD$11:$AD559, $AD559)-1)</f>
        <v/>
      </c>
      <c r="AH559" s="77" t="str">
        <f t="shared" si="111"/>
        <v/>
      </c>
      <c r="AI559" s="21" t="str">
        <f t="shared" si="112"/>
        <v/>
      </c>
      <c r="AK559" s="39" t="str">
        <f t="shared" si="113"/>
        <v/>
      </c>
      <c r="AM559" s="77" t="str">
        <f t="shared" si="114"/>
        <v/>
      </c>
      <c r="AO559" s="77" t="str">
        <f t="shared" si="115"/>
        <v/>
      </c>
      <c r="AP559" s="21" t="str">
        <f t="shared" si="116"/>
        <v/>
      </c>
    </row>
    <row r="560" spans="1:42" x14ac:dyDescent="0.25">
      <c r="A560" s="27"/>
      <c r="B560" s="104"/>
      <c r="C560" s="105"/>
      <c r="D560" s="105"/>
      <c r="E560" s="106"/>
      <c r="F560" s="107"/>
      <c r="G560" s="107"/>
      <c r="H560" s="108"/>
      <c r="I560" s="27"/>
      <c r="J560" s="27"/>
      <c r="K560" s="29" t="str">
        <f t="shared" si="104"/>
        <v/>
      </c>
      <c r="L560" s="21" t="str">
        <f>IF($K560="", "", IF($K560=$Q$5, 0, ($G560*'Intro &amp; Setup'!$Y$20)-($F560*'Intro &amp; Setup'!$Y$20)))</f>
        <v/>
      </c>
      <c r="M560" s="27"/>
      <c r="S560" s="39" t="str">
        <f t="shared" si="105"/>
        <v/>
      </c>
      <c r="U560" s="39" t="str">
        <f t="shared" si="106"/>
        <v/>
      </c>
      <c r="W560" s="39" t="str">
        <f t="shared" si="107"/>
        <v/>
      </c>
      <c r="Y560" s="39" t="str">
        <f>IF($B560="", "", IF(OR($B560&lt;'Intro &amp; Setup'!$BI$7, $B560&gt;'Intro &amp; Setup'!$BJ$18), "X", ""))</f>
        <v/>
      </c>
      <c r="AA560" s="70" t="str">
        <f t="shared" si="108"/>
        <v/>
      </c>
      <c r="AB560" s="67" t="str">
        <f t="shared" si="109"/>
        <v/>
      </c>
      <c r="AD560" s="64" t="str">
        <f t="shared" si="110"/>
        <v/>
      </c>
      <c r="AF560" s="67" t="str">
        <f>IF($AD560="", "", COUNTIF($AD$11:$AD$1010, "&lt;"&amp;$AD560)+1+COUNTIF($AD$11:$AD560, $AD560)-1)</f>
        <v/>
      </c>
      <c r="AH560" s="77" t="str">
        <f t="shared" si="111"/>
        <v/>
      </c>
      <c r="AI560" s="21" t="str">
        <f t="shared" si="112"/>
        <v/>
      </c>
      <c r="AK560" s="39" t="str">
        <f t="shared" si="113"/>
        <v/>
      </c>
      <c r="AM560" s="77" t="str">
        <f t="shared" si="114"/>
        <v/>
      </c>
      <c r="AO560" s="77" t="str">
        <f t="shared" si="115"/>
        <v/>
      </c>
      <c r="AP560" s="21" t="str">
        <f t="shared" si="116"/>
        <v/>
      </c>
    </row>
    <row r="561" spans="1:42" x14ac:dyDescent="0.25">
      <c r="A561" s="27"/>
      <c r="B561" s="104"/>
      <c r="C561" s="105"/>
      <c r="D561" s="105"/>
      <c r="E561" s="106"/>
      <c r="F561" s="107"/>
      <c r="G561" s="107"/>
      <c r="H561" s="108"/>
      <c r="I561" s="27"/>
      <c r="J561" s="27"/>
      <c r="K561" s="29" t="str">
        <f t="shared" si="104"/>
        <v/>
      </c>
      <c r="L561" s="21" t="str">
        <f>IF($K561="", "", IF($K561=$Q$5, 0, ($G561*'Intro &amp; Setup'!$Y$20)-($F561*'Intro &amp; Setup'!$Y$20)))</f>
        <v/>
      </c>
      <c r="M561" s="27"/>
      <c r="S561" s="39" t="str">
        <f t="shared" si="105"/>
        <v/>
      </c>
      <c r="U561" s="39" t="str">
        <f t="shared" si="106"/>
        <v/>
      </c>
      <c r="W561" s="39" t="str">
        <f t="shared" si="107"/>
        <v/>
      </c>
      <c r="Y561" s="39" t="str">
        <f>IF($B561="", "", IF(OR($B561&lt;'Intro &amp; Setup'!$BI$7, $B561&gt;'Intro &amp; Setup'!$BJ$18), "X", ""))</f>
        <v/>
      </c>
      <c r="AA561" s="70" t="str">
        <f t="shared" si="108"/>
        <v/>
      </c>
      <c r="AB561" s="67" t="str">
        <f t="shared" si="109"/>
        <v/>
      </c>
      <c r="AD561" s="64" t="str">
        <f t="shared" si="110"/>
        <v/>
      </c>
      <c r="AF561" s="67" t="str">
        <f>IF($AD561="", "", COUNTIF($AD$11:$AD$1010, "&lt;"&amp;$AD561)+1+COUNTIF($AD$11:$AD561, $AD561)-1)</f>
        <v/>
      </c>
      <c r="AH561" s="77" t="str">
        <f t="shared" si="111"/>
        <v/>
      </c>
      <c r="AI561" s="21" t="str">
        <f t="shared" si="112"/>
        <v/>
      </c>
      <c r="AK561" s="39" t="str">
        <f t="shared" si="113"/>
        <v/>
      </c>
      <c r="AM561" s="77" t="str">
        <f t="shared" si="114"/>
        <v/>
      </c>
      <c r="AO561" s="77" t="str">
        <f t="shared" si="115"/>
        <v/>
      </c>
      <c r="AP561" s="21" t="str">
        <f t="shared" si="116"/>
        <v/>
      </c>
    </row>
    <row r="562" spans="1:42" x14ac:dyDescent="0.25">
      <c r="A562" s="27"/>
      <c r="B562" s="104"/>
      <c r="C562" s="105"/>
      <c r="D562" s="105"/>
      <c r="E562" s="106"/>
      <c r="F562" s="107"/>
      <c r="G562" s="107"/>
      <c r="H562" s="108"/>
      <c r="I562" s="27"/>
      <c r="J562" s="27"/>
      <c r="K562" s="29" t="str">
        <f t="shared" si="104"/>
        <v/>
      </c>
      <c r="L562" s="21" t="str">
        <f>IF($K562="", "", IF($K562=$Q$5, 0, ($G562*'Intro &amp; Setup'!$Y$20)-($F562*'Intro &amp; Setup'!$Y$20)))</f>
        <v/>
      </c>
      <c r="M562" s="27"/>
      <c r="S562" s="39" t="str">
        <f t="shared" si="105"/>
        <v/>
      </c>
      <c r="U562" s="39" t="str">
        <f t="shared" si="106"/>
        <v/>
      </c>
      <c r="W562" s="39" t="str">
        <f t="shared" si="107"/>
        <v/>
      </c>
      <c r="Y562" s="39" t="str">
        <f>IF($B562="", "", IF(OR($B562&lt;'Intro &amp; Setup'!$BI$7, $B562&gt;'Intro &amp; Setup'!$BJ$18), "X", ""))</f>
        <v/>
      </c>
      <c r="AA562" s="70" t="str">
        <f t="shared" si="108"/>
        <v/>
      </c>
      <c r="AB562" s="67" t="str">
        <f t="shared" si="109"/>
        <v/>
      </c>
      <c r="AD562" s="64" t="str">
        <f t="shared" si="110"/>
        <v/>
      </c>
      <c r="AF562" s="67" t="str">
        <f>IF($AD562="", "", COUNTIF($AD$11:$AD$1010, "&lt;"&amp;$AD562)+1+COUNTIF($AD$11:$AD562, $AD562)-1)</f>
        <v/>
      </c>
      <c r="AH562" s="77" t="str">
        <f t="shared" si="111"/>
        <v/>
      </c>
      <c r="AI562" s="21" t="str">
        <f t="shared" si="112"/>
        <v/>
      </c>
      <c r="AK562" s="39" t="str">
        <f t="shared" si="113"/>
        <v/>
      </c>
      <c r="AM562" s="77" t="str">
        <f t="shared" si="114"/>
        <v/>
      </c>
      <c r="AO562" s="77" t="str">
        <f t="shared" si="115"/>
        <v/>
      </c>
      <c r="AP562" s="21" t="str">
        <f t="shared" si="116"/>
        <v/>
      </c>
    </row>
    <row r="563" spans="1:42" x14ac:dyDescent="0.25">
      <c r="A563" s="27"/>
      <c r="B563" s="104"/>
      <c r="C563" s="105"/>
      <c r="D563" s="105"/>
      <c r="E563" s="106"/>
      <c r="F563" s="107"/>
      <c r="G563" s="107"/>
      <c r="H563" s="108"/>
      <c r="I563" s="27"/>
      <c r="J563" s="27"/>
      <c r="K563" s="29" t="str">
        <f t="shared" si="104"/>
        <v/>
      </c>
      <c r="L563" s="21" t="str">
        <f>IF($K563="", "", IF($K563=$Q$5, 0, ($G563*'Intro &amp; Setup'!$Y$20)-($F563*'Intro &amp; Setup'!$Y$20)))</f>
        <v/>
      </c>
      <c r="M563" s="27"/>
      <c r="S563" s="39" t="str">
        <f t="shared" si="105"/>
        <v/>
      </c>
      <c r="U563" s="39" t="str">
        <f t="shared" si="106"/>
        <v/>
      </c>
      <c r="W563" s="39" t="str">
        <f t="shared" si="107"/>
        <v/>
      </c>
      <c r="Y563" s="39" t="str">
        <f>IF($B563="", "", IF(OR($B563&lt;'Intro &amp; Setup'!$BI$7, $B563&gt;'Intro &amp; Setup'!$BJ$18), "X", ""))</f>
        <v/>
      </c>
      <c r="AA563" s="70" t="str">
        <f t="shared" si="108"/>
        <v/>
      </c>
      <c r="AB563" s="67" t="str">
        <f t="shared" si="109"/>
        <v/>
      </c>
      <c r="AD563" s="64" t="str">
        <f t="shared" si="110"/>
        <v/>
      </c>
      <c r="AF563" s="67" t="str">
        <f>IF($AD563="", "", COUNTIF($AD$11:$AD$1010, "&lt;"&amp;$AD563)+1+COUNTIF($AD$11:$AD563, $AD563)-1)</f>
        <v/>
      </c>
      <c r="AH563" s="77" t="str">
        <f t="shared" si="111"/>
        <v/>
      </c>
      <c r="AI563" s="21" t="str">
        <f t="shared" si="112"/>
        <v/>
      </c>
      <c r="AK563" s="39" t="str">
        <f t="shared" si="113"/>
        <v/>
      </c>
      <c r="AM563" s="77" t="str">
        <f t="shared" si="114"/>
        <v/>
      </c>
      <c r="AO563" s="77" t="str">
        <f t="shared" si="115"/>
        <v/>
      </c>
      <c r="AP563" s="21" t="str">
        <f t="shared" si="116"/>
        <v/>
      </c>
    </row>
    <row r="564" spans="1:42" x14ac:dyDescent="0.25">
      <c r="A564" s="27"/>
      <c r="B564" s="104"/>
      <c r="C564" s="105"/>
      <c r="D564" s="105"/>
      <c r="E564" s="106"/>
      <c r="F564" s="107"/>
      <c r="G564" s="107"/>
      <c r="H564" s="108"/>
      <c r="I564" s="27"/>
      <c r="J564" s="27"/>
      <c r="K564" s="29" t="str">
        <f t="shared" si="104"/>
        <v/>
      </c>
      <c r="L564" s="21" t="str">
        <f>IF($K564="", "", IF($K564=$Q$5, 0, ($G564*'Intro &amp; Setup'!$Y$20)-($F564*'Intro &amp; Setup'!$Y$20)))</f>
        <v/>
      </c>
      <c r="M564" s="27"/>
      <c r="S564" s="39" t="str">
        <f t="shared" si="105"/>
        <v/>
      </c>
      <c r="U564" s="39" t="str">
        <f t="shared" si="106"/>
        <v/>
      </c>
      <c r="W564" s="39" t="str">
        <f t="shared" si="107"/>
        <v/>
      </c>
      <c r="Y564" s="39" t="str">
        <f>IF($B564="", "", IF(OR($B564&lt;'Intro &amp; Setup'!$BI$7, $B564&gt;'Intro &amp; Setup'!$BJ$18), "X", ""))</f>
        <v/>
      </c>
      <c r="AA564" s="70" t="str">
        <f t="shared" si="108"/>
        <v/>
      </c>
      <c r="AB564" s="67" t="str">
        <f t="shared" si="109"/>
        <v/>
      </c>
      <c r="AD564" s="64" t="str">
        <f t="shared" si="110"/>
        <v/>
      </c>
      <c r="AF564" s="67" t="str">
        <f>IF($AD564="", "", COUNTIF($AD$11:$AD$1010, "&lt;"&amp;$AD564)+1+COUNTIF($AD$11:$AD564, $AD564)-1)</f>
        <v/>
      </c>
      <c r="AH564" s="77" t="str">
        <f t="shared" si="111"/>
        <v/>
      </c>
      <c r="AI564" s="21" t="str">
        <f t="shared" si="112"/>
        <v/>
      </c>
      <c r="AK564" s="39" t="str">
        <f t="shared" si="113"/>
        <v/>
      </c>
      <c r="AM564" s="77" t="str">
        <f t="shared" si="114"/>
        <v/>
      </c>
      <c r="AO564" s="77" t="str">
        <f t="shared" si="115"/>
        <v/>
      </c>
      <c r="AP564" s="21" t="str">
        <f t="shared" si="116"/>
        <v/>
      </c>
    </row>
    <row r="565" spans="1:42" x14ac:dyDescent="0.25">
      <c r="A565" s="27"/>
      <c r="B565" s="104"/>
      <c r="C565" s="105"/>
      <c r="D565" s="105"/>
      <c r="E565" s="106"/>
      <c r="F565" s="107"/>
      <c r="G565" s="107"/>
      <c r="H565" s="108"/>
      <c r="I565" s="27"/>
      <c r="J565" s="27"/>
      <c r="K565" s="29" t="str">
        <f t="shared" si="104"/>
        <v/>
      </c>
      <c r="L565" s="21" t="str">
        <f>IF($K565="", "", IF($K565=$Q$5, 0, ($G565*'Intro &amp; Setup'!$Y$20)-($F565*'Intro &amp; Setup'!$Y$20)))</f>
        <v/>
      </c>
      <c r="M565" s="27"/>
      <c r="S565" s="39" t="str">
        <f t="shared" si="105"/>
        <v/>
      </c>
      <c r="U565" s="39" t="str">
        <f t="shared" si="106"/>
        <v/>
      </c>
      <c r="W565" s="39" t="str">
        <f t="shared" si="107"/>
        <v/>
      </c>
      <c r="Y565" s="39" t="str">
        <f>IF($B565="", "", IF(OR($B565&lt;'Intro &amp; Setup'!$BI$7, $B565&gt;'Intro &amp; Setup'!$BJ$18), "X", ""))</f>
        <v/>
      </c>
      <c r="AA565" s="70" t="str">
        <f t="shared" si="108"/>
        <v/>
      </c>
      <c r="AB565" s="67" t="str">
        <f t="shared" si="109"/>
        <v/>
      </c>
      <c r="AD565" s="64" t="str">
        <f t="shared" si="110"/>
        <v/>
      </c>
      <c r="AF565" s="67" t="str">
        <f>IF($AD565="", "", COUNTIF($AD$11:$AD$1010, "&lt;"&amp;$AD565)+1+COUNTIF($AD$11:$AD565, $AD565)-1)</f>
        <v/>
      </c>
      <c r="AH565" s="77" t="str">
        <f t="shared" si="111"/>
        <v/>
      </c>
      <c r="AI565" s="21" t="str">
        <f t="shared" si="112"/>
        <v/>
      </c>
      <c r="AK565" s="39" t="str">
        <f t="shared" si="113"/>
        <v/>
      </c>
      <c r="AM565" s="77" t="str">
        <f t="shared" si="114"/>
        <v/>
      </c>
      <c r="AO565" s="77" t="str">
        <f t="shared" si="115"/>
        <v/>
      </c>
      <c r="AP565" s="21" t="str">
        <f t="shared" si="116"/>
        <v/>
      </c>
    </row>
    <row r="566" spans="1:42" x14ac:dyDescent="0.25">
      <c r="A566" s="27"/>
      <c r="B566" s="104"/>
      <c r="C566" s="105"/>
      <c r="D566" s="105"/>
      <c r="E566" s="106"/>
      <c r="F566" s="107"/>
      <c r="G566" s="107"/>
      <c r="H566" s="108"/>
      <c r="I566" s="27"/>
      <c r="J566" s="27"/>
      <c r="K566" s="29" t="str">
        <f t="shared" si="104"/>
        <v/>
      </c>
      <c r="L566" s="21" t="str">
        <f>IF($K566="", "", IF($K566=$Q$5, 0, ($G566*'Intro &amp; Setup'!$Y$20)-($F566*'Intro &amp; Setup'!$Y$20)))</f>
        <v/>
      </c>
      <c r="M566" s="27"/>
      <c r="S566" s="39" t="str">
        <f t="shared" si="105"/>
        <v/>
      </c>
      <c r="U566" s="39" t="str">
        <f t="shared" si="106"/>
        <v/>
      </c>
      <c r="W566" s="39" t="str">
        <f t="shared" si="107"/>
        <v/>
      </c>
      <c r="Y566" s="39" t="str">
        <f>IF($B566="", "", IF(OR($B566&lt;'Intro &amp; Setup'!$BI$7, $B566&gt;'Intro &amp; Setup'!$BJ$18), "X", ""))</f>
        <v/>
      </c>
      <c r="AA566" s="70" t="str">
        <f t="shared" si="108"/>
        <v/>
      </c>
      <c r="AB566" s="67" t="str">
        <f t="shared" si="109"/>
        <v/>
      </c>
      <c r="AD566" s="64" t="str">
        <f t="shared" si="110"/>
        <v/>
      </c>
      <c r="AF566" s="67" t="str">
        <f>IF($AD566="", "", COUNTIF($AD$11:$AD$1010, "&lt;"&amp;$AD566)+1+COUNTIF($AD$11:$AD566, $AD566)-1)</f>
        <v/>
      </c>
      <c r="AH566" s="77" t="str">
        <f t="shared" si="111"/>
        <v/>
      </c>
      <c r="AI566" s="21" t="str">
        <f t="shared" si="112"/>
        <v/>
      </c>
      <c r="AK566" s="39" t="str">
        <f t="shared" si="113"/>
        <v/>
      </c>
      <c r="AM566" s="77" t="str">
        <f t="shared" si="114"/>
        <v/>
      </c>
      <c r="AO566" s="77" t="str">
        <f t="shared" si="115"/>
        <v/>
      </c>
      <c r="AP566" s="21" t="str">
        <f t="shared" si="116"/>
        <v/>
      </c>
    </row>
    <row r="567" spans="1:42" x14ac:dyDescent="0.25">
      <c r="A567" s="27"/>
      <c r="B567" s="104"/>
      <c r="C567" s="105"/>
      <c r="D567" s="105"/>
      <c r="E567" s="106"/>
      <c r="F567" s="107"/>
      <c r="G567" s="107"/>
      <c r="H567" s="108"/>
      <c r="I567" s="27"/>
      <c r="J567" s="27"/>
      <c r="K567" s="29" t="str">
        <f t="shared" si="104"/>
        <v/>
      </c>
      <c r="L567" s="21" t="str">
        <f>IF($K567="", "", IF($K567=$Q$5, 0, ($G567*'Intro &amp; Setup'!$Y$20)-($F567*'Intro &amp; Setup'!$Y$20)))</f>
        <v/>
      </c>
      <c r="M567" s="27"/>
      <c r="S567" s="39" t="str">
        <f t="shared" si="105"/>
        <v/>
      </c>
      <c r="U567" s="39" t="str">
        <f t="shared" si="106"/>
        <v/>
      </c>
      <c r="W567" s="39" t="str">
        <f t="shared" si="107"/>
        <v/>
      </c>
      <c r="Y567" s="39" t="str">
        <f>IF($B567="", "", IF(OR($B567&lt;'Intro &amp; Setup'!$BI$7, $B567&gt;'Intro &amp; Setup'!$BJ$18), "X", ""))</f>
        <v/>
      </c>
      <c r="AA567" s="70" t="str">
        <f t="shared" si="108"/>
        <v/>
      </c>
      <c r="AB567" s="67" t="str">
        <f t="shared" si="109"/>
        <v/>
      </c>
      <c r="AD567" s="64" t="str">
        <f t="shared" si="110"/>
        <v/>
      </c>
      <c r="AF567" s="67" t="str">
        <f>IF($AD567="", "", COUNTIF($AD$11:$AD$1010, "&lt;"&amp;$AD567)+1+COUNTIF($AD$11:$AD567, $AD567)-1)</f>
        <v/>
      </c>
      <c r="AH567" s="77" t="str">
        <f t="shared" si="111"/>
        <v/>
      </c>
      <c r="AI567" s="21" t="str">
        <f t="shared" si="112"/>
        <v/>
      </c>
      <c r="AK567" s="39" t="str">
        <f t="shared" si="113"/>
        <v/>
      </c>
      <c r="AM567" s="77" t="str">
        <f t="shared" si="114"/>
        <v/>
      </c>
      <c r="AO567" s="77" t="str">
        <f t="shared" si="115"/>
        <v/>
      </c>
      <c r="AP567" s="21" t="str">
        <f t="shared" si="116"/>
        <v/>
      </c>
    </row>
    <row r="568" spans="1:42" x14ac:dyDescent="0.25">
      <c r="A568" s="27"/>
      <c r="B568" s="104"/>
      <c r="C568" s="105"/>
      <c r="D568" s="105"/>
      <c r="E568" s="106"/>
      <c r="F568" s="107"/>
      <c r="G568" s="107"/>
      <c r="H568" s="108"/>
      <c r="I568" s="27"/>
      <c r="J568" s="27"/>
      <c r="K568" s="29" t="str">
        <f t="shared" si="104"/>
        <v/>
      </c>
      <c r="L568" s="21" t="str">
        <f>IF($K568="", "", IF($K568=$Q$5, 0, ($G568*'Intro &amp; Setup'!$Y$20)-($F568*'Intro &amp; Setup'!$Y$20)))</f>
        <v/>
      </c>
      <c r="M568" s="27"/>
      <c r="S568" s="39" t="str">
        <f t="shared" si="105"/>
        <v/>
      </c>
      <c r="U568" s="39" t="str">
        <f t="shared" si="106"/>
        <v/>
      </c>
      <c r="W568" s="39" t="str">
        <f t="shared" si="107"/>
        <v/>
      </c>
      <c r="Y568" s="39" t="str">
        <f>IF($B568="", "", IF(OR($B568&lt;'Intro &amp; Setup'!$BI$7, $B568&gt;'Intro &amp; Setup'!$BJ$18), "X", ""))</f>
        <v/>
      </c>
      <c r="AA568" s="70" t="str">
        <f t="shared" si="108"/>
        <v/>
      </c>
      <c r="AB568" s="67" t="str">
        <f t="shared" si="109"/>
        <v/>
      </c>
      <c r="AD568" s="64" t="str">
        <f t="shared" si="110"/>
        <v/>
      </c>
      <c r="AF568" s="67" t="str">
        <f>IF($AD568="", "", COUNTIF($AD$11:$AD$1010, "&lt;"&amp;$AD568)+1+COUNTIF($AD$11:$AD568, $AD568)-1)</f>
        <v/>
      </c>
      <c r="AH568" s="77" t="str">
        <f t="shared" si="111"/>
        <v/>
      </c>
      <c r="AI568" s="21" t="str">
        <f t="shared" si="112"/>
        <v/>
      </c>
      <c r="AK568" s="39" t="str">
        <f t="shared" si="113"/>
        <v/>
      </c>
      <c r="AM568" s="77" t="str">
        <f t="shared" si="114"/>
        <v/>
      </c>
      <c r="AO568" s="77" t="str">
        <f t="shared" si="115"/>
        <v/>
      </c>
      <c r="AP568" s="21" t="str">
        <f t="shared" si="116"/>
        <v/>
      </c>
    </row>
    <row r="569" spans="1:42" x14ac:dyDescent="0.25">
      <c r="A569" s="27"/>
      <c r="B569" s="104"/>
      <c r="C569" s="105"/>
      <c r="D569" s="105"/>
      <c r="E569" s="106"/>
      <c r="F569" s="107"/>
      <c r="G569" s="107"/>
      <c r="H569" s="108"/>
      <c r="I569" s="27"/>
      <c r="J569" s="27"/>
      <c r="K569" s="29" t="str">
        <f t="shared" si="104"/>
        <v/>
      </c>
      <c r="L569" s="21" t="str">
        <f>IF($K569="", "", IF($K569=$Q$5, 0, ($G569*'Intro &amp; Setup'!$Y$20)-($F569*'Intro &amp; Setup'!$Y$20)))</f>
        <v/>
      </c>
      <c r="M569" s="27"/>
      <c r="S569" s="39" t="str">
        <f t="shared" si="105"/>
        <v/>
      </c>
      <c r="U569" s="39" t="str">
        <f t="shared" si="106"/>
        <v/>
      </c>
      <c r="W569" s="39" t="str">
        <f t="shared" si="107"/>
        <v/>
      </c>
      <c r="Y569" s="39" t="str">
        <f>IF($B569="", "", IF(OR($B569&lt;'Intro &amp; Setup'!$BI$7, $B569&gt;'Intro &amp; Setup'!$BJ$18), "X", ""))</f>
        <v/>
      </c>
      <c r="AA569" s="70" t="str">
        <f t="shared" si="108"/>
        <v/>
      </c>
      <c r="AB569" s="67" t="str">
        <f t="shared" si="109"/>
        <v/>
      </c>
      <c r="AD569" s="64" t="str">
        <f t="shared" si="110"/>
        <v/>
      </c>
      <c r="AF569" s="67" t="str">
        <f>IF($AD569="", "", COUNTIF($AD$11:$AD$1010, "&lt;"&amp;$AD569)+1+COUNTIF($AD$11:$AD569, $AD569)-1)</f>
        <v/>
      </c>
      <c r="AH569" s="77" t="str">
        <f t="shared" si="111"/>
        <v/>
      </c>
      <c r="AI569" s="21" t="str">
        <f t="shared" si="112"/>
        <v/>
      </c>
      <c r="AK569" s="39" t="str">
        <f t="shared" si="113"/>
        <v/>
      </c>
      <c r="AM569" s="77" t="str">
        <f t="shared" si="114"/>
        <v/>
      </c>
      <c r="AO569" s="77" t="str">
        <f t="shared" si="115"/>
        <v/>
      </c>
      <c r="AP569" s="21" t="str">
        <f t="shared" si="116"/>
        <v/>
      </c>
    </row>
    <row r="570" spans="1:42" x14ac:dyDescent="0.25">
      <c r="A570" s="27"/>
      <c r="B570" s="104"/>
      <c r="C570" s="105"/>
      <c r="D570" s="105"/>
      <c r="E570" s="106"/>
      <c r="F570" s="107"/>
      <c r="G570" s="107"/>
      <c r="H570" s="108"/>
      <c r="I570" s="27"/>
      <c r="J570" s="27"/>
      <c r="K570" s="29" t="str">
        <f t="shared" si="104"/>
        <v/>
      </c>
      <c r="L570" s="21" t="str">
        <f>IF($K570="", "", IF($K570=$Q$5, 0, ($G570*'Intro &amp; Setup'!$Y$20)-($F570*'Intro &amp; Setup'!$Y$20)))</f>
        <v/>
      </c>
      <c r="M570" s="27"/>
      <c r="S570" s="39" t="str">
        <f t="shared" si="105"/>
        <v/>
      </c>
      <c r="U570" s="39" t="str">
        <f t="shared" si="106"/>
        <v/>
      </c>
      <c r="W570" s="39" t="str">
        <f t="shared" si="107"/>
        <v/>
      </c>
      <c r="Y570" s="39" t="str">
        <f>IF($B570="", "", IF(OR($B570&lt;'Intro &amp; Setup'!$BI$7, $B570&gt;'Intro &amp; Setup'!$BJ$18), "X", ""))</f>
        <v/>
      </c>
      <c r="AA570" s="70" t="str">
        <f t="shared" si="108"/>
        <v/>
      </c>
      <c r="AB570" s="67" t="str">
        <f t="shared" si="109"/>
        <v/>
      </c>
      <c r="AD570" s="64" t="str">
        <f t="shared" si="110"/>
        <v/>
      </c>
      <c r="AF570" s="67" t="str">
        <f>IF($AD570="", "", COUNTIF($AD$11:$AD$1010, "&lt;"&amp;$AD570)+1+COUNTIF($AD$11:$AD570, $AD570)-1)</f>
        <v/>
      </c>
      <c r="AH570" s="77" t="str">
        <f t="shared" si="111"/>
        <v/>
      </c>
      <c r="AI570" s="21" t="str">
        <f t="shared" si="112"/>
        <v/>
      </c>
      <c r="AK570" s="39" t="str">
        <f t="shared" si="113"/>
        <v/>
      </c>
      <c r="AM570" s="77" t="str">
        <f t="shared" si="114"/>
        <v/>
      </c>
      <c r="AO570" s="77" t="str">
        <f t="shared" si="115"/>
        <v/>
      </c>
      <c r="AP570" s="21" t="str">
        <f t="shared" si="116"/>
        <v/>
      </c>
    </row>
    <row r="571" spans="1:42" x14ac:dyDescent="0.25">
      <c r="A571" s="27"/>
      <c r="B571" s="104"/>
      <c r="C571" s="105"/>
      <c r="D571" s="105"/>
      <c r="E571" s="106"/>
      <c r="F571" s="107"/>
      <c r="G571" s="107"/>
      <c r="H571" s="108"/>
      <c r="I571" s="27"/>
      <c r="J571" s="27"/>
      <c r="K571" s="29" t="str">
        <f t="shared" si="104"/>
        <v/>
      </c>
      <c r="L571" s="21" t="str">
        <f>IF($K571="", "", IF($K571=$Q$5, 0, ($G571*'Intro &amp; Setup'!$Y$20)-($F571*'Intro &amp; Setup'!$Y$20)))</f>
        <v/>
      </c>
      <c r="M571" s="27"/>
      <c r="S571" s="39" t="str">
        <f t="shared" si="105"/>
        <v/>
      </c>
      <c r="U571" s="39" t="str">
        <f t="shared" si="106"/>
        <v/>
      </c>
      <c r="W571" s="39" t="str">
        <f t="shared" si="107"/>
        <v/>
      </c>
      <c r="Y571" s="39" t="str">
        <f>IF($B571="", "", IF(OR($B571&lt;'Intro &amp; Setup'!$BI$7, $B571&gt;'Intro &amp; Setup'!$BJ$18), "X", ""))</f>
        <v/>
      </c>
      <c r="AA571" s="70" t="str">
        <f t="shared" si="108"/>
        <v/>
      </c>
      <c r="AB571" s="67" t="str">
        <f t="shared" si="109"/>
        <v/>
      </c>
      <c r="AD571" s="64" t="str">
        <f t="shared" si="110"/>
        <v/>
      </c>
      <c r="AF571" s="67" t="str">
        <f>IF($AD571="", "", COUNTIF($AD$11:$AD$1010, "&lt;"&amp;$AD571)+1+COUNTIF($AD$11:$AD571, $AD571)-1)</f>
        <v/>
      </c>
      <c r="AH571" s="77" t="str">
        <f t="shared" si="111"/>
        <v/>
      </c>
      <c r="AI571" s="21" t="str">
        <f t="shared" si="112"/>
        <v/>
      </c>
      <c r="AK571" s="39" t="str">
        <f t="shared" si="113"/>
        <v/>
      </c>
      <c r="AM571" s="77" t="str">
        <f t="shared" si="114"/>
        <v/>
      </c>
      <c r="AO571" s="77" t="str">
        <f t="shared" si="115"/>
        <v/>
      </c>
      <c r="AP571" s="21" t="str">
        <f t="shared" si="116"/>
        <v/>
      </c>
    </row>
    <row r="572" spans="1:42" x14ac:dyDescent="0.25">
      <c r="A572" s="27"/>
      <c r="B572" s="104"/>
      <c r="C572" s="105"/>
      <c r="D572" s="105"/>
      <c r="E572" s="106"/>
      <c r="F572" s="107"/>
      <c r="G572" s="107"/>
      <c r="H572" s="108"/>
      <c r="I572" s="27"/>
      <c r="J572" s="27"/>
      <c r="K572" s="29" t="str">
        <f t="shared" si="104"/>
        <v/>
      </c>
      <c r="L572" s="21" t="str">
        <f>IF($K572="", "", IF($K572=$Q$5, 0, ($G572*'Intro &amp; Setup'!$Y$20)-($F572*'Intro &amp; Setup'!$Y$20)))</f>
        <v/>
      </c>
      <c r="M572" s="27"/>
      <c r="S572" s="39" t="str">
        <f t="shared" si="105"/>
        <v/>
      </c>
      <c r="U572" s="39" t="str">
        <f t="shared" si="106"/>
        <v/>
      </c>
      <c r="W572" s="39" t="str">
        <f t="shared" si="107"/>
        <v/>
      </c>
      <c r="Y572" s="39" t="str">
        <f>IF($B572="", "", IF(OR($B572&lt;'Intro &amp; Setup'!$BI$7, $B572&gt;'Intro &amp; Setup'!$BJ$18), "X", ""))</f>
        <v/>
      </c>
      <c r="AA572" s="70" t="str">
        <f t="shared" si="108"/>
        <v/>
      </c>
      <c r="AB572" s="67" t="str">
        <f t="shared" si="109"/>
        <v/>
      </c>
      <c r="AD572" s="64" t="str">
        <f t="shared" si="110"/>
        <v/>
      </c>
      <c r="AF572" s="67" t="str">
        <f>IF($AD572="", "", COUNTIF($AD$11:$AD$1010, "&lt;"&amp;$AD572)+1+COUNTIF($AD$11:$AD572, $AD572)-1)</f>
        <v/>
      </c>
      <c r="AH572" s="77" t="str">
        <f t="shared" si="111"/>
        <v/>
      </c>
      <c r="AI572" s="21" t="str">
        <f t="shared" si="112"/>
        <v/>
      </c>
      <c r="AK572" s="39" t="str">
        <f t="shared" si="113"/>
        <v/>
      </c>
      <c r="AM572" s="77" t="str">
        <f t="shared" si="114"/>
        <v/>
      </c>
      <c r="AO572" s="77" t="str">
        <f t="shared" si="115"/>
        <v/>
      </c>
      <c r="AP572" s="21" t="str">
        <f t="shared" si="116"/>
        <v/>
      </c>
    </row>
    <row r="573" spans="1:42" x14ac:dyDescent="0.25">
      <c r="A573" s="27"/>
      <c r="B573" s="104"/>
      <c r="C573" s="105"/>
      <c r="D573" s="105"/>
      <c r="E573" s="106"/>
      <c r="F573" s="107"/>
      <c r="G573" s="107"/>
      <c r="H573" s="108"/>
      <c r="I573" s="27"/>
      <c r="J573" s="27"/>
      <c r="K573" s="29" t="str">
        <f t="shared" si="104"/>
        <v/>
      </c>
      <c r="L573" s="21" t="str">
        <f>IF($K573="", "", IF($K573=$Q$5, 0, ($G573*'Intro &amp; Setup'!$Y$20)-($F573*'Intro &amp; Setup'!$Y$20)))</f>
        <v/>
      </c>
      <c r="M573" s="27"/>
      <c r="S573" s="39" t="str">
        <f t="shared" si="105"/>
        <v/>
      </c>
      <c r="U573" s="39" t="str">
        <f t="shared" si="106"/>
        <v/>
      </c>
      <c r="W573" s="39" t="str">
        <f t="shared" si="107"/>
        <v/>
      </c>
      <c r="Y573" s="39" t="str">
        <f>IF($B573="", "", IF(OR($B573&lt;'Intro &amp; Setup'!$BI$7, $B573&gt;'Intro &amp; Setup'!$BJ$18), "X", ""))</f>
        <v/>
      </c>
      <c r="AA573" s="70" t="str">
        <f t="shared" si="108"/>
        <v/>
      </c>
      <c r="AB573" s="67" t="str">
        <f t="shared" si="109"/>
        <v/>
      </c>
      <c r="AD573" s="64" t="str">
        <f t="shared" si="110"/>
        <v/>
      </c>
      <c r="AF573" s="67" t="str">
        <f>IF($AD573="", "", COUNTIF($AD$11:$AD$1010, "&lt;"&amp;$AD573)+1+COUNTIF($AD$11:$AD573, $AD573)-1)</f>
        <v/>
      </c>
      <c r="AH573" s="77" t="str">
        <f t="shared" si="111"/>
        <v/>
      </c>
      <c r="AI573" s="21" t="str">
        <f t="shared" si="112"/>
        <v/>
      </c>
      <c r="AK573" s="39" t="str">
        <f t="shared" si="113"/>
        <v/>
      </c>
      <c r="AM573" s="77" t="str">
        <f t="shared" si="114"/>
        <v/>
      </c>
      <c r="AO573" s="77" t="str">
        <f t="shared" si="115"/>
        <v/>
      </c>
      <c r="AP573" s="21" t="str">
        <f t="shared" si="116"/>
        <v/>
      </c>
    </row>
    <row r="574" spans="1:42" x14ac:dyDescent="0.25">
      <c r="A574" s="27"/>
      <c r="B574" s="104"/>
      <c r="C574" s="105"/>
      <c r="D574" s="105"/>
      <c r="E574" s="106"/>
      <c r="F574" s="107"/>
      <c r="G574" s="107"/>
      <c r="H574" s="108"/>
      <c r="I574" s="27"/>
      <c r="J574" s="27"/>
      <c r="K574" s="29" t="str">
        <f t="shared" si="104"/>
        <v/>
      </c>
      <c r="L574" s="21" t="str">
        <f>IF($K574="", "", IF($K574=$Q$5, 0, ($G574*'Intro &amp; Setup'!$Y$20)-($F574*'Intro &amp; Setup'!$Y$20)))</f>
        <v/>
      </c>
      <c r="M574" s="27"/>
      <c r="S574" s="39" t="str">
        <f t="shared" si="105"/>
        <v/>
      </c>
      <c r="U574" s="39" t="str">
        <f t="shared" si="106"/>
        <v/>
      </c>
      <c r="W574" s="39" t="str">
        <f t="shared" si="107"/>
        <v/>
      </c>
      <c r="Y574" s="39" t="str">
        <f>IF($B574="", "", IF(OR($B574&lt;'Intro &amp; Setup'!$BI$7, $B574&gt;'Intro &amp; Setup'!$BJ$18), "X", ""))</f>
        <v/>
      </c>
      <c r="AA574" s="70" t="str">
        <f t="shared" si="108"/>
        <v/>
      </c>
      <c r="AB574" s="67" t="str">
        <f t="shared" si="109"/>
        <v/>
      </c>
      <c r="AD574" s="64" t="str">
        <f t="shared" si="110"/>
        <v/>
      </c>
      <c r="AF574" s="67" t="str">
        <f>IF($AD574="", "", COUNTIF($AD$11:$AD$1010, "&lt;"&amp;$AD574)+1+COUNTIF($AD$11:$AD574, $AD574)-1)</f>
        <v/>
      </c>
      <c r="AH574" s="77" t="str">
        <f t="shared" si="111"/>
        <v/>
      </c>
      <c r="AI574" s="21" t="str">
        <f t="shared" si="112"/>
        <v/>
      </c>
      <c r="AK574" s="39" t="str">
        <f t="shared" si="113"/>
        <v/>
      </c>
      <c r="AM574" s="77" t="str">
        <f t="shared" si="114"/>
        <v/>
      </c>
      <c r="AO574" s="77" t="str">
        <f t="shared" si="115"/>
        <v/>
      </c>
      <c r="AP574" s="21" t="str">
        <f t="shared" si="116"/>
        <v/>
      </c>
    </row>
    <row r="575" spans="1:42" x14ac:dyDescent="0.25">
      <c r="A575" s="27"/>
      <c r="B575" s="104"/>
      <c r="C575" s="105"/>
      <c r="D575" s="105"/>
      <c r="E575" s="106"/>
      <c r="F575" s="107"/>
      <c r="G575" s="107"/>
      <c r="H575" s="108"/>
      <c r="I575" s="27"/>
      <c r="J575" s="27"/>
      <c r="K575" s="29" t="str">
        <f t="shared" si="104"/>
        <v/>
      </c>
      <c r="L575" s="21" t="str">
        <f>IF($K575="", "", IF($K575=$Q$5, 0, ($G575*'Intro &amp; Setup'!$Y$20)-($F575*'Intro &amp; Setup'!$Y$20)))</f>
        <v/>
      </c>
      <c r="M575" s="27"/>
      <c r="S575" s="39" t="str">
        <f t="shared" si="105"/>
        <v/>
      </c>
      <c r="U575" s="39" t="str">
        <f t="shared" si="106"/>
        <v/>
      </c>
      <c r="W575" s="39" t="str">
        <f t="shared" si="107"/>
        <v/>
      </c>
      <c r="Y575" s="39" t="str">
        <f>IF($B575="", "", IF(OR($B575&lt;'Intro &amp; Setup'!$BI$7, $B575&gt;'Intro &amp; Setup'!$BJ$18), "X", ""))</f>
        <v/>
      </c>
      <c r="AA575" s="70" t="str">
        <f t="shared" si="108"/>
        <v/>
      </c>
      <c r="AB575" s="67" t="str">
        <f t="shared" si="109"/>
        <v/>
      </c>
      <c r="AD575" s="64" t="str">
        <f t="shared" si="110"/>
        <v/>
      </c>
      <c r="AF575" s="67" t="str">
        <f>IF($AD575="", "", COUNTIF($AD$11:$AD$1010, "&lt;"&amp;$AD575)+1+COUNTIF($AD$11:$AD575, $AD575)-1)</f>
        <v/>
      </c>
      <c r="AH575" s="77" t="str">
        <f t="shared" si="111"/>
        <v/>
      </c>
      <c r="AI575" s="21" t="str">
        <f t="shared" si="112"/>
        <v/>
      </c>
      <c r="AK575" s="39" t="str">
        <f t="shared" si="113"/>
        <v/>
      </c>
      <c r="AM575" s="77" t="str">
        <f t="shared" si="114"/>
        <v/>
      </c>
      <c r="AO575" s="77" t="str">
        <f t="shared" si="115"/>
        <v/>
      </c>
      <c r="AP575" s="21" t="str">
        <f t="shared" si="116"/>
        <v/>
      </c>
    </row>
    <row r="576" spans="1:42" x14ac:dyDescent="0.25">
      <c r="A576" s="27"/>
      <c r="B576" s="104"/>
      <c r="C576" s="105"/>
      <c r="D576" s="105"/>
      <c r="E576" s="106"/>
      <c r="F576" s="107"/>
      <c r="G576" s="107"/>
      <c r="H576" s="108"/>
      <c r="I576" s="27"/>
      <c r="J576" s="27"/>
      <c r="K576" s="29" t="str">
        <f t="shared" si="104"/>
        <v/>
      </c>
      <c r="L576" s="21" t="str">
        <f>IF($K576="", "", IF($K576=$Q$5, 0, ($G576*'Intro &amp; Setup'!$Y$20)-($F576*'Intro &amp; Setup'!$Y$20)))</f>
        <v/>
      </c>
      <c r="M576" s="27"/>
      <c r="S576" s="39" t="str">
        <f t="shared" si="105"/>
        <v/>
      </c>
      <c r="U576" s="39" t="str">
        <f t="shared" si="106"/>
        <v/>
      </c>
      <c r="W576" s="39" t="str">
        <f t="shared" si="107"/>
        <v/>
      </c>
      <c r="Y576" s="39" t="str">
        <f>IF($B576="", "", IF(OR($B576&lt;'Intro &amp; Setup'!$BI$7, $B576&gt;'Intro &amp; Setup'!$BJ$18), "X", ""))</f>
        <v/>
      </c>
      <c r="AA576" s="70" t="str">
        <f t="shared" si="108"/>
        <v/>
      </c>
      <c r="AB576" s="67" t="str">
        <f t="shared" si="109"/>
        <v/>
      </c>
      <c r="AD576" s="64" t="str">
        <f t="shared" si="110"/>
        <v/>
      </c>
      <c r="AF576" s="67" t="str">
        <f>IF($AD576="", "", COUNTIF($AD$11:$AD$1010, "&lt;"&amp;$AD576)+1+COUNTIF($AD$11:$AD576, $AD576)-1)</f>
        <v/>
      </c>
      <c r="AH576" s="77" t="str">
        <f t="shared" si="111"/>
        <v/>
      </c>
      <c r="AI576" s="21" t="str">
        <f t="shared" si="112"/>
        <v/>
      </c>
      <c r="AK576" s="39" t="str">
        <f t="shared" si="113"/>
        <v/>
      </c>
      <c r="AM576" s="77" t="str">
        <f t="shared" si="114"/>
        <v/>
      </c>
      <c r="AO576" s="77" t="str">
        <f t="shared" si="115"/>
        <v/>
      </c>
      <c r="AP576" s="21" t="str">
        <f t="shared" si="116"/>
        <v/>
      </c>
    </row>
    <row r="577" spans="1:42" x14ac:dyDescent="0.25">
      <c r="A577" s="27"/>
      <c r="B577" s="104"/>
      <c r="C577" s="105"/>
      <c r="D577" s="105"/>
      <c r="E577" s="106"/>
      <c r="F577" s="107"/>
      <c r="G577" s="107"/>
      <c r="H577" s="108"/>
      <c r="I577" s="27"/>
      <c r="J577" s="27"/>
      <c r="K577" s="29" t="str">
        <f t="shared" si="104"/>
        <v/>
      </c>
      <c r="L577" s="21" t="str">
        <f>IF($K577="", "", IF($K577=$Q$5, 0, ($G577*'Intro &amp; Setup'!$Y$20)-($F577*'Intro &amp; Setup'!$Y$20)))</f>
        <v/>
      </c>
      <c r="M577" s="27"/>
      <c r="S577" s="39" t="str">
        <f t="shared" si="105"/>
        <v/>
      </c>
      <c r="U577" s="39" t="str">
        <f t="shared" si="106"/>
        <v/>
      </c>
      <c r="W577" s="39" t="str">
        <f t="shared" si="107"/>
        <v/>
      </c>
      <c r="Y577" s="39" t="str">
        <f>IF($B577="", "", IF(OR($B577&lt;'Intro &amp; Setup'!$BI$7, $B577&gt;'Intro &amp; Setup'!$BJ$18), "X", ""))</f>
        <v/>
      </c>
      <c r="AA577" s="70" t="str">
        <f t="shared" si="108"/>
        <v/>
      </c>
      <c r="AB577" s="67" t="str">
        <f t="shared" si="109"/>
        <v/>
      </c>
      <c r="AD577" s="64" t="str">
        <f t="shared" si="110"/>
        <v/>
      </c>
      <c r="AF577" s="67" t="str">
        <f>IF($AD577="", "", COUNTIF($AD$11:$AD$1010, "&lt;"&amp;$AD577)+1+COUNTIF($AD$11:$AD577, $AD577)-1)</f>
        <v/>
      </c>
      <c r="AH577" s="77" t="str">
        <f t="shared" si="111"/>
        <v/>
      </c>
      <c r="AI577" s="21" t="str">
        <f t="shared" si="112"/>
        <v/>
      </c>
      <c r="AK577" s="39" t="str">
        <f t="shared" si="113"/>
        <v/>
      </c>
      <c r="AM577" s="77" t="str">
        <f t="shared" si="114"/>
        <v/>
      </c>
      <c r="AO577" s="77" t="str">
        <f t="shared" si="115"/>
        <v/>
      </c>
      <c r="AP577" s="21" t="str">
        <f t="shared" si="116"/>
        <v/>
      </c>
    </row>
    <row r="578" spans="1:42" x14ac:dyDescent="0.25">
      <c r="A578" s="27"/>
      <c r="B578" s="104"/>
      <c r="C578" s="105"/>
      <c r="D578" s="105"/>
      <c r="E578" s="106"/>
      <c r="F578" s="107"/>
      <c r="G578" s="107"/>
      <c r="H578" s="108"/>
      <c r="I578" s="27"/>
      <c r="J578" s="27"/>
      <c r="K578" s="29" t="str">
        <f t="shared" si="104"/>
        <v/>
      </c>
      <c r="L578" s="21" t="str">
        <f>IF($K578="", "", IF($K578=$Q$5, 0, ($G578*'Intro &amp; Setup'!$Y$20)-($F578*'Intro &amp; Setup'!$Y$20)))</f>
        <v/>
      </c>
      <c r="M578" s="27"/>
      <c r="S578" s="39" t="str">
        <f t="shared" si="105"/>
        <v/>
      </c>
      <c r="U578" s="39" t="str">
        <f t="shared" si="106"/>
        <v/>
      </c>
      <c r="W578" s="39" t="str">
        <f t="shared" si="107"/>
        <v/>
      </c>
      <c r="Y578" s="39" t="str">
        <f>IF($B578="", "", IF(OR($B578&lt;'Intro &amp; Setup'!$BI$7, $B578&gt;'Intro &amp; Setup'!$BJ$18), "X", ""))</f>
        <v/>
      </c>
      <c r="AA578" s="70" t="str">
        <f t="shared" si="108"/>
        <v/>
      </c>
      <c r="AB578" s="67" t="str">
        <f t="shared" si="109"/>
        <v/>
      </c>
      <c r="AD578" s="64" t="str">
        <f t="shared" si="110"/>
        <v/>
      </c>
      <c r="AF578" s="67" t="str">
        <f>IF($AD578="", "", COUNTIF($AD$11:$AD$1010, "&lt;"&amp;$AD578)+1+COUNTIF($AD$11:$AD578, $AD578)-1)</f>
        <v/>
      </c>
      <c r="AH578" s="77" t="str">
        <f t="shared" si="111"/>
        <v/>
      </c>
      <c r="AI578" s="21" t="str">
        <f t="shared" si="112"/>
        <v/>
      </c>
      <c r="AK578" s="39" t="str">
        <f t="shared" si="113"/>
        <v/>
      </c>
      <c r="AM578" s="77" t="str">
        <f t="shared" si="114"/>
        <v/>
      </c>
      <c r="AO578" s="77" t="str">
        <f t="shared" si="115"/>
        <v/>
      </c>
      <c r="AP578" s="21" t="str">
        <f t="shared" si="116"/>
        <v/>
      </c>
    </row>
    <row r="579" spans="1:42" x14ac:dyDescent="0.25">
      <c r="A579" s="27"/>
      <c r="B579" s="104"/>
      <c r="C579" s="105"/>
      <c r="D579" s="105"/>
      <c r="E579" s="106"/>
      <c r="F579" s="107"/>
      <c r="G579" s="107"/>
      <c r="H579" s="108"/>
      <c r="I579" s="27"/>
      <c r="J579" s="27"/>
      <c r="K579" s="29" t="str">
        <f t="shared" si="104"/>
        <v/>
      </c>
      <c r="L579" s="21" t="str">
        <f>IF($K579="", "", IF($K579=$Q$5, 0, ($G579*'Intro &amp; Setup'!$Y$20)-($F579*'Intro &amp; Setup'!$Y$20)))</f>
        <v/>
      </c>
      <c r="M579" s="27"/>
      <c r="S579" s="39" t="str">
        <f t="shared" si="105"/>
        <v/>
      </c>
      <c r="U579" s="39" t="str">
        <f t="shared" si="106"/>
        <v/>
      </c>
      <c r="W579" s="39" t="str">
        <f t="shared" si="107"/>
        <v/>
      </c>
      <c r="Y579" s="39" t="str">
        <f>IF($B579="", "", IF(OR($B579&lt;'Intro &amp; Setup'!$BI$7, $B579&gt;'Intro &amp; Setup'!$BJ$18), "X", ""))</f>
        <v/>
      </c>
      <c r="AA579" s="70" t="str">
        <f t="shared" si="108"/>
        <v/>
      </c>
      <c r="AB579" s="67" t="str">
        <f t="shared" si="109"/>
        <v/>
      </c>
      <c r="AD579" s="64" t="str">
        <f t="shared" si="110"/>
        <v/>
      </c>
      <c r="AF579" s="67" t="str">
        <f>IF($AD579="", "", COUNTIF($AD$11:$AD$1010, "&lt;"&amp;$AD579)+1+COUNTIF($AD$11:$AD579, $AD579)-1)</f>
        <v/>
      </c>
      <c r="AH579" s="77" t="str">
        <f t="shared" si="111"/>
        <v/>
      </c>
      <c r="AI579" s="21" t="str">
        <f t="shared" si="112"/>
        <v/>
      </c>
      <c r="AK579" s="39" t="str">
        <f t="shared" si="113"/>
        <v/>
      </c>
      <c r="AM579" s="77" t="str">
        <f t="shared" si="114"/>
        <v/>
      </c>
      <c r="AO579" s="77" t="str">
        <f t="shared" si="115"/>
        <v/>
      </c>
      <c r="AP579" s="21" t="str">
        <f t="shared" si="116"/>
        <v/>
      </c>
    </row>
    <row r="580" spans="1:42" x14ac:dyDescent="0.25">
      <c r="A580" s="27"/>
      <c r="B580" s="104"/>
      <c r="C580" s="105"/>
      <c r="D580" s="105"/>
      <c r="E580" s="106"/>
      <c r="F580" s="107"/>
      <c r="G580" s="107"/>
      <c r="H580" s="108"/>
      <c r="I580" s="27"/>
      <c r="J580" s="27"/>
      <c r="K580" s="29" t="str">
        <f t="shared" si="104"/>
        <v/>
      </c>
      <c r="L580" s="21" t="str">
        <f>IF($K580="", "", IF($K580=$Q$5, 0, ($G580*'Intro &amp; Setup'!$Y$20)-($F580*'Intro &amp; Setup'!$Y$20)))</f>
        <v/>
      </c>
      <c r="M580" s="27"/>
      <c r="S580" s="39" t="str">
        <f t="shared" si="105"/>
        <v/>
      </c>
      <c r="U580" s="39" t="str">
        <f t="shared" si="106"/>
        <v/>
      </c>
      <c r="W580" s="39" t="str">
        <f t="shared" si="107"/>
        <v/>
      </c>
      <c r="Y580" s="39" t="str">
        <f>IF($B580="", "", IF(OR($B580&lt;'Intro &amp; Setup'!$BI$7, $B580&gt;'Intro &amp; Setup'!$BJ$18), "X", ""))</f>
        <v/>
      </c>
      <c r="AA580" s="70" t="str">
        <f t="shared" si="108"/>
        <v/>
      </c>
      <c r="AB580" s="67" t="str">
        <f t="shared" si="109"/>
        <v/>
      </c>
      <c r="AD580" s="64" t="str">
        <f t="shared" si="110"/>
        <v/>
      </c>
      <c r="AF580" s="67" t="str">
        <f>IF($AD580="", "", COUNTIF($AD$11:$AD$1010, "&lt;"&amp;$AD580)+1+COUNTIF($AD$11:$AD580, $AD580)-1)</f>
        <v/>
      </c>
      <c r="AH580" s="77" t="str">
        <f t="shared" si="111"/>
        <v/>
      </c>
      <c r="AI580" s="21" t="str">
        <f t="shared" si="112"/>
        <v/>
      </c>
      <c r="AK580" s="39" t="str">
        <f t="shared" si="113"/>
        <v/>
      </c>
      <c r="AM580" s="77" t="str">
        <f t="shared" si="114"/>
        <v/>
      </c>
      <c r="AO580" s="77" t="str">
        <f t="shared" si="115"/>
        <v/>
      </c>
      <c r="AP580" s="21" t="str">
        <f t="shared" si="116"/>
        <v/>
      </c>
    </row>
    <row r="581" spans="1:42" x14ac:dyDescent="0.25">
      <c r="A581" s="27"/>
      <c r="B581" s="104"/>
      <c r="C581" s="105"/>
      <c r="D581" s="105"/>
      <c r="E581" s="106"/>
      <c r="F581" s="107"/>
      <c r="G581" s="107"/>
      <c r="H581" s="108"/>
      <c r="I581" s="27"/>
      <c r="J581" s="27"/>
      <c r="K581" s="29" t="str">
        <f t="shared" si="104"/>
        <v/>
      </c>
      <c r="L581" s="21" t="str">
        <f>IF($K581="", "", IF($K581=$Q$5, 0, ($G581*'Intro &amp; Setup'!$Y$20)-($F581*'Intro &amp; Setup'!$Y$20)))</f>
        <v/>
      </c>
      <c r="M581" s="27"/>
      <c r="S581" s="39" t="str">
        <f t="shared" si="105"/>
        <v/>
      </c>
      <c r="U581" s="39" t="str">
        <f t="shared" si="106"/>
        <v/>
      </c>
      <c r="W581" s="39" t="str">
        <f t="shared" si="107"/>
        <v/>
      </c>
      <c r="Y581" s="39" t="str">
        <f>IF($B581="", "", IF(OR($B581&lt;'Intro &amp; Setup'!$BI$7, $B581&gt;'Intro &amp; Setup'!$BJ$18), "X", ""))</f>
        <v/>
      </c>
      <c r="AA581" s="70" t="str">
        <f t="shared" si="108"/>
        <v/>
      </c>
      <c r="AB581" s="67" t="str">
        <f t="shared" si="109"/>
        <v/>
      </c>
      <c r="AD581" s="64" t="str">
        <f t="shared" si="110"/>
        <v/>
      </c>
      <c r="AF581" s="67" t="str">
        <f>IF($AD581="", "", COUNTIF($AD$11:$AD$1010, "&lt;"&amp;$AD581)+1+COUNTIF($AD$11:$AD581, $AD581)-1)</f>
        <v/>
      </c>
      <c r="AH581" s="77" t="str">
        <f t="shared" si="111"/>
        <v/>
      </c>
      <c r="AI581" s="21" t="str">
        <f t="shared" si="112"/>
        <v/>
      </c>
      <c r="AK581" s="39" t="str">
        <f t="shared" si="113"/>
        <v/>
      </c>
      <c r="AM581" s="77" t="str">
        <f t="shared" si="114"/>
        <v/>
      </c>
      <c r="AO581" s="77" t="str">
        <f t="shared" si="115"/>
        <v/>
      </c>
      <c r="AP581" s="21" t="str">
        <f t="shared" si="116"/>
        <v/>
      </c>
    </row>
    <row r="582" spans="1:42" x14ac:dyDescent="0.25">
      <c r="A582" s="27"/>
      <c r="B582" s="104"/>
      <c r="C582" s="105"/>
      <c r="D582" s="105"/>
      <c r="E582" s="106"/>
      <c r="F582" s="107"/>
      <c r="G582" s="107"/>
      <c r="H582" s="108"/>
      <c r="I582" s="27"/>
      <c r="J582" s="27"/>
      <c r="K582" s="29" t="str">
        <f t="shared" si="104"/>
        <v/>
      </c>
      <c r="L582" s="21" t="str">
        <f>IF($K582="", "", IF($K582=$Q$5, 0, ($G582*'Intro &amp; Setup'!$Y$20)-($F582*'Intro &amp; Setup'!$Y$20)))</f>
        <v/>
      </c>
      <c r="M582" s="27"/>
      <c r="S582" s="39" t="str">
        <f t="shared" si="105"/>
        <v/>
      </c>
      <c r="U582" s="39" t="str">
        <f t="shared" si="106"/>
        <v/>
      </c>
      <c r="W582" s="39" t="str">
        <f t="shared" si="107"/>
        <v/>
      </c>
      <c r="Y582" s="39" t="str">
        <f>IF($B582="", "", IF(OR($B582&lt;'Intro &amp; Setup'!$BI$7, $B582&gt;'Intro &amp; Setup'!$BJ$18), "X", ""))</f>
        <v/>
      </c>
      <c r="AA582" s="70" t="str">
        <f t="shared" si="108"/>
        <v/>
      </c>
      <c r="AB582" s="67" t="str">
        <f t="shared" si="109"/>
        <v/>
      </c>
      <c r="AD582" s="64" t="str">
        <f t="shared" si="110"/>
        <v/>
      </c>
      <c r="AF582" s="67" t="str">
        <f>IF($AD582="", "", COUNTIF($AD$11:$AD$1010, "&lt;"&amp;$AD582)+1+COUNTIF($AD$11:$AD582, $AD582)-1)</f>
        <v/>
      </c>
      <c r="AH582" s="77" t="str">
        <f t="shared" si="111"/>
        <v/>
      </c>
      <c r="AI582" s="21" t="str">
        <f t="shared" si="112"/>
        <v/>
      </c>
      <c r="AK582" s="39" t="str">
        <f t="shared" si="113"/>
        <v/>
      </c>
      <c r="AM582" s="77" t="str">
        <f t="shared" si="114"/>
        <v/>
      </c>
      <c r="AO582" s="77" t="str">
        <f t="shared" si="115"/>
        <v/>
      </c>
      <c r="AP582" s="21" t="str">
        <f t="shared" si="116"/>
        <v/>
      </c>
    </row>
    <row r="583" spans="1:42" x14ac:dyDescent="0.25">
      <c r="A583" s="27"/>
      <c r="B583" s="104"/>
      <c r="C583" s="105"/>
      <c r="D583" s="105"/>
      <c r="E583" s="106"/>
      <c r="F583" s="107"/>
      <c r="G583" s="107"/>
      <c r="H583" s="108"/>
      <c r="I583" s="27"/>
      <c r="J583" s="27"/>
      <c r="K583" s="29" t="str">
        <f t="shared" si="104"/>
        <v/>
      </c>
      <c r="L583" s="21" t="str">
        <f>IF($K583="", "", IF($K583=$Q$5, 0, ($G583*'Intro &amp; Setup'!$Y$20)-($F583*'Intro &amp; Setup'!$Y$20)))</f>
        <v/>
      </c>
      <c r="M583" s="27"/>
      <c r="S583" s="39" t="str">
        <f t="shared" si="105"/>
        <v/>
      </c>
      <c r="U583" s="39" t="str">
        <f t="shared" si="106"/>
        <v/>
      </c>
      <c r="W583" s="39" t="str">
        <f t="shared" si="107"/>
        <v/>
      </c>
      <c r="Y583" s="39" t="str">
        <f>IF($B583="", "", IF(OR($B583&lt;'Intro &amp; Setup'!$BI$7, $B583&gt;'Intro &amp; Setup'!$BJ$18), "X", ""))</f>
        <v/>
      </c>
      <c r="AA583" s="70" t="str">
        <f t="shared" si="108"/>
        <v/>
      </c>
      <c r="AB583" s="67" t="str">
        <f t="shared" si="109"/>
        <v/>
      </c>
      <c r="AD583" s="64" t="str">
        <f t="shared" si="110"/>
        <v/>
      </c>
      <c r="AF583" s="67" t="str">
        <f>IF($AD583="", "", COUNTIF($AD$11:$AD$1010, "&lt;"&amp;$AD583)+1+COUNTIF($AD$11:$AD583, $AD583)-1)</f>
        <v/>
      </c>
      <c r="AH583" s="77" t="str">
        <f t="shared" si="111"/>
        <v/>
      </c>
      <c r="AI583" s="21" t="str">
        <f t="shared" si="112"/>
        <v/>
      </c>
      <c r="AK583" s="39" t="str">
        <f t="shared" si="113"/>
        <v/>
      </c>
      <c r="AM583" s="77" t="str">
        <f t="shared" si="114"/>
        <v/>
      </c>
      <c r="AO583" s="77" t="str">
        <f t="shared" si="115"/>
        <v/>
      </c>
      <c r="AP583" s="21" t="str">
        <f t="shared" si="116"/>
        <v/>
      </c>
    </row>
    <row r="584" spans="1:42" x14ac:dyDescent="0.25">
      <c r="A584" s="27"/>
      <c r="B584" s="104"/>
      <c r="C584" s="105"/>
      <c r="D584" s="105"/>
      <c r="E584" s="106"/>
      <c r="F584" s="107"/>
      <c r="G584" s="107"/>
      <c r="H584" s="108"/>
      <c r="I584" s="27"/>
      <c r="J584" s="27"/>
      <c r="K584" s="29" t="str">
        <f t="shared" si="104"/>
        <v/>
      </c>
      <c r="L584" s="21" t="str">
        <f>IF($K584="", "", IF($K584=$Q$5, 0, ($G584*'Intro &amp; Setup'!$Y$20)-($F584*'Intro &amp; Setup'!$Y$20)))</f>
        <v/>
      </c>
      <c r="M584" s="27"/>
      <c r="S584" s="39" t="str">
        <f t="shared" si="105"/>
        <v/>
      </c>
      <c r="U584" s="39" t="str">
        <f t="shared" si="106"/>
        <v/>
      </c>
      <c r="W584" s="39" t="str">
        <f t="shared" si="107"/>
        <v/>
      </c>
      <c r="Y584" s="39" t="str">
        <f>IF($B584="", "", IF(OR($B584&lt;'Intro &amp; Setup'!$BI$7, $B584&gt;'Intro &amp; Setup'!$BJ$18), "X", ""))</f>
        <v/>
      </c>
      <c r="AA584" s="70" t="str">
        <f t="shared" si="108"/>
        <v/>
      </c>
      <c r="AB584" s="67" t="str">
        <f t="shared" si="109"/>
        <v/>
      </c>
      <c r="AD584" s="64" t="str">
        <f t="shared" si="110"/>
        <v/>
      </c>
      <c r="AF584" s="67" t="str">
        <f>IF($AD584="", "", COUNTIF($AD$11:$AD$1010, "&lt;"&amp;$AD584)+1+COUNTIF($AD$11:$AD584, $AD584)-1)</f>
        <v/>
      </c>
      <c r="AH584" s="77" t="str">
        <f t="shared" si="111"/>
        <v/>
      </c>
      <c r="AI584" s="21" t="str">
        <f t="shared" si="112"/>
        <v/>
      </c>
      <c r="AK584" s="39" t="str">
        <f t="shared" si="113"/>
        <v/>
      </c>
      <c r="AM584" s="77" t="str">
        <f t="shared" si="114"/>
        <v/>
      </c>
      <c r="AO584" s="77" t="str">
        <f t="shared" si="115"/>
        <v/>
      </c>
      <c r="AP584" s="21" t="str">
        <f t="shared" si="116"/>
        <v/>
      </c>
    </row>
    <row r="585" spans="1:42" x14ac:dyDescent="0.25">
      <c r="A585" s="27"/>
      <c r="B585" s="104"/>
      <c r="C585" s="105"/>
      <c r="D585" s="105"/>
      <c r="E585" s="106"/>
      <c r="F585" s="107"/>
      <c r="G585" s="107"/>
      <c r="H585" s="108"/>
      <c r="I585" s="27"/>
      <c r="J585" s="27"/>
      <c r="K585" s="29" t="str">
        <f t="shared" si="104"/>
        <v/>
      </c>
      <c r="L585" s="21" t="str">
        <f>IF($K585="", "", IF($K585=$Q$5, 0, ($G585*'Intro &amp; Setup'!$Y$20)-($F585*'Intro &amp; Setup'!$Y$20)))</f>
        <v/>
      </c>
      <c r="M585" s="27"/>
      <c r="S585" s="39" t="str">
        <f t="shared" si="105"/>
        <v/>
      </c>
      <c r="U585" s="39" t="str">
        <f t="shared" si="106"/>
        <v/>
      </c>
      <c r="W585" s="39" t="str">
        <f t="shared" si="107"/>
        <v/>
      </c>
      <c r="Y585" s="39" t="str">
        <f>IF($B585="", "", IF(OR($B585&lt;'Intro &amp; Setup'!$BI$7, $B585&gt;'Intro &amp; Setup'!$BJ$18), "X", ""))</f>
        <v/>
      </c>
      <c r="AA585" s="70" t="str">
        <f t="shared" si="108"/>
        <v/>
      </c>
      <c r="AB585" s="67" t="str">
        <f t="shared" si="109"/>
        <v/>
      </c>
      <c r="AD585" s="64" t="str">
        <f t="shared" si="110"/>
        <v/>
      </c>
      <c r="AF585" s="67" t="str">
        <f>IF($AD585="", "", COUNTIF($AD$11:$AD$1010, "&lt;"&amp;$AD585)+1+COUNTIF($AD$11:$AD585, $AD585)-1)</f>
        <v/>
      </c>
      <c r="AH585" s="77" t="str">
        <f t="shared" si="111"/>
        <v/>
      </c>
      <c r="AI585" s="21" t="str">
        <f t="shared" si="112"/>
        <v/>
      </c>
      <c r="AK585" s="39" t="str">
        <f t="shared" si="113"/>
        <v/>
      </c>
      <c r="AM585" s="77" t="str">
        <f t="shared" si="114"/>
        <v/>
      </c>
      <c r="AO585" s="77" t="str">
        <f t="shared" si="115"/>
        <v/>
      </c>
      <c r="AP585" s="21" t="str">
        <f t="shared" si="116"/>
        <v/>
      </c>
    </row>
    <row r="586" spans="1:42" x14ac:dyDescent="0.25">
      <c r="A586" s="27"/>
      <c r="B586" s="104"/>
      <c r="C586" s="105"/>
      <c r="D586" s="105"/>
      <c r="E586" s="106"/>
      <c r="F586" s="107"/>
      <c r="G586" s="107"/>
      <c r="H586" s="108"/>
      <c r="I586" s="27"/>
      <c r="J586" s="27"/>
      <c r="K586" s="29" t="str">
        <f t="shared" si="104"/>
        <v/>
      </c>
      <c r="L586" s="21" t="str">
        <f>IF($K586="", "", IF($K586=$Q$5, 0, ($G586*'Intro &amp; Setup'!$Y$20)-($F586*'Intro &amp; Setup'!$Y$20)))</f>
        <v/>
      </c>
      <c r="M586" s="27"/>
      <c r="S586" s="39" t="str">
        <f t="shared" si="105"/>
        <v/>
      </c>
      <c r="U586" s="39" t="str">
        <f t="shared" si="106"/>
        <v/>
      </c>
      <c r="W586" s="39" t="str">
        <f t="shared" si="107"/>
        <v/>
      </c>
      <c r="Y586" s="39" t="str">
        <f>IF($B586="", "", IF(OR($B586&lt;'Intro &amp; Setup'!$BI$7, $B586&gt;'Intro &amp; Setup'!$BJ$18), "X", ""))</f>
        <v/>
      </c>
      <c r="AA586" s="70" t="str">
        <f t="shared" si="108"/>
        <v/>
      </c>
      <c r="AB586" s="67" t="str">
        <f t="shared" si="109"/>
        <v/>
      </c>
      <c r="AD586" s="64" t="str">
        <f t="shared" si="110"/>
        <v/>
      </c>
      <c r="AF586" s="67" t="str">
        <f>IF($AD586="", "", COUNTIF($AD$11:$AD$1010, "&lt;"&amp;$AD586)+1+COUNTIF($AD$11:$AD586, $AD586)-1)</f>
        <v/>
      </c>
      <c r="AH586" s="77" t="str">
        <f t="shared" si="111"/>
        <v/>
      </c>
      <c r="AI586" s="21" t="str">
        <f t="shared" si="112"/>
        <v/>
      </c>
      <c r="AK586" s="39" t="str">
        <f t="shared" si="113"/>
        <v/>
      </c>
      <c r="AM586" s="77" t="str">
        <f t="shared" si="114"/>
        <v/>
      </c>
      <c r="AO586" s="77" t="str">
        <f t="shared" si="115"/>
        <v/>
      </c>
      <c r="AP586" s="21" t="str">
        <f t="shared" si="116"/>
        <v/>
      </c>
    </row>
    <row r="587" spans="1:42" x14ac:dyDescent="0.25">
      <c r="A587" s="27"/>
      <c r="B587" s="104"/>
      <c r="C587" s="105"/>
      <c r="D587" s="105"/>
      <c r="E587" s="106"/>
      <c r="F587" s="107"/>
      <c r="G587" s="107"/>
      <c r="H587" s="108"/>
      <c r="I587" s="27"/>
      <c r="J587" s="27"/>
      <c r="K587" s="29" t="str">
        <f t="shared" si="104"/>
        <v/>
      </c>
      <c r="L587" s="21" t="str">
        <f>IF($K587="", "", IF($K587=$Q$5, 0, ($G587*'Intro &amp; Setup'!$Y$20)-($F587*'Intro &amp; Setup'!$Y$20)))</f>
        <v/>
      </c>
      <c r="M587" s="27"/>
      <c r="S587" s="39" t="str">
        <f t="shared" si="105"/>
        <v/>
      </c>
      <c r="U587" s="39" t="str">
        <f t="shared" si="106"/>
        <v/>
      </c>
      <c r="W587" s="39" t="str">
        <f t="shared" si="107"/>
        <v/>
      </c>
      <c r="Y587" s="39" t="str">
        <f>IF($B587="", "", IF(OR($B587&lt;'Intro &amp; Setup'!$BI$7, $B587&gt;'Intro &amp; Setup'!$BJ$18), "X", ""))</f>
        <v/>
      </c>
      <c r="AA587" s="70" t="str">
        <f t="shared" si="108"/>
        <v/>
      </c>
      <c r="AB587" s="67" t="str">
        <f t="shared" si="109"/>
        <v/>
      </c>
      <c r="AD587" s="64" t="str">
        <f t="shared" si="110"/>
        <v/>
      </c>
      <c r="AF587" s="67" t="str">
        <f>IF($AD587="", "", COUNTIF($AD$11:$AD$1010, "&lt;"&amp;$AD587)+1+COUNTIF($AD$11:$AD587, $AD587)-1)</f>
        <v/>
      </c>
      <c r="AH587" s="77" t="str">
        <f t="shared" si="111"/>
        <v/>
      </c>
      <c r="AI587" s="21" t="str">
        <f t="shared" si="112"/>
        <v/>
      </c>
      <c r="AK587" s="39" t="str">
        <f t="shared" si="113"/>
        <v/>
      </c>
      <c r="AM587" s="77" t="str">
        <f t="shared" si="114"/>
        <v/>
      </c>
      <c r="AO587" s="77" t="str">
        <f t="shared" si="115"/>
        <v/>
      </c>
      <c r="AP587" s="21" t="str">
        <f t="shared" si="116"/>
        <v/>
      </c>
    </row>
    <row r="588" spans="1:42" x14ac:dyDescent="0.25">
      <c r="A588" s="27"/>
      <c r="B588" s="104"/>
      <c r="C588" s="105"/>
      <c r="D588" s="105"/>
      <c r="E588" s="106"/>
      <c r="F588" s="107"/>
      <c r="G588" s="107"/>
      <c r="H588" s="108"/>
      <c r="I588" s="27"/>
      <c r="J588" s="27"/>
      <c r="K588" s="29" t="str">
        <f t="shared" ref="K588:K651" si="117">IF($C588="", "", IF($H588="", IF(IFERROR(INDEX($Q$9:$Q$30, MATCH($C588, $P$9:$P$30, 0)), "")="", $Q$5, IFERROR(INDEX($Q$9:$Q$30, MATCH($C588, $P$9:$P$30, 0)), "")), $H588))</f>
        <v/>
      </c>
      <c r="L588" s="21" t="str">
        <f>IF($K588="", "", IF($K588=$Q$5, 0, ($G588*'Intro &amp; Setup'!$Y$20)-($F588*'Intro &amp; Setup'!$Y$20)))</f>
        <v/>
      </c>
      <c r="M588" s="27"/>
      <c r="S588" s="39" t="str">
        <f t="shared" ref="S588:S651" si="118">IF($C588="", "", IF(COUNTIF($P$9:$P$30, $C588)=0, "X", ""))</f>
        <v/>
      </c>
      <c r="U588" s="39" t="str">
        <f t="shared" ref="U588:U651" si="119">IF($B588="", "", TEXT($B588, "mmm yyyy"))</f>
        <v/>
      </c>
      <c r="W588" s="39" t="str">
        <f t="shared" ref="W588:W651" si="120">IF(COUNTIF($B588:$H588, "")&lt;7, "X", "")</f>
        <v/>
      </c>
      <c r="Y588" s="39" t="str">
        <f>IF($B588="", "", IF(OR($B588&lt;'Intro &amp; Setup'!$BI$7, $B588&gt;'Intro &amp; Setup'!$BJ$18), "X", ""))</f>
        <v/>
      </c>
      <c r="AA588" s="70" t="str">
        <f t="shared" ref="AA588:AA651" si="121">IF($B588="", "", IF(AND($B588&gt;=$AA$7, $B588&lt;=$AA$8), "X", ""))</f>
        <v/>
      </c>
      <c r="AB588" s="67" t="str">
        <f t="shared" ref="AB588:AB651" si="122">IF($C588="", "", IF($AB$8="", "X", IF($C588=$AB$8, "X", "")))</f>
        <v/>
      </c>
      <c r="AD588" s="64" t="str">
        <f t="shared" ref="AD588:AD651" si="123">IF(AND($AA588="X", $AB588="X"), $B588, "")</f>
        <v/>
      </c>
      <c r="AF588" s="67" t="str">
        <f>IF($AD588="", "", COUNTIF($AD$11:$AD$1010, "&lt;"&amp;$AD588)+1+COUNTIF($AD$11:$AD588, $AD588)-1)</f>
        <v/>
      </c>
      <c r="AH588" s="77" t="str">
        <f t="shared" ref="AH588:AH651" si="124">IF($AF588="", "", $F588)</f>
        <v/>
      </c>
      <c r="AI588" s="21" t="str">
        <f t="shared" ref="AI588:AI651" si="125">IF($AF588="", "", $G588)</f>
        <v/>
      </c>
      <c r="AK588" s="39" t="str">
        <f t="shared" ref="AK588:AK651" si="126">IF($K588=$Q$4, $U588, "")</f>
        <v/>
      </c>
      <c r="AM588" s="77" t="str">
        <f t="shared" ref="AM588:AM651" si="127">IF($C588=$P$9, $G588-$F588, "")</f>
        <v/>
      </c>
      <c r="AO588" s="77" t="str">
        <f t="shared" ref="AO588:AO651" si="128">IF($K588=$Q$4, F588, "")</f>
        <v/>
      </c>
      <c r="AP588" s="21" t="str">
        <f t="shared" ref="AP588:AP651" si="129">IF($K588=$Q$4, G588, "")</f>
        <v/>
      </c>
    </row>
    <row r="589" spans="1:42" x14ac:dyDescent="0.25">
      <c r="A589" s="27"/>
      <c r="B589" s="104"/>
      <c r="C589" s="105"/>
      <c r="D589" s="105"/>
      <c r="E589" s="106"/>
      <c r="F589" s="107"/>
      <c r="G589" s="107"/>
      <c r="H589" s="108"/>
      <c r="I589" s="27"/>
      <c r="J589" s="27"/>
      <c r="K589" s="29" t="str">
        <f t="shared" si="117"/>
        <v/>
      </c>
      <c r="L589" s="21" t="str">
        <f>IF($K589="", "", IF($K589=$Q$5, 0, ($G589*'Intro &amp; Setup'!$Y$20)-($F589*'Intro &amp; Setup'!$Y$20)))</f>
        <v/>
      </c>
      <c r="M589" s="27"/>
      <c r="S589" s="39" t="str">
        <f t="shared" si="118"/>
        <v/>
      </c>
      <c r="U589" s="39" t="str">
        <f t="shared" si="119"/>
        <v/>
      </c>
      <c r="W589" s="39" t="str">
        <f t="shared" si="120"/>
        <v/>
      </c>
      <c r="Y589" s="39" t="str">
        <f>IF($B589="", "", IF(OR($B589&lt;'Intro &amp; Setup'!$BI$7, $B589&gt;'Intro &amp; Setup'!$BJ$18), "X", ""))</f>
        <v/>
      </c>
      <c r="AA589" s="70" t="str">
        <f t="shared" si="121"/>
        <v/>
      </c>
      <c r="AB589" s="67" t="str">
        <f t="shared" si="122"/>
        <v/>
      </c>
      <c r="AD589" s="64" t="str">
        <f t="shared" si="123"/>
        <v/>
      </c>
      <c r="AF589" s="67" t="str">
        <f>IF($AD589="", "", COUNTIF($AD$11:$AD$1010, "&lt;"&amp;$AD589)+1+COUNTIF($AD$11:$AD589, $AD589)-1)</f>
        <v/>
      </c>
      <c r="AH589" s="77" t="str">
        <f t="shared" si="124"/>
        <v/>
      </c>
      <c r="AI589" s="21" t="str">
        <f t="shared" si="125"/>
        <v/>
      </c>
      <c r="AK589" s="39" t="str">
        <f t="shared" si="126"/>
        <v/>
      </c>
      <c r="AM589" s="77" t="str">
        <f t="shared" si="127"/>
        <v/>
      </c>
      <c r="AO589" s="77" t="str">
        <f t="shared" si="128"/>
        <v/>
      </c>
      <c r="AP589" s="21" t="str">
        <f t="shared" si="129"/>
        <v/>
      </c>
    </row>
    <row r="590" spans="1:42" x14ac:dyDescent="0.25">
      <c r="A590" s="27"/>
      <c r="B590" s="104"/>
      <c r="C590" s="105"/>
      <c r="D590" s="105"/>
      <c r="E590" s="106"/>
      <c r="F590" s="107"/>
      <c r="G590" s="107"/>
      <c r="H590" s="108"/>
      <c r="I590" s="27"/>
      <c r="J590" s="27"/>
      <c r="K590" s="29" t="str">
        <f t="shared" si="117"/>
        <v/>
      </c>
      <c r="L590" s="21" t="str">
        <f>IF($K590="", "", IF($K590=$Q$5, 0, ($G590*'Intro &amp; Setup'!$Y$20)-($F590*'Intro &amp; Setup'!$Y$20)))</f>
        <v/>
      </c>
      <c r="M590" s="27"/>
      <c r="S590" s="39" t="str">
        <f t="shared" si="118"/>
        <v/>
      </c>
      <c r="U590" s="39" t="str">
        <f t="shared" si="119"/>
        <v/>
      </c>
      <c r="W590" s="39" t="str">
        <f t="shared" si="120"/>
        <v/>
      </c>
      <c r="Y590" s="39" t="str">
        <f>IF($B590="", "", IF(OR($B590&lt;'Intro &amp; Setup'!$BI$7, $B590&gt;'Intro &amp; Setup'!$BJ$18), "X", ""))</f>
        <v/>
      </c>
      <c r="AA590" s="70" t="str">
        <f t="shared" si="121"/>
        <v/>
      </c>
      <c r="AB590" s="67" t="str">
        <f t="shared" si="122"/>
        <v/>
      </c>
      <c r="AD590" s="64" t="str">
        <f t="shared" si="123"/>
        <v/>
      </c>
      <c r="AF590" s="67" t="str">
        <f>IF($AD590="", "", COUNTIF($AD$11:$AD$1010, "&lt;"&amp;$AD590)+1+COUNTIF($AD$11:$AD590, $AD590)-1)</f>
        <v/>
      </c>
      <c r="AH590" s="77" t="str">
        <f t="shared" si="124"/>
        <v/>
      </c>
      <c r="AI590" s="21" t="str">
        <f t="shared" si="125"/>
        <v/>
      </c>
      <c r="AK590" s="39" t="str">
        <f t="shared" si="126"/>
        <v/>
      </c>
      <c r="AM590" s="77" t="str">
        <f t="shared" si="127"/>
        <v/>
      </c>
      <c r="AO590" s="77" t="str">
        <f t="shared" si="128"/>
        <v/>
      </c>
      <c r="AP590" s="21" t="str">
        <f t="shared" si="129"/>
        <v/>
      </c>
    </row>
    <row r="591" spans="1:42" x14ac:dyDescent="0.25">
      <c r="A591" s="27"/>
      <c r="B591" s="104"/>
      <c r="C591" s="105"/>
      <c r="D591" s="105"/>
      <c r="E591" s="106"/>
      <c r="F591" s="107"/>
      <c r="G591" s="107"/>
      <c r="H591" s="108"/>
      <c r="I591" s="27"/>
      <c r="J591" s="27"/>
      <c r="K591" s="29" t="str">
        <f t="shared" si="117"/>
        <v/>
      </c>
      <c r="L591" s="21" t="str">
        <f>IF($K591="", "", IF($K591=$Q$5, 0, ($G591*'Intro &amp; Setup'!$Y$20)-($F591*'Intro &amp; Setup'!$Y$20)))</f>
        <v/>
      </c>
      <c r="M591" s="27"/>
      <c r="S591" s="39" t="str">
        <f t="shared" si="118"/>
        <v/>
      </c>
      <c r="U591" s="39" t="str">
        <f t="shared" si="119"/>
        <v/>
      </c>
      <c r="W591" s="39" t="str">
        <f t="shared" si="120"/>
        <v/>
      </c>
      <c r="Y591" s="39" t="str">
        <f>IF($B591="", "", IF(OR($B591&lt;'Intro &amp; Setup'!$BI$7, $B591&gt;'Intro &amp; Setup'!$BJ$18), "X", ""))</f>
        <v/>
      </c>
      <c r="AA591" s="70" t="str">
        <f t="shared" si="121"/>
        <v/>
      </c>
      <c r="AB591" s="67" t="str">
        <f t="shared" si="122"/>
        <v/>
      </c>
      <c r="AD591" s="64" t="str">
        <f t="shared" si="123"/>
        <v/>
      </c>
      <c r="AF591" s="67" t="str">
        <f>IF($AD591="", "", COUNTIF($AD$11:$AD$1010, "&lt;"&amp;$AD591)+1+COUNTIF($AD$11:$AD591, $AD591)-1)</f>
        <v/>
      </c>
      <c r="AH591" s="77" t="str">
        <f t="shared" si="124"/>
        <v/>
      </c>
      <c r="AI591" s="21" t="str">
        <f t="shared" si="125"/>
        <v/>
      </c>
      <c r="AK591" s="39" t="str">
        <f t="shared" si="126"/>
        <v/>
      </c>
      <c r="AM591" s="77" t="str">
        <f t="shared" si="127"/>
        <v/>
      </c>
      <c r="AO591" s="77" t="str">
        <f t="shared" si="128"/>
        <v/>
      </c>
      <c r="AP591" s="21" t="str">
        <f t="shared" si="129"/>
        <v/>
      </c>
    </row>
    <row r="592" spans="1:42" x14ac:dyDescent="0.25">
      <c r="A592" s="27"/>
      <c r="B592" s="104"/>
      <c r="C592" s="105"/>
      <c r="D592" s="105"/>
      <c r="E592" s="106"/>
      <c r="F592" s="107"/>
      <c r="G592" s="107"/>
      <c r="H592" s="108"/>
      <c r="I592" s="27"/>
      <c r="J592" s="27"/>
      <c r="K592" s="29" t="str">
        <f t="shared" si="117"/>
        <v/>
      </c>
      <c r="L592" s="21" t="str">
        <f>IF($K592="", "", IF($K592=$Q$5, 0, ($G592*'Intro &amp; Setup'!$Y$20)-($F592*'Intro &amp; Setup'!$Y$20)))</f>
        <v/>
      </c>
      <c r="M592" s="27"/>
      <c r="S592" s="39" t="str">
        <f t="shared" si="118"/>
        <v/>
      </c>
      <c r="U592" s="39" t="str">
        <f t="shared" si="119"/>
        <v/>
      </c>
      <c r="W592" s="39" t="str">
        <f t="shared" si="120"/>
        <v/>
      </c>
      <c r="Y592" s="39" t="str">
        <f>IF($B592="", "", IF(OR($B592&lt;'Intro &amp; Setup'!$BI$7, $B592&gt;'Intro &amp; Setup'!$BJ$18), "X", ""))</f>
        <v/>
      </c>
      <c r="AA592" s="70" t="str">
        <f t="shared" si="121"/>
        <v/>
      </c>
      <c r="AB592" s="67" t="str">
        <f t="shared" si="122"/>
        <v/>
      </c>
      <c r="AD592" s="64" t="str">
        <f t="shared" si="123"/>
        <v/>
      </c>
      <c r="AF592" s="67" t="str">
        <f>IF($AD592="", "", COUNTIF($AD$11:$AD$1010, "&lt;"&amp;$AD592)+1+COUNTIF($AD$11:$AD592, $AD592)-1)</f>
        <v/>
      </c>
      <c r="AH592" s="77" t="str">
        <f t="shared" si="124"/>
        <v/>
      </c>
      <c r="AI592" s="21" t="str">
        <f t="shared" si="125"/>
        <v/>
      </c>
      <c r="AK592" s="39" t="str">
        <f t="shared" si="126"/>
        <v/>
      </c>
      <c r="AM592" s="77" t="str">
        <f t="shared" si="127"/>
        <v/>
      </c>
      <c r="AO592" s="77" t="str">
        <f t="shared" si="128"/>
        <v/>
      </c>
      <c r="AP592" s="21" t="str">
        <f t="shared" si="129"/>
        <v/>
      </c>
    </row>
    <row r="593" spans="1:42" x14ac:dyDescent="0.25">
      <c r="A593" s="27"/>
      <c r="B593" s="104"/>
      <c r="C593" s="105"/>
      <c r="D593" s="105"/>
      <c r="E593" s="106"/>
      <c r="F593" s="107"/>
      <c r="G593" s="107"/>
      <c r="H593" s="108"/>
      <c r="I593" s="27"/>
      <c r="J593" s="27"/>
      <c r="K593" s="29" t="str">
        <f t="shared" si="117"/>
        <v/>
      </c>
      <c r="L593" s="21" t="str">
        <f>IF($K593="", "", IF($K593=$Q$5, 0, ($G593*'Intro &amp; Setup'!$Y$20)-($F593*'Intro &amp; Setup'!$Y$20)))</f>
        <v/>
      </c>
      <c r="M593" s="27"/>
      <c r="S593" s="39" t="str">
        <f t="shared" si="118"/>
        <v/>
      </c>
      <c r="U593" s="39" t="str">
        <f t="shared" si="119"/>
        <v/>
      </c>
      <c r="W593" s="39" t="str">
        <f t="shared" si="120"/>
        <v/>
      </c>
      <c r="Y593" s="39" t="str">
        <f>IF($B593="", "", IF(OR($B593&lt;'Intro &amp; Setup'!$BI$7, $B593&gt;'Intro &amp; Setup'!$BJ$18), "X", ""))</f>
        <v/>
      </c>
      <c r="AA593" s="70" t="str">
        <f t="shared" si="121"/>
        <v/>
      </c>
      <c r="AB593" s="67" t="str">
        <f t="shared" si="122"/>
        <v/>
      </c>
      <c r="AD593" s="64" t="str">
        <f t="shared" si="123"/>
        <v/>
      </c>
      <c r="AF593" s="67" t="str">
        <f>IF($AD593="", "", COUNTIF($AD$11:$AD$1010, "&lt;"&amp;$AD593)+1+COUNTIF($AD$11:$AD593, $AD593)-1)</f>
        <v/>
      </c>
      <c r="AH593" s="77" t="str">
        <f t="shared" si="124"/>
        <v/>
      </c>
      <c r="AI593" s="21" t="str">
        <f t="shared" si="125"/>
        <v/>
      </c>
      <c r="AK593" s="39" t="str">
        <f t="shared" si="126"/>
        <v/>
      </c>
      <c r="AM593" s="77" t="str">
        <f t="shared" si="127"/>
        <v/>
      </c>
      <c r="AO593" s="77" t="str">
        <f t="shared" si="128"/>
        <v/>
      </c>
      <c r="AP593" s="21" t="str">
        <f t="shared" si="129"/>
        <v/>
      </c>
    </row>
    <row r="594" spans="1:42" x14ac:dyDescent="0.25">
      <c r="A594" s="27"/>
      <c r="B594" s="104"/>
      <c r="C594" s="105"/>
      <c r="D594" s="105"/>
      <c r="E594" s="106"/>
      <c r="F594" s="107"/>
      <c r="G594" s="107"/>
      <c r="H594" s="108"/>
      <c r="I594" s="27"/>
      <c r="J594" s="27"/>
      <c r="K594" s="29" t="str">
        <f t="shared" si="117"/>
        <v/>
      </c>
      <c r="L594" s="21" t="str">
        <f>IF($K594="", "", IF($K594=$Q$5, 0, ($G594*'Intro &amp; Setup'!$Y$20)-($F594*'Intro &amp; Setup'!$Y$20)))</f>
        <v/>
      </c>
      <c r="M594" s="27"/>
      <c r="S594" s="39" t="str">
        <f t="shared" si="118"/>
        <v/>
      </c>
      <c r="U594" s="39" t="str">
        <f t="shared" si="119"/>
        <v/>
      </c>
      <c r="W594" s="39" t="str">
        <f t="shared" si="120"/>
        <v/>
      </c>
      <c r="Y594" s="39" t="str">
        <f>IF($B594="", "", IF(OR($B594&lt;'Intro &amp; Setup'!$BI$7, $B594&gt;'Intro &amp; Setup'!$BJ$18), "X", ""))</f>
        <v/>
      </c>
      <c r="AA594" s="70" t="str">
        <f t="shared" si="121"/>
        <v/>
      </c>
      <c r="AB594" s="67" t="str">
        <f t="shared" si="122"/>
        <v/>
      </c>
      <c r="AD594" s="64" t="str">
        <f t="shared" si="123"/>
        <v/>
      </c>
      <c r="AF594" s="67" t="str">
        <f>IF($AD594="", "", COUNTIF($AD$11:$AD$1010, "&lt;"&amp;$AD594)+1+COUNTIF($AD$11:$AD594, $AD594)-1)</f>
        <v/>
      </c>
      <c r="AH594" s="77" t="str">
        <f t="shared" si="124"/>
        <v/>
      </c>
      <c r="AI594" s="21" t="str">
        <f t="shared" si="125"/>
        <v/>
      </c>
      <c r="AK594" s="39" t="str">
        <f t="shared" si="126"/>
        <v/>
      </c>
      <c r="AM594" s="77" t="str">
        <f t="shared" si="127"/>
        <v/>
      </c>
      <c r="AO594" s="77" t="str">
        <f t="shared" si="128"/>
        <v/>
      </c>
      <c r="AP594" s="21" t="str">
        <f t="shared" si="129"/>
        <v/>
      </c>
    </row>
    <row r="595" spans="1:42" x14ac:dyDescent="0.25">
      <c r="A595" s="27"/>
      <c r="B595" s="104"/>
      <c r="C595" s="105"/>
      <c r="D595" s="105"/>
      <c r="E595" s="106"/>
      <c r="F595" s="107"/>
      <c r="G595" s="107"/>
      <c r="H595" s="108"/>
      <c r="I595" s="27"/>
      <c r="J595" s="27"/>
      <c r="K595" s="29" t="str">
        <f t="shared" si="117"/>
        <v/>
      </c>
      <c r="L595" s="21" t="str">
        <f>IF($K595="", "", IF($K595=$Q$5, 0, ($G595*'Intro &amp; Setup'!$Y$20)-($F595*'Intro &amp; Setup'!$Y$20)))</f>
        <v/>
      </c>
      <c r="M595" s="27"/>
      <c r="S595" s="39" t="str">
        <f t="shared" si="118"/>
        <v/>
      </c>
      <c r="U595" s="39" t="str">
        <f t="shared" si="119"/>
        <v/>
      </c>
      <c r="W595" s="39" t="str">
        <f t="shared" si="120"/>
        <v/>
      </c>
      <c r="Y595" s="39" t="str">
        <f>IF($B595="", "", IF(OR($B595&lt;'Intro &amp; Setup'!$BI$7, $B595&gt;'Intro &amp; Setup'!$BJ$18), "X", ""))</f>
        <v/>
      </c>
      <c r="AA595" s="70" t="str">
        <f t="shared" si="121"/>
        <v/>
      </c>
      <c r="AB595" s="67" t="str">
        <f t="shared" si="122"/>
        <v/>
      </c>
      <c r="AD595" s="64" t="str">
        <f t="shared" si="123"/>
        <v/>
      </c>
      <c r="AF595" s="67" t="str">
        <f>IF($AD595="", "", COUNTIF($AD$11:$AD$1010, "&lt;"&amp;$AD595)+1+COUNTIF($AD$11:$AD595, $AD595)-1)</f>
        <v/>
      </c>
      <c r="AH595" s="77" t="str">
        <f t="shared" si="124"/>
        <v/>
      </c>
      <c r="AI595" s="21" t="str">
        <f t="shared" si="125"/>
        <v/>
      </c>
      <c r="AK595" s="39" t="str">
        <f t="shared" si="126"/>
        <v/>
      </c>
      <c r="AM595" s="77" t="str">
        <f t="shared" si="127"/>
        <v/>
      </c>
      <c r="AO595" s="77" t="str">
        <f t="shared" si="128"/>
        <v/>
      </c>
      <c r="AP595" s="21" t="str">
        <f t="shared" si="129"/>
        <v/>
      </c>
    </row>
    <row r="596" spans="1:42" x14ac:dyDescent="0.25">
      <c r="A596" s="27"/>
      <c r="B596" s="104"/>
      <c r="C596" s="105"/>
      <c r="D596" s="105"/>
      <c r="E596" s="106"/>
      <c r="F596" s="107"/>
      <c r="G596" s="107"/>
      <c r="H596" s="108"/>
      <c r="I596" s="27"/>
      <c r="J596" s="27"/>
      <c r="K596" s="29" t="str">
        <f t="shared" si="117"/>
        <v/>
      </c>
      <c r="L596" s="21" t="str">
        <f>IF($K596="", "", IF($K596=$Q$5, 0, ($G596*'Intro &amp; Setup'!$Y$20)-($F596*'Intro &amp; Setup'!$Y$20)))</f>
        <v/>
      </c>
      <c r="M596" s="27"/>
      <c r="S596" s="39" t="str">
        <f t="shared" si="118"/>
        <v/>
      </c>
      <c r="U596" s="39" t="str">
        <f t="shared" si="119"/>
        <v/>
      </c>
      <c r="W596" s="39" t="str">
        <f t="shared" si="120"/>
        <v/>
      </c>
      <c r="Y596" s="39" t="str">
        <f>IF($B596="", "", IF(OR($B596&lt;'Intro &amp; Setup'!$BI$7, $B596&gt;'Intro &amp; Setup'!$BJ$18), "X", ""))</f>
        <v/>
      </c>
      <c r="AA596" s="70" t="str">
        <f t="shared" si="121"/>
        <v/>
      </c>
      <c r="AB596" s="67" t="str">
        <f t="shared" si="122"/>
        <v/>
      </c>
      <c r="AD596" s="64" t="str">
        <f t="shared" si="123"/>
        <v/>
      </c>
      <c r="AF596" s="67" t="str">
        <f>IF($AD596="", "", COUNTIF($AD$11:$AD$1010, "&lt;"&amp;$AD596)+1+COUNTIF($AD$11:$AD596, $AD596)-1)</f>
        <v/>
      </c>
      <c r="AH596" s="77" t="str">
        <f t="shared" si="124"/>
        <v/>
      </c>
      <c r="AI596" s="21" t="str">
        <f t="shared" si="125"/>
        <v/>
      </c>
      <c r="AK596" s="39" t="str">
        <f t="shared" si="126"/>
        <v/>
      </c>
      <c r="AM596" s="77" t="str">
        <f t="shared" si="127"/>
        <v/>
      </c>
      <c r="AO596" s="77" t="str">
        <f t="shared" si="128"/>
        <v/>
      </c>
      <c r="AP596" s="21" t="str">
        <f t="shared" si="129"/>
        <v/>
      </c>
    </row>
    <row r="597" spans="1:42" x14ac:dyDescent="0.25">
      <c r="A597" s="27"/>
      <c r="B597" s="104"/>
      <c r="C597" s="105"/>
      <c r="D597" s="105"/>
      <c r="E597" s="106"/>
      <c r="F597" s="107"/>
      <c r="G597" s="107"/>
      <c r="H597" s="108"/>
      <c r="I597" s="27"/>
      <c r="J597" s="27"/>
      <c r="K597" s="29" t="str">
        <f t="shared" si="117"/>
        <v/>
      </c>
      <c r="L597" s="21" t="str">
        <f>IF($K597="", "", IF($K597=$Q$5, 0, ($G597*'Intro &amp; Setup'!$Y$20)-($F597*'Intro &amp; Setup'!$Y$20)))</f>
        <v/>
      </c>
      <c r="M597" s="27"/>
      <c r="S597" s="39" t="str">
        <f t="shared" si="118"/>
        <v/>
      </c>
      <c r="U597" s="39" t="str">
        <f t="shared" si="119"/>
        <v/>
      </c>
      <c r="W597" s="39" t="str">
        <f t="shared" si="120"/>
        <v/>
      </c>
      <c r="Y597" s="39" t="str">
        <f>IF($B597="", "", IF(OR($B597&lt;'Intro &amp; Setup'!$BI$7, $B597&gt;'Intro &amp; Setup'!$BJ$18), "X", ""))</f>
        <v/>
      </c>
      <c r="AA597" s="70" t="str">
        <f t="shared" si="121"/>
        <v/>
      </c>
      <c r="AB597" s="67" t="str">
        <f t="shared" si="122"/>
        <v/>
      </c>
      <c r="AD597" s="64" t="str">
        <f t="shared" si="123"/>
        <v/>
      </c>
      <c r="AF597" s="67" t="str">
        <f>IF($AD597="", "", COUNTIF($AD$11:$AD$1010, "&lt;"&amp;$AD597)+1+COUNTIF($AD$11:$AD597, $AD597)-1)</f>
        <v/>
      </c>
      <c r="AH597" s="77" t="str">
        <f t="shared" si="124"/>
        <v/>
      </c>
      <c r="AI597" s="21" t="str">
        <f t="shared" si="125"/>
        <v/>
      </c>
      <c r="AK597" s="39" t="str">
        <f t="shared" si="126"/>
        <v/>
      </c>
      <c r="AM597" s="77" t="str">
        <f t="shared" si="127"/>
        <v/>
      </c>
      <c r="AO597" s="77" t="str">
        <f t="shared" si="128"/>
        <v/>
      </c>
      <c r="AP597" s="21" t="str">
        <f t="shared" si="129"/>
        <v/>
      </c>
    </row>
    <row r="598" spans="1:42" x14ac:dyDescent="0.25">
      <c r="A598" s="27"/>
      <c r="B598" s="104"/>
      <c r="C598" s="105"/>
      <c r="D598" s="105"/>
      <c r="E598" s="106"/>
      <c r="F598" s="107"/>
      <c r="G598" s="107"/>
      <c r="H598" s="108"/>
      <c r="I598" s="27"/>
      <c r="J598" s="27"/>
      <c r="K598" s="29" t="str">
        <f t="shared" si="117"/>
        <v/>
      </c>
      <c r="L598" s="21" t="str">
        <f>IF($K598="", "", IF($K598=$Q$5, 0, ($G598*'Intro &amp; Setup'!$Y$20)-($F598*'Intro &amp; Setup'!$Y$20)))</f>
        <v/>
      </c>
      <c r="M598" s="27"/>
      <c r="S598" s="39" t="str">
        <f t="shared" si="118"/>
        <v/>
      </c>
      <c r="U598" s="39" t="str">
        <f t="shared" si="119"/>
        <v/>
      </c>
      <c r="W598" s="39" t="str">
        <f t="shared" si="120"/>
        <v/>
      </c>
      <c r="Y598" s="39" t="str">
        <f>IF($B598="", "", IF(OR($B598&lt;'Intro &amp; Setup'!$BI$7, $B598&gt;'Intro &amp; Setup'!$BJ$18), "X", ""))</f>
        <v/>
      </c>
      <c r="AA598" s="70" t="str">
        <f t="shared" si="121"/>
        <v/>
      </c>
      <c r="AB598" s="67" t="str">
        <f t="shared" si="122"/>
        <v/>
      </c>
      <c r="AD598" s="64" t="str">
        <f t="shared" si="123"/>
        <v/>
      </c>
      <c r="AF598" s="67" t="str">
        <f>IF($AD598="", "", COUNTIF($AD$11:$AD$1010, "&lt;"&amp;$AD598)+1+COUNTIF($AD$11:$AD598, $AD598)-1)</f>
        <v/>
      </c>
      <c r="AH598" s="77" t="str">
        <f t="shared" si="124"/>
        <v/>
      </c>
      <c r="AI598" s="21" t="str">
        <f t="shared" si="125"/>
        <v/>
      </c>
      <c r="AK598" s="39" t="str">
        <f t="shared" si="126"/>
        <v/>
      </c>
      <c r="AM598" s="77" t="str">
        <f t="shared" si="127"/>
        <v/>
      </c>
      <c r="AO598" s="77" t="str">
        <f t="shared" si="128"/>
        <v/>
      </c>
      <c r="AP598" s="21" t="str">
        <f t="shared" si="129"/>
        <v/>
      </c>
    </row>
    <row r="599" spans="1:42" x14ac:dyDescent="0.25">
      <c r="A599" s="27"/>
      <c r="B599" s="104"/>
      <c r="C599" s="105"/>
      <c r="D599" s="105"/>
      <c r="E599" s="106"/>
      <c r="F599" s="107"/>
      <c r="G599" s="107"/>
      <c r="H599" s="108"/>
      <c r="I599" s="27"/>
      <c r="J599" s="27"/>
      <c r="K599" s="29" t="str">
        <f t="shared" si="117"/>
        <v/>
      </c>
      <c r="L599" s="21" t="str">
        <f>IF($K599="", "", IF($K599=$Q$5, 0, ($G599*'Intro &amp; Setup'!$Y$20)-($F599*'Intro &amp; Setup'!$Y$20)))</f>
        <v/>
      </c>
      <c r="M599" s="27"/>
      <c r="S599" s="39" t="str">
        <f t="shared" si="118"/>
        <v/>
      </c>
      <c r="U599" s="39" t="str">
        <f t="shared" si="119"/>
        <v/>
      </c>
      <c r="W599" s="39" t="str">
        <f t="shared" si="120"/>
        <v/>
      </c>
      <c r="Y599" s="39" t="str">
        <f>IF($B599="", "", IF(OR($B599&lt;'Intro &amp; Setup'!$BI$7, $B599&gt;'Intro &amp; Setup'!$BJ$18), "X", ""))</f>
        <v/>
      </c>
      <c r="AA599" s="70" t="str">
        <f t="shared" si="121"/>
        <v/>
      </c>
      <c r="AB599" s="67" t="str">
        <f t="shared" si="122"/>
        <v/>
      </c>
      <c r="AD599" s="64" t="str">
        <f t="shared" si="123"/>
        <v/>
      </c>
      <c r="AF599" s="67" t="str">
        <f>IF($AD599="", "", COUNTIF($AD$11:$AD$1010, "&lt;"&amp;$AD599)+1+COUNTIF($AD$11:$AD599, $AD599)-1)</f>
        <v/>
      </c>
      <c r="AH599" s="77" t="str">
        <f t="shared" si="124"/>
        <v/>
      </c>
      <c r="AI599" s="21" t="str">
        <f t="shared" si="125"/>
        <v/>
      </c>
      <c r="AK599" s="39" t="str">
        <f t="shared" si="126"/>
        <v/>
      </c>
      <c r="AM599" s="77" t="str">
        <f t="shared" si="127"/>
        <v/>
      </c>
      <c r="AO599" s="77" t="str">
        <f t="shared" si="128"/>
        <v/>
      </c>
      <c r="AP599" s="21" t="str">
        <f t="shared" si="129"/>
        <v/>
      </c>
    </row>
    <row r="600" spans="1:42" x14ac:dyDescent="0.25">
      <c r="A600" s="27"/>
      <c r="B600" s="104"/>
      <c r="C600" s="105"/>
      <c r="D600" s="105"/>
      <c r="E600" s="106"/>
      <c r="F600" s="107"/>
      <c r="G600" s="107"/>
      <c r="H600" s="108"/>
      <c r="I600" s="27"/>
      <c r="J600" s="27"/>
      <c r="K600" s="29" t="str">
        <f t="shared" si="117"/>
        <v/>
      </c>
      <c r="L600" s="21" t="str">
        <f>IF($K600="", "", IF($K600=$Q$5, 0, ($G600*'Intro &amp; Setup'!$Y$20)-($F600*'Intro &amp; Setup'!$Y$20)))</f>
        <v/>
      </c>
      <c r="M600" s="27"/>
      <c r="S600" s="39" t="str">
        <f t="shared" si="118"/>
        <v/>
      </c>
      <c r="U600" s="39" t="str">
        <f t="shared" si="119"/>
        <v/>
      </c>
      <c r="W600" s="39" t="str">
        <f t="shared" si="120"/>
        <v/>
      </c>
      <c r="Y600" s="39" t="str">
        <f>IF($B600="", "", IF(OR($B600&lt;'Intro &amp; Setup'!$BI$7, $B600&gt;'Intro &amp; Setup'!$BJ$18), "X", ""))</f>
        <v/>
      </c>
      <c r="AA600" s="70" t="str">
        <f t="shared" si="121"/>
        <v/>
      </c>
      <c r="AB600" s="67" t="str">
        <f t="shared" si="122"/>
        <v/>
      </c>
      <c r="AD600" s="64" t="str">
        <f t="shared" si="123"/>
        <v/>
      </c>
      <c r="AF600" s="67" t="str">
        <f>IF($AD600="", "", COUNTIF($AD$11:$AD$1010, "&lt;"&amp;$AD600)+1+COUNTIF($AD$11:$AD600, $AD600)-1)</f>
        <v/>
      </c>
      <c r="AH600" s="77" t="str">
        <f t="shared" si="124"/>
        <v/>
      </c>
      <c r="AI600" s="21" t="str">
        <f t="shared" si="125"/>
        <v/>
      </c>
      <c r="AK600" s="39" t="str">
        <f t="shared" si="126"/>
        <v/>
      </c>
      <c r="AM600" s="77" t="str">
        <f t="shared" si="127"/>
        <v/>
      </c>
      <c r="AO600" s="77" t="str">
        <f t="shared" si="128"/>
        <v/>
      </c>
      <c r="AP600" s="21" t="str">
        <f t="shared" si="129"/>
        <v/>
      </c>
    </row>
    <row r="601" spans="1:42" x14ac:dyDescent="0.25">
      <c r="A601" s="27"/>
      <c r="B601" s="104"/>
      <c r="C601" s="105"/>
      <c r="D601" s="105"/>
      <c r="E601" s="106"/>
      <c r="F601" s="107"/>
      <c r="G601" s="107"/>
      <c r="H601" s="108"/>
      <c r="I601" s="27"/>
      <c r="J601" s="27"/>
      <c r="K601" s="29" t="str">
        <f t="shared" si="117"/>
        <v/>
      </c>
      <c r="L601" s="21" t="str">
        <f>IF($K601="", "", IF($K601=$Q$5, 0, ($G601*'Intro &amp; Setup'!$Y$20)-($F601*'Intro &amp; Setup'!$Y$20)))</f>
        <v/>
      </c>
      <c r="M601" s="27"/>
      <c r="S601" s="39" t="str">
        <f t="shared" si="118"/>
        <v/>
      </c>
      <c r="U601" s="39" t="str">
        <f t="shared" si="119"/>
        <v/>
      </c>
      <c r="W601" s="39" t="str">
        <f t="shared" si="120"/>
        <v/>
      </c>
      <c r="Y601" s="39" t="str">
        <f>IF($B601="", "", IF(OR($B601&lt;'Intro &amp; Setup'!$BI$7, $B601&gt;'Intro &amp; Setup'!$BJ$18), "X", ""))</f>
        <v/>
      </c>
      <c r="AA601" s="70" t="str">
        <f t="shared" si="121"/>
        <v/>
      </c>
      <c r="AB601" s="67" t="str">
        <f t="shared" si="122"/>
        <v/>
      </c>
      <c r="AD601" s="64" t="str">
        <f t="shared" si="123"/>
        <v/>
      </c>
      <c r="AF601" s="67" t="str">
        <f>IF($AD601="", "", COUNTIF($AD$11:$AD$1010, "&lt;"&amp;$AD601)+1+COUNTIF($AD$11:$AD601, $AD601)-1)</f>
        <v/>
      </c>
      <c r="AH601" s="77" t="str">
        <f t="shared" si="124"/>
        <v/>
      </c>
      <c r="AI601" s="21" t="str">
        <f t="shared" si="125"/>
        <v/>
      </c>
      <c r="AK601" s="39" t="str">
        <f t="shared" si="126"/>
        <v/>
      </c>
      <c r="AM601" s="77" t="str">
        <f t="shared" si="127"/>
        <v/>
      </c>
      <c r="AO601" s="77" t="str">
        <f t="shared" si="128"/>
        <v/>
      </c>
      <c r="AP601" s="21" t="str">
        <f t="shared" si="129"/>
        <v/>
      </c>
    </row>
    <row r="602" spans="1:42" x14ac:dyDescent="0.25">
      <c r="A602" s="27"/>
      <c r="B602" s="104"/>
      <c r="C602" s="105"/>
      <c r="D602" s="105"/>
      <c r="E602" s="106"/>
      <c r="F602" s="107"/>
      <c r="G602" s="107"/>
      <c r="H602" s="108"/>
      <c r="I602" s="27"/>
      <c r="J602" s="27"/>
      <c r="K602" s="29" t="str">
        <f t="shared" si="117"/>
        <v/>
      </c>
      <c r="L602" s="21" t="str">
        <f>IF($K602="", "", IF($K602=$Q$5, 0, ($G602*'Intro &amp; Setup'!$Y$20)-($F602*'Intro &amp; Setup'!$Y$20)))</f>
        <v/>
      </c>
      <c r="M602" s="27"/>
      <c r="S602" s="39" t="str">
        <f t="shared" si="118"/>
        <v/>
      </c>
      <c r="U602" s="39" t="str">
        <f t="shared" si="119"/>
        <v/>
      </c>
      <c r="W602" s="39" t="str">
        <f t="shared" si="120"/>
        <v/>
      </c>
      <c r="Y602" s="39" t="str">
        <f>IF($B602="", "", IF(OR($B602&lt;'Intro &amp; Setup'!$BI$7, $B602&gt;'Intro &amp; Setup'!$BJ$18), "X", ""))</f>
        <v/>
      </c>
      <c r="AA602" s="70" t="str">
        <f t="shared" si="121"/>
        <v/>
      </c>
      <c r="AB602" s="67" t="str">
        <f t="shared" si="122"/>
        <v/>
      </c>
      <c r="AD602" s="64" t="str">
        <f t="shared" si="123"/>
        <v/>
      </c>
      <c r="AF602" s="67" t="str">
        <f>IF($AD602="", "", COUNTIF($AD$11:$AD$1010, "&lt;"&amp;$AD602)+1+COUNTIF($AD$11:$AD602, $AD602)-1)</f>
        <v/>
      </c>
      <c r="AH602" s="77" t="str">
        <f t="shared" si="124"/>
        <v/>
      </c>
      <c r="AI602" s="21" t="str">
        <f t="shared" si="125"/>
        <v/>
      </c>
      <c r="AK602" s="39" t="str">
        <f t="shared" si="126"/>
        <v/>
      </c>
      <c r="AM602" s="77" t="str">
        <f t="shared" si="127"/>
        <v/>
      </c>
      <c r="AO602" s="77" t="str">
        <f t="shared" si="128"/>
        <v/>
      </c>
      <c r="AP602" s="21" t="str">
        <f t="shared" si="129"/>
        <v/>
      </c>
    </row>
    <row r="603" spans="1:42" x14ac:dyDescent="0.25">
      <c r="A603" s="27"/>
      <c r="B603" s="104"/>
      <c r="C603" s="105"/>
      <c r="D603" s="105"/>
      <c r="E603" s="106"/>
      <c r="F603" s="107"/>
      <c r="G603" s="107"/>
      <c r="H603" s="108"/>
      <c r="I603" s="27"/>
      <c r="J603" s="27"/>
      <c r="K603" s="29" t="str">
        <f t="shared" si="117"/>
        <v/>
      </c>
      <c r="L603" s="21" t="str">
        <f>IF($K603="", "", IF($K603=$Q$5, 0, ($G603*'Intro &amp; Setup'!$Y$20)-($F603*'Intro &amp; Setup'!$Y$20)))</f>
        <v/>
      </c>
      <c r="M603" s="27"/>
      <c r="S603" s="39" t="str">
        <f t="shared" si="118"/>
        <v/>
      </c>
      <c r="U603" s="39" t="str">
        <f t="shared" si="119"/>
        <v/>
      </c>
      <c r="W603" s="39" t="str">
        <f t="shared" si="120"/>
        <v/>
      </c>
      <c r="Y603" s="39" t="str">
        <f>IF($B603="", "", IF(OR($B603&lt;'Intro &amp; Setup'!$BI$7, $B603&gt;'Intro &amp; Setup'!$BJ$18), "X", ""))</f>
        <v/>
      </c>
      <c r="AA603" s="70" t="str">
        <f t="shared" si="121"/>
        <v/>
      </c>
      <c r="AB603" s="67" t="str">
        <f t="shared" si="122"/>
        <v/>
      </c>
      <c r="AD603" s="64" t="str">
        <f t="shared" si="123"/>
        <v/>
      </c>
      <c r="AF603" s="67" t="str">
        <f>IF($AD603="", "", COUNTIF($AD$11:$AD$1010, "&lt;"&amp;$AD603)+1+COUNTIF($AD$11:$AD603, $AD603)-1)</f>
        <v/>
      </c>
      <c r="AH603" s="77" t="str">
        <f t="shared" si="124"/>
        <v/>
      </c>
      <c r="AI603" s="21" t="str">
        <f t="shared" si="125"/>
        <v/>
      </c>
      <c r="AK603" s="39" t="str">
        <f t="shared" si="126"/>
        <v/>
      </c>
      <c r="AM603" s="77" t="str">
        <f t="shared" si="127"/>
        <v/>
      </c>
      <c r="AO603" s="77" t="str">
        <f t="shared" si="128"/>
        <v/>
      </c>
      <c r="AP603" s="21" t="str">
        <f t="shared" si="129"/>
        <v/>
      </c>
    </row>
    <row r="604" spans="1:42" x14ac:dyDescent="0.25">
      <c r="A604" s="27"/>
      <c r="B604" s="104"/>
      <c r="C604" s="105"/>
      <c r="D604" s="105"/>
      <c r="E604" s="106"/>
      <c r="F604" s="107"/>
      <c r="G604" s="107"/>
      <c r="H604" s="108"/>
      <c r="I604" s="27"/>
      <c r="J604" s="27"/>
      <c r="K604" s="29" t="str">
        <f t="shared" si="117"/>
        <v/>
      </c>
      <c r="L604" s="21" t="str">
        <f>IF($K604="", "", IF($K604=$Q$5, 0, ($G604*'Intro &amp; Setup'!$Y$20)-($F604*'Intro &amp; Setup'!$Y$20)))</f>
        <v/>
      </c>
      <c r="M604" s="27"/>
      <c r="S604" s="39" t="str">
        <f t="shared" si="118"/>
        <v/>
      </c>
      <c r="U604" s="39" t="str">
        <f t="shared" si="119"/>
        <v/>
      </c>
      <c r="W604" s="39" t="str">
        <f t="shared" si="120"/>
        <v/>
      </c>
      <c r="Y604" s="39" t="str">
        <f>IF($B604="", "", IF(OR($B604&lt;'Intro &amp; Setup'!$BI$7, $B604&gt;'Intro &amp; Setup'!$BJ$18), "X", ""))</f>
        <v/>
      </c>
      <c r="AA604" s="70" t="str">
        <f t="shared" si="121"/>
        <v/>
      </c>
      <c r="AB604" s="67" t="str">
        <f t="shared" si="122"/>
        <v/>
      </c>
      <c r="AD604" s="64" t="str">
        <f t="shared" si="123"/>
        <v/>
      </c>
      <c r="AF604" s="67" t="str">
        <f>IF($AD604="", "", COUNTIF($AD$11:$AD$1010, "&lt;"&amp;$AD604)+1+COUNTIF($AD$11:$AD604, $AD604)-1)</f>
        <v/>
      </c>
      <c r="AH604" s="77" t="str">
        <f t="shared" si="124"/>
        <v/>
      </c>
      <c r="AI604" s="21" t="str">
        <f t="shared" si="125"/>
        <v/>
      </c>
      <c r="AK604" s="39" t="str">
        <f t="shared" si="126"/>
        <v/>
      </c>
      <c r="AM604" s="77" t="str">
        <f t="shared" si="127"/>
        <v/>
      </c>
      <c r="AO604" s="77" t="str">
        <f t="shared" si="128"/>
        <v/>
      </c>
      <c r="AP604" s="21" t="str">
        <f t="shared" si="129"/>
        <v/>
      </c>
    </row>
    <row r="605" spans="1:42" x14ac:dyDescent="0.25">
      <c r="A605" s="27"/>
      <c r="B605" s="104"/>
      <c r="C605" s="105"/>
      <c r="D605" s="105"/>
      <c r="E605" s="106"/>
      <c r="F605" s="107"/>
      <c r="G605" s="107"/>
      <c r="H605" s="108"/>
      <c r="I605" s="27"/>
      <c r="J605" s="27"/>
      <c r="K605" s="29" t="str">
        <f t="shared" si="117"/>
        <v/>
      </c>
      <c r="L605" s="21" t="str">
        <f>IF($K605="", "", IF($K605=$Q$5, 0, ($G605*'Intro &amp; Setup'!$Y$20)-($F605*'Intro &amp; Setup'!$Y$20)))</f>
        <v/>
      </c>
      <c r="M605" s="27"/>
      <c r="S605" s="39" t="str">
        <f t="shared" si="118"/>
        <v/>
      </c>
      <c r="U605" s="39" t="str">
        <f t="shared" si="119"/>
        <v/>
      </c>
      <c r="W605" s="39" t="str">
        <f t="shared" si="120"/>
        <v/>
      </c>
      <c r="Y605" s="39" t="str">
        <f>IF($B605="", "", IF(OR($B605&lt;'Intro &amp; Setup'!$BI$7, $B605&gt;'Intro &amp; Setup'!$BJ$18), "X", ""))</f>
        <v/>
      </c>
      <c r="AA605" s="70" t="str">
        <f t="shared" si="121"/>
        <v/>
      </c>
      <c r="AB605" s="67" t="str">
        <f t="shared" si="122"/>
        <v/>
      </c>
      <c r="AD605" s="64" t="str">
        <f t="shared" si="123"/>
        <v/>
      </c>
      <c r="AF605" s="67" t="str">
        <f>IF($AD605="", "", COUNTIF($AD$11:$AD$1010, "&lt;"&amp;$AD605)+1+COUNTIF($AD$11:$AD605, $AD605)-1)</f>
        <v/>
      </c>
      <c r="AH605" s="77" t="str">
        <f t="shared" si="124"/>
        <v/>
      </c>
      <c r="AI605" s="21" t="str">
        <f t="shared" si="125"/>
        <v/>
      </c>
      <c r="AK605" s="39" t="str">
        <f t="shared" si="126"/>
        <v/>
      </c>
      <c r="AM605" s="77" t="str">
        <f t="shared" si="127"/>
        <v/>
      </c>
      <c r="AO605" s="77" t="str">
        <f t="shared" si="128"/>
        <v/>
      </c>
      <c r="AP605" s="21" t="str">
        <f t="shared" si="129"/>
        <v/>
      </c>
    </row>
    <row r="606" spans="1:42" x14ac:dyDescent="0.25">
      <c r="A606" s="27"/>
      <c r="B606" s="104"/>
      <c r="C606" s="105"/>
      <c r="D606" s="105"/>
      <c r="E606" s="106"/>
      <c r="F606" s="107"/>
      <c r="G606" s="107"/>
      <c r="H606" s="108"/>
      <c r="I606" s="27"/>
      <c r="J606" s="27"/>
      <c r="K606" s="29" t="str">
        <f t="shared" si="117"/>
        <v/>
      </c>
      <c r="L606" s="21" t="str">
        <f>IF($K606="", "", IF($K606=$Q$5, 0, ($G606*'Intro &amp; Setup'!$Y$20)-($F606*'Intro &amp; Setup'!$Y$20)))</f>
        <v/>
      </c>
      <c r="M606" s="27"/>
      <c r="S606" s="39" t="str">
        <f t="shared" si="118"/>
        <v/>
      </c>
      <c r="U606" s="39" t="str">
        <f t="shared" si="119"/>
        <v/>
      </c>
      <c r="W606" s="39" t="str">
        <f t="shared" si="120"/>
        <v/>
      </c>
      <c r="Y606" s="39" t="str">
        <f>IF($B606="", "", IF(OR($B606&lt;'Intro &amp; Setup'!$BI$7, $B606&gt;'Intro &amp; Setup'!$BJ$18), "X", ""))</f>
        <v/>
      </c>
      <c r="AA606" s="70" t="str">
        <f t="shared" si="121"/>
        <v/>
      </c>
      <c r="AB606" s="67" t="str">
        <f t="shared" si="122"/>
        <v/>
      </c>
      <c r="AD606" s="64" t="str">
        <f t="shared" si="123"/>
        <v/>
      </c>
      <c r="AF606" s="67" t="str">
        <f>IF($AD606="", "", COUNTIF($AD$11:$AD$1010, "&lt;"&amp;$AD606)+1+COUNTIF($AD$11:$AD606, $AD606)-1)</f>
        <v/>
      </c>
      <c r="AH606" s="77" t="str">
        <f t="shared" si="124"/>
        <v/>
      </c>
      <c r="AI606" s="21" t="str">
        <f t="shared" si="125"/>
        <v/>
      </c>
      <c r="AK606" s="39" t="str">
        <f t="shared" si="126"/>
        <v/>
      </c>
      <c r="AM606" s="77" t="str">
        <f t="shared" si="127"/>
        <v/>
      </c>
      <c r="AO606" s="77" t="str">
        <f t="shared" si="128"/>
        <v/>
      </c>
      <c r="AP606" s="21" t="str">
        <f t="shared" si="129"/>
        <v/>
      </c>
    </row>
    <row r="607" spans="1:42" x14ac:dyDescent="0.25">
      <c r="A607" s="27"/>
      <c r="B607" s="104"/>
      <c r="C607" s="105"/>
      <c r="D607" s="105"/>
      <c r="E607" s="106"/>
      <c r="F607" s="107"/>
      <c r="G607" s="107"/>
      <c r="H607" s="108"/>
      <c r="I607" s="27"/>
      <c r="J607" s="27"/>
      <c r="K607" s="29" t="str">
        <f t="shared" si="117"/>
        <v/>
      </c>
      <c r="L607" s="21" t="str">
        <f>IF($K607="", "", IF($K607=$Q$5, 0, ($G607*'Intro &amp; Setup'!$Y$20)-($F607*'Intro &amp; Setup'!$Y$20)))</f>
        <v/>
      </c>
      <c r="M607" s="27"/>
      <c r="S607" s="39" t="str">
        <f t="shared" si="118"/>
        <v/>
      </c>
      <c r="U607" s="39" t="str">
        <f t="shared" si="119"/>
        <v/>
      </c>
      <c r="W607" s="39" t="str">
        <f t="shared" si="120"/>
        <v/>
      </c>
      <c r="Y607" s="39" t="str">
        <f>IF($B607="", "", IF(OR($B607&lt;'Intro &amp; Setup'!$BI$7, $B607&gt;'Intro &amp; Setup'!$BJ$18), "X", ""))</f>
        <v/>
      </c>
      <c r="AA607" s="70" t="str">
        <f t="shared" si="121"/>
        <v/>
      </c>
      <c r="AB607" s="67" t="str">
        <f t="shared" si="122"/>
        <v/>
      </c>
      <c r="AD607" s="64" t="str">
        <f t="shared" si="123"/>
        <v/>
      </c>
      <c r="AF607" s="67" t="str">
        <f>IF($AD607="", "", COUNTIF($AD$11:$AD$1010, "&lt;"&amp;$AD607)+1+COUNTIF($AD$11:$AD607, $AD607)-1)</f>
        <v/>
      </c>
      <c r="AH607" s="77" t="str">
        <f t="shared" si="124"/>
        <v/>
      </c>
      <c r="AI607" s="21" t="str">
        <f t="shared" si="125"/>
        <v/>
      </c>
      <c r="AK607" s="39" t="str">
        <f t="shared" si="126"/>
        <v/>
      </c>
      <c r="AM607" s="77" t="str">
        <f t="shared" si="127"/>
        <v/>
      </c>
      <c r="AO607" s="77" t="str">
        <f t="shared" si="128"/>
        <v/>
      </c>
      <c r="AP607" s="21" t="str">
        <f t="shared" si="129"/>
        <v/>
      </c>
    </row>
    <row r="608" spans="1:42" x14ac:dyDescent="0.25">
      <c r="A608" s="27"/>
      <c r="B608" s="104"/>
      <c r="C608" s="105"/>
      <c r="D608" s="105"/>
      <c r="E608" s="106"/>
      <c r="F608" s="107"/>
      <c r="G608" s="107"/>
      <c r="H608" s="108"/>
      <c r="I608" s="27"/>
      <c r="J608" s="27"/>
      <c r="K608" s="29" t="str">
        <f t="shared" si="117"/>
        <v/>
      </c>
      <c r="L608" s="21" t="str">
        <f>IF($K608="", "", IF($K608=$Q$5, 0, ($G608*'Intro &amp; Setup'!$Y$20)-($F608*'Intro &amp; Setup'!$Y$20)))</f>
        <v/>
      </c>
      <c r="M608" s="27"/>
      <c r="S608" s="39" t="str">
        <f t="shared" si="118"/>
        <v/>
      </c>
      <c r="U608" s="39" t="str">
        <f t="shared" si="119"/>
        <v/>
      </c>
      <c r="W608" s="39" t="str">
        <f t="shared" si="120"/>
        <v/>
      </c>
      <c r="Y608" s="39" t="str">
        <f>IF($B608="", "", IF(OR($B608&lt;'Intro &amp; Setup'!$BI$7, $B608&gt;'Intro &amp; Setup'!$BJ$18), "X", ""))</f>
        <v/>
      </c>
      <c r="AA608" s="70" t="str">
        <f t="shared" si="121"/>
        <v/>
      </c>
      <c r="AB608" s="67" t="str">
        <f t="shared" si="122"/>
        <v/>
      </c>
      <c r="AD608" s="64" t="str">
        <f t="shared" si="123"/>
        <v/>
      </c>
      <c r="AF608" s="67" t="str">
        <f>IF($AD608="", "", COUNTIF($AD$11:$AD$1010, "&lt;"&amp;$AD608)+1+COUNTIF($AD$11:$AD608, $AD608)-1)</f>
        <v/>
      </c>
      <c r="AH608" s="77" t="str">
        <f t="shared" si="124"/>
        <v/>
      </c>
      <c r="AI608" s="21" t="str">
        <f t="shared" si="125"/>
        <v/>
      </c>
      <c r="AK608" s="39" t="str">
        <f t="shared" si="126"/>
        <v/>
      </c>
      <c r="AM608" s="77" t="str">
        <f t="shared" si="127"/>
        <v/>
      </c>
      <c r="AO608" s="77" t="str">
        <f t="shared" si="128"/>
        <v/>
      </c>
      <c r="AP608" s="21" t="str">
        <f t="shared" si="129"/>
        <v/>
      </c>
    </row>
    <row r="609" spans="1:42" x14ac:dyDescent="0.25">
      <c r="A609" s="27"/>
      <c r="B609" s="104"/>
      <c r="C609" s="105"/>
      <c r="D609" s="105"/>
      <c r="E609" s="106"/>
      <c r="F609" s="107"/>
      <c r="G609" s="107"/>
      <c r="H609" s="108"/>
      <c r="I609" s="27"/>
      <c r="J609" s="27"/>
      <c r="K609" s="29" t="str">
        <f t="shared" si="117"/>
        <v/>
      </c>
      <c r="L609" s="21" t="str">
        <f>IF($K609="", "", IF($K609=$Q$5, 0, ($G609*'Intro &amp; Setup'!$Y$20)-($F609*'Intro &amp; Setup'!$Y$20)))</f>
        <v/>
      </c>
      <c r="M609" s="27"/>
      <c r="S609" s="39" t="str">
        <f t="shared" si="118"/>
        <v/>
      </c>
      <c r="U609" s="39" t="str">
        <f t="shared" si="119"/>
        <v/>
      </c>
      <c r="W609" s="39" t="str">
        <f t="shared" si="120"/>
        <v/>
      </c>
      <c r="Y609" s="39" t="str">
        <f>IF($B609="", "", IF(OR($B609&lt;'Intro &amp; Setup'!$BI$7, $B609&gt;'Intro &amp; Setup'!$BJ$18), "X", ""))</f>
        <v/>
      </c>
      <c r="AA609" s="70" t="str">
        <f t="shared" si="121"/>
        <v/>
      </c>
      <c r="AB609" s="67" t="str">
        <f t="shared" si="122"/>
        <v/>
      </c>
      <c r="AD609" s="64" t="str">
        <f t="shared" si="123"/>
        <v/>
      </c>
      <c r="AF609" s="67" t="str">
        <f>IF($AD609="", "", COUNTIF($AD$11:$AD$1010, "&lt;"&amp;$AD609)+1+COUNTIF($AD$11:$AD609, $AD609)-1)</f>
        <v/>
      </c>
      <c r="AH609" s="77" t="str">
        <f t="shared" si="124"/>
        <v/>
      </c>
      <c r="AI609" s="21" t="str">
        <f t="shared" si="125"/>
        <v/>
      </c>
      <c r="AK609" s="39" t="str">
        <f t="shared" si="126"/>
        <v/>
      </c>
      <c r="AM609" s="77" t="str">
        <f t="shared" si="127"/>
        <v/>
      </c>
      <c r="AO609" s="77" t="str">
        <f t="shared" si="128"/>
        <v/>
      </c>
      <c r="AP609" s="21" t="str">
        <f t="shared" si="129"/>
        <v/>
      </c>
    </row>
    <row r="610" spans="1:42" x14ac:dyDescent="0.25">
      <c r="A610" s="27"/>
      <c r="B610" s="104"/>
      <c r="C610" s="105"/>
      <c r="D610" s="105"/>
      <c r="E610" s="106"/>
      <c r="F610" s="107"/>
      <c r="G610" s="107"/>
      <c r="H610" s="108"/>
      <c r="I610" s="27"/>
      <c r="J610" s="27"/>
      <c r="K610" s="29" t="str">
        <f t="shared" si="117"/>
        <v/>
      </c>
      <c r="L610" s="21" t="str">
        <f>IF($K610="", "", IF($K610=$Q$5, 0, ($G610*'Intro &amp; Setup'!$Y$20)-($F610*'Intro &amp; Setup'!$Y$20)))</f>
        <v/>
      </c>
      <c r="M610" s="27"/>
      <c r="S610" s="39" t="str">
        <f t="shared" si="118"/>
        <v/>
      </c>
      <c r="U610" s="39" t="str">
        <f t="shared" si="119"/>
        <v/>
      </c>
      <c r="W610" s="39" t="str">
        <f t="shared" si="120"/>
        <v/>
      </c>
      <c r="Y610" s="39" t="str">
        <f>IF($B610="", "", IF(OR($B610&lt;'Intro &amp; Setup'!$BI$7, $B610&gt;'Intro &amp; Setup'!$BJ$18), "X", ""))</f>
        <v/>
      </c>
      <c r="AA610" s="70" t="str">
        <f t="shared" si="121"/>
        <v/>
      </c>
      <c r="AB610" s="67" t="str">
        <f t="shared" si="122"/>
        <v/>
      </c>
      <c r="AD610" s="64" t="str">
        <f t="shared" si="123"/>
        <v/>
      </c>
      <c r="AF610" s="67" t="str">
        <f>IF($AD610="", "", COUNTIF($AD$11:$AD$1010, "&lt;"&amp;$AD610)+1+COUNTIF($AD$11:$AD610, $AD610)-1)</f>
        <v/>
      </c>
      <c r="AH610" s="77" t="str">
        <f t="shared" si="124"/>
        <v/>
      </c>
      <c r="AI610" s="21" t="str">
        <f t="shared" si="125"/>
        <v/>
      </c>
      <c r="AK610" s="39" t="str">
        <f t="shared" si="126"/>
        <v/>
      </c>
      <c r="AM610" s="77" t="str">
        <f t="shared" si="127"/>
        <v/>
      </c>
      <c r="AO610" s="77" t="str">
        <f t="shared" si="128"/>
        <v/>
      </c>
      <c r="AP610" s="21" t="str">
        <f t="shared" si="129"/>
        <v/>
      </c>
    </row>
    <row r="611" spans="1:42" x14ac:dyDescent="0.25">
      <c r="A611" s="27"/>
      <c r="B611" s="104"/>
      <c r="C611" s="105"/>
      <c r="D611" s="105"/>
      <c r="E611" s="106"/>
      <c r="F611" s="107"/>
      <c r="G611" s="107"/>
      <c r="H611" s="108"/>
      <c r="I611" s="27"/>
      <c r="J611" s="27"/>
      <c r="K611" s="29" t="str">
        <f t="shared" si="117"/>
        <v/>
      </c>
      <c r="L611" s="21" t="str">
        <f>IF($K611="", "", IF($K611=$Q$5, 0, ($G611*'Intro &amp; Setup'!$Y$20)-($F611*'Intro &amp; Setup'!$Y$20)))</f>
        <v/>
      </c>
      <c r="M611" s="27"/>
      <c r="S611" s="39" t="str">
        <f t="shared" si="118"/>
        <v/>
      </c>
      <c r="U611" s="39" t="str">
        <f t="shared" si="119"/>
        <v/>
      </c>
      <c r="W611" s="39" t="str">
        <f t="shared" si="120"/>
        <v/>
      </c>
      <c r="Y611" s="39" t="str">
        <f>IF($B611="", "", IF(OR($B611&lt;'Intro &amp; Setup'!$BI$7, $B611&gt;'Intro &amp; Setup'!$BJ$18), "X", ""))</f>
        <v/>
      </c>
      <c r="AA611" s="70" t="str">
        <f t="shared" si="121"/>
        <v/>
      </c>
      <c r="AB611" s="67" t="str">
        <f t="shared" si="122"/>
        <v/>
      </c>
      <c r="AD611" s="64" t="str">
        <f t="shared" si="123"/>
        <v/>
      </c>
      <c r="AF611" s="67" t="str">
        <f>IF($AD611="", "", COUNTIF($AD$11:$AD$1010, "&lt;"&amp;$AD611)+1+COUNTIF($AD$11:$AD611, $AD611)-1)</f>
        <v/>
      </c>
      <c r="AH611" s="77" t="str">
        <f t="shared" si="124"/>
        <v/>
      </c>
      <c r="AI611" s="21" t="str">
        <f t="shared" si="125"/>
        <v/>
      </c>
      <c r="AK611" s="39" t="str">
        <f t="shared" si="126"/>
        <v/>
      </c>
      <c r="AM611" s="77" t="str">
        <f t="shared" si="127"/>
        <v/>
      </c>
      <c r="AO611" s="77" t="str">
        <f t="shared" si="128"/>
        <v/>
      </c>
      <c r="AP611" s="21" t="str">
        <f t="shared" si="129"/>
        <v/>
      </c>
    </row>
    <row r="612" spans="1:42" x14ac:dyDescent="0.25">
      <c r="A612" s="27"/>
      <c r="B612" s="104"/>
      <c r="C612" s="105"/>
      <c r="D612" s="105"/>
      <c r="E612" s="106"/>
      <c r="F612" s="107"/>
      <c r="G612" s="107"/>
      <c r="H612" s="108"/>
      <c r="I612" s="27"/>
      <c r="J612" s="27"/>
      <c r="K612" s="29" t="str">
        <f t="shared" si="117"/>
        <v/>
      </c>
      <c r="L612" s="21" t="str">
        <f>IF($K612="", "", IF($K612=$Q$5, 0, ($G612*'Intro &amp; Setup'!$Y$20)-($F612*'Intro &amp; Setup'!$Y$20)))</f>
        <v/>
      </c>
      <c r="M612" s="27"/>
      <c r="S612" s="39" t="str">
        <f t="shared" si="118"/>
        <v/>
      </c>
      <c r="U612" s="39" t="str">
        <f t="shared" si="119"/>
        <v/>
      </c>
      <c r="W612" s="39" t="str">
        <f t="shared" si="120"/>
        <v/>
      </c>
      <c r="Y612" s="39" t="str">
        <f>IF($B612="", "", IF(OR($B612&lt;'Intro &amp; Setup'!$BI$7, $B612&gt;'Intro &amp; Setup'!$BJ$18), "X", ""))</f>
        <v/>
      </c>
      <c r="AA612" s="70" t="str">
        <f t="shared" si="121"/>
        <v/>
      </c>
      <c r="AB612" s="67" t="str">
        <f t="shared" si="122"/>
        <v/>
      </c>
      <c r="AD612" s="64" t="str">
        <f t="shared" si="123"/>
        <v/>
      </c>
      <c r="AF612" s="67" t="str">
        <f>IF($AD612="", "", COUNTIF($AD$11:$AD$1010, "&lt;"&amp;$AD612)+1+COUNTIF($AD$11:$AD612, $AD612)-1)</f>
        <v/>
      </c>
      <c r="AH612" s="77" t="str">
        <f t="shared" si="124"/>
        <v/>
      </c>
      <c r="AI612" s="21" t="str">
        <f t="shared" si="125"/>
        <v/>
      </c>
      <c r="AK612" s="39" t="str">
        <f t="shared" si="126"/>
        <v/>
      </c>
      <c r="AM612" s="77" t="str">
        <f t="shared" si="127"/>
        <v/>
      </c>
      <c r="AO612" s="77" t="str">
        <f t="shared" si="128"/>
        <v/>
      </c>
      <c r="AP612" s="21" t="str">
        <f t="shared" si="129"/>
        <v/>
      </c>
    </row>
    <row r="613" spans="1:42" x14ac:dyDescent="0.25">
      <c r="A613" s="27"/>
      <c r="B613" s="104"/>
      <c r="C613" s="105"/>
      <c r="D613" s="105"/>
      <c r="E613" s="106"/>
      <c r="F613" s="107"/>
      <c r="G613" s="107"/>
      <c r="H613" s="108"/>
      <c r="I613" s="27"/>
      <c r="J613" s="27"/>
      <c r="K613" s="29" t="str">
        <f t="shared" si="117"/>
        <v/>
      </c>
      <c r="L613" s="21" t="str">
        <f>IF($K613="", "", IF($K613=$Q$5, 0, ($G613*'Intro &amp; Setup'!$Y$20)-($F613*'Intro &amp; Setup'!$Y$20)))</f>
        <v/>
      </c>
      <c r="M613" s="27"/>
      <c r="S613" s="39" t="str">
        <f t="shared" si="118"/>
        <v/>
      </c>
      <c r="U613" s="39" t="str">
        <f t="shared" si="119"/>
        <v/>
      </c>
      <c r="W613" s="39" t="str">
        <f t="shared" si="120"/>
        <v/>
      </c>
      <c r="Y613" s="39" t="str">
        <f>IF($B613="", "", IF(OR($B613&lt;'Intro &amp; Setup'!$BI$7, $B613&gt;'Intro &amp; Setup'!$BJ$18), "X", ""))</f>
        <v/>
      </c>
      <c r="AA613" s="70" t="str">
        <f t="shared" si="121"/>
        <v/>
      </c>
      <c r="AB613" s="67" t="str">
        <f t="shared" si="122"/>
        <v/>
      </c>
      <c r="AD613" s="64" t="str">
        <f t="shared" si="123"/>
        <v/>
      </c>
      <c r="AF613" s="67" t="str">
        <f>IF($AD613="", "", COUNTIF($AD$11:$AD$1010, "&lt;"&amp;$AD613)+1+COUNTIF($AD$11:$AD613, $AD613)-1)</f>
        <v/>
      </c>
      <c r="AH613" s="77" t="str">
        <f t="shared" si="124"/>
        <v/>
      </c>
      <c r="AI613" s="21" t="str">
        <f t="shared" si="125"/>
        <v/>
      </c>
      <c r="AK613" s="39" t="str">
        <f t="shared" si="126"/>
        <v/>
      </c>
      <c r="AM613" s="77" t="str">
        <f t="shared" si="127"/>
        <v/>
      </c>
      <c r="AO613" s="77" t="str">
        <f t="shared" si="128"/>
        <v/>
      </c>
      <c r="AP613" s="21" t="str">
        <f t="shared" si="129"/>
        <v/>
      </c>
    </row>
    <row r="614" spans="1:42" x14ac:dyDescent="0.25">
      <c r="A614" s="27"/>
      <c r="B614" s="104"/>
      <c r="C614" s="105"/>
      <c r="D614" s="105"/>
      <c r="E614" s="106"/>
      <c r="F614" s="107"/>
      <c r="G614" s="107"/>
      <c r="H614" s="108"/>
      <c r="I614" s="27"/>
      <c r="J614" s="27"/>
      <c r="K614" s="29" t="str">
        <f t="shared" si="117"/>
        <v/>
      </c>
      <c r="L614" s="21" t="str">
        <f>IF($K614="", "", IF($K614=$Q$5, 0, ($G614*'Intro &amp; Setup'!$Y$20)-($F614*'Intro &amp; Setup'!$Y$20)))</f>
        <v/>
      </c>
      <c r="M614" s="27"/>
      <c r="S614" s="39" t="str">
        <f t="shared" si="118"/>
        <v/>
      </c>
      <c r="U614" s="39" t="str">
        <f t="shared" si="119"/>
        <v/>
      </c>
      <c r="W614" s="39" t="str">
        <f t="shared" si="120"/>
        <v/>
      </c>
      <c r="Y614" s="39" t="str">
        <f>IF($B614="", "", IF(OR($B614&lt;'Intro &amp; Setup'!$BI$7, $B614&gt;'Intro &amp; Setup'!$BJ$18), "X", ""))</f>
        <v/>
      </c>
      <c r="AA614" s="70" t="str">
        <f t="shared" si="121"/>
        <v/>
      </c>
      <c r="AB614" s="67" t="str">
        <f t="shared" si="122"/>
        <v/>
      </c>
      <c r="AD614" s="64" t="str">
        <f t="shared" si="123"/>
        <v/>
      </c>
      <c r="AF614" s="67" t="str">
        <f>IF($AD614="", "", COUNTIF($AD$11:$AD$1010, "&lt;"&amp;$AD614)+1+COUNTIF($AD$11:$AD614, $AD614)-1)</f>
        <v/>
      </c>
      <c r="AH614" s="77" t="str">
        <f t="shared" si="124"/>
        <v/>
      </c>
      <c r="AI614" s="21" t="str">
        <f t="shared" si="125"/>
        <v/>
      </c>
      <c r="AK614" s="39" t="str">
        <f t="shared" si="126"/>
        <v/>
      </c>
      <c r="AM614" s="77" t="str">
        <f t="shared" si="127"/>
        <v/>
      </c>
      <c r="AO614" s="77" t="str">
        <f t="shared" si="128"/>
        <v/>
      </c>
      <c r="AP614" s="21" t="str">
        <f t="shared" si="129"/>
        <v/>
      </c>
    </row>
    <row r="615" spans="1:42" x14ac:dyDescent="0.25">
      <c r="A615" s="27"/>
      <c r="B615" s="104"/>
      <c r="C615" s="105"/>
      <c r="D615" s="105"/>
      <c r="E615" s="106"/>
      <c r="F615" s="107"/>
      <c r="G615" s="107"/>
      <c r="H615" s="108"/>
      <c r="I615" s="27"/>
      <c r="J615" s="27"/>
      <c r="K615" s="29" t="str">
        <f t="shared" si="117"/>
        <v/>
      </c>
      <c r="L615" s="21" t="str">
        <f>IF($K615="", "", IF($K615=$Q$5, 0, ($G615*'Intro &amp; Setup'!$Y$20)-($F615*'Intro &amp; Setup'!$Y$20)))</f>
        <v/>
      </c>
      <c r="M615" s="27"/>
      <c r="S615" s="39" t="str">
        <f t="shared" si="118"/>
        <v/>
      </c>
      <c r="U615" s="39" t="str">
        <f t="shared" si="119"/>
        <v/>
      </c>
      <c r="W615" s="39" t="str">
        <f t="shared" si="120"/>
        <v/>
      </c>
      <c r="Y615" s="39" t="str">
        <f>IF($B615="", "", IF(OR($B615&lt;'Intro &amp; Setup'!$BI$7, $B615&gt;'Intro &amp; Setup'!$BJ$18), "X", ""))</f>
        <v/>
      </c>
      <c r="AA615" s="70" t="str">
        <f t="shared" si="121"/>
        <v/>
      </c>
      <c r="AB615" s="67" t="str">
        <f t="shared" si="122"/>
        <v/>
      </c>
      <c r="AD615" s="64" t="str">
        <f t="shared" si="123"/>
        <v/>
      </c>
      <c r="AF615" s="67" t="str">
        <f>IF($AD615="", "", COUNTIF($AD$11:$AD$1010, "&lt;"&amp;$AD615)+1+COUNTIF($AD$11:$AD615, $AD615)-1)</f>
        <v/>
      </c>
      <c r="AH615" s="77" t="str">
        <f t="shared" si="124"/>
        <v/>
      </c>
      <c r="AI615" s="21" t="str">
        <f t="shared" si="125"/>
        <v/>
      </c>
      <c r="AK615" s="39" t="str">
        <f t="shared" si="126"/>
        <v/>
      </c>
      <c r="AM615" s="77" t="str">
        <f t="shared" si="127"/>
        <v/>
      </c>
      <c r="AO615" s="77" t="str">
        <f t="shared" si="128"/>
        <v/>
      </c>
      <c r="AP615" s="21" t="str">
        <f t="shared" si="129"/>
        <v/>
      </c>
    </row>
    <row r="616" spans="1:42" x14ac:dyDescent="0.25">
      <c r="A616" s="27"/>
      <c r="B616" s="104"/>
      <c r="C616" s="105"/>
      <c r="D616" s="105"/>
      <c r="E616" s="106"/>
      <c r="F616" s="107"/>
      <c r="G616" s="107"/>
      <c r="H616" s="108"/>
      <c r="I616" s="27"/>
      <c r="J616" s="27"/>
      <c r="K616" s="29" t="str">
        <f t="shared" si="117"/>
        <v/>
      </c>
      <c r="L616" s="21" t="str">
        <f>IF($K616="", "", IF($K616=$Q$5, 0, ($G616*'Intro &amp; Setup'!$Y$20)-($F616*'Intro &amp; Setup'!$Y$20)))</f>
        <v/>
      </c>
      <c r="M616" s="27"/>
      <c r="S616" s="39" t="str">
        <f t="shared" si="118"/>
        <v/>
      </c>
      <c r="U616" s="39" t="str">
        <f t="shared" si="119"/>
        <v/>
      </c>
      <c r="W616" s="39" t="str">
        <f t="shared" si="120"/>
        <v/>
      </c>
      <c r="Y616" s="39" t="str">
        <f>IF($B616="", "", IF(OR($B616&lt;'Intro &amp; Setup'!$BI$7, $B616&gt;'Intro &amp; Setup'!$BJ$18), "X", ""))</f>
        <v/>
      </c>
      <c r="AA616" s="70" t="str">
        <f t="shared" si="121"/>
        <v/>
      </c>
      <c r="AB616" s="67" t="str">
        <f t="shared" si="122"/>
        <v/>
      </c>
      <c r="AD616" s="64" t="str">
        <f t="shared" si="123"/>
        <v/>
      </c>
      <c r="AF616" s="67" t="str">
        <f>IF($AD616="", "", COUNTIF($AD$11:$AD$1010, "&lt;"&amp;$AD616)+1+COUNTIF($AD$11:$AD616, $AD616)-1)</f>
        <v/>
      </c>
      <c r="AH616" s="77" t="str">
        <f t="shared" si="124"/>
        <v/>
      </c>
      <c r="AI616" s="21" t="str">
        <f t="shared" si="125"/>
        <v/>
      </c>
      <c r="AK616" s="39" t="str">
        <f t="shared" si="126"/>
        <v/>
      </c>
      <c r="AM616" s="77" t="str">
        <f t="shared" si="127"/>
        <v/>
      </c>
      <c r="AO616" s="77" t="str">
        <f t="shared" si="128"/>
        <v/>
      </c>
      <c r="AP616" s="21" t="str">
        <f t="shared" si="129"/>
        <v/>
      </c>
    </row>
    <row r="617" spans="1:42" x14ac:dyDescent="0.25">
      <c r="A617" s="27"/>
      <c r="B617" s="104"/>
      <c r="C617" s="105"/>
      <c r="D617" s="105"/>
      <c r="E617" s="106"/>
      <c r="F617" s="107"/>
      <c r="G617" s="107"/>
      <c r="H617" s="108"/>
      <c r="I617" s="27"/>
      <c r="J617" s="27"/>
      <c r="K617" s="29" t="str">
        <f t="shared" si="117"/>
        <v/>
      </c>
      <c r="L617" s="21" t="str">
        <f>IF($K617="", "", IF($K617=$Q$5, 0, ($G617*'Intro &amp; Setup'!$Y$20)-($F617*'Intro &amp; Setup'!$Y$20)))</f>
        <v/>
      </c>
      <c r="M617" s="27"/>
      <c r="S617" s="39" t="str">
        <f t="shared" si="118"/>
        <v/>
      </c>
      <c r="U617" s="39" t="str">
        <f t="shared" si="119"/>
        <v/>
      </c>
      <c r="W617" s="39" t="str">
        <f t="shared" si="120"/>
        <v/>
      </c>
      <c r="Y617" s="39" t="str">
        <f>IF($B617="", "", IF(OR($B617&lt;'Intro &amp; Setup'!$BI$7, $B617&gt;'Intro &amp; Setup'!$BJ$18), "X", ""))</f>
        <v/>
      </c>
      <c r="AA617" s="70" t="str">
        <f t="shared" si="121"/>
        <v/>
      </c>
      <c r="AB617" s="67" t="str">
        <f t="shared" si="122"/>
        <v/>
      </c>
      <c r="AD617" s="64" t="str">
        <f t="shared" si="123"/>
        <v/>
      </c>
      <c r="AF617" s="67" t="str">
        <f>IF($AD617="", "", COUNTIF($AD$11:$AD$1010, "&lt;"&amp;$AD617)+1+COUNTIF($AD$11:$AD617, $AD617)-1)</f>
        <v/>
      </c>
      <c r="AH617" s="77" t="str">
        <f t="shared" si="124"/>
        <v/>
      </c>
      <c r="AI617" s="21" t="str">
        <f t="shared" si="125"/>
        <v/>
      </c>
      <c r="AK617" s="39" t="str">
        <f t="shared" si="126"/>
        <v/>
      </c>
      <c r="AM617" s="77" t="str">
        <f t="shared" si="127"/>
        <v/>
      </c>
      <c r="AO617" s="77" t="str">
        <f t="shared" si="128"/>
        <v/>
      </c>
      <c r="AP617" s="21" t="str">
        <f t="shared" si="129"/>
        <v/>
      </c>
    </row>
    <row r="618" spans="1:42" x14ac:dyDescent="0.25">
      <c r="A618" s="27"/>
      <c r="B618" s="104"/>
      <c r="C618" s="105"/>
      <c r="D618" s="105"/>
      <c r="E618" s="106"/>
      <c r="F618" s="107"/>
      <c r="G618" s="107"/>
      <c r="H618" s="108"/>
      <c r="I618" s="27"/>
      <c r="J618" s="27"/>
      <c r="K618" s="29" t="str">
        <f t="shared" si="117"/>
        <v/>
      </c>
      <c r="L618" s="21" t="str">
        <f>IF($K618="", "", IF($K618=$Q$5, 0, ($G618*'Intro &amp; Setup'!$Y$20)-($F618*'Intro &amp; Setup'!$Y$20)))</f>
        <v/>
      </c>
      <c r="M618" s="27"/>
      <c r="S618" s="39" t="str">
        <f t="shared" si="118"/>
        <v/>
      </c>
      <c r="U618" s="39" t="str">
        <f t="shared" si="119"/>
        <v/>
      </c>
      <c r="W618" s="39" t="str">
        <f t="shared" si="120"/>
        <v/>
      </c>
      <c r="Y618" s="39" t="str">
        <f>IF($B618="", "", IF(OR($B618&lt;'Intro &amp; Setup'!$BI$7, $B618&gt;'Intro &amp; Setup'!$BJ$18), "X", ""))</f>
        <v/>
      </c>
      <c r="AA618" s="70" t="str">
        <f t="shared" si="121"/>
        <v/>
      </c>
      <c r="AB618" s="67" t="str">
        <f t="shared" si="122"/>
        <v/>
      </c>
      <c r="AD618" s="64" t="str">
        <f t="shared" si="123"/>
        <v/>
      </c>
      <c r="AF618" s="67" t="str">
        <f>IF($AD618="", "", COUNTIF($AD$11:$AD$1010, "&lt;"&amp;$AD618)+1+COUNTIF($AD$11:$AD618, $AD618)-1)</f>
        <v/>
      </c>
      <c r="AH618" s="77" t="str">
        <f t="shared" si="124"/>
        <v/>
      </c>
      <c r="AI618" s="21" t="str">
        <f t="shared" si="125"/>
        <v/>
      </c>
      <c r="AK618" s="39" t="str">
        <f t="shared" si="126"/>
        <v/>
      </c>
      <c r="AM618" s="77" t="str">
        <f t="shared" si="127"/>
        <v/>
      </c>
      <c r="AO618" s="77" t="str">
        <f t="shared" si="128"/>
        <v/>
      </c>
      <c r="AP618" s="21" t="str">
        <f t="shared" si="129"/>
        <v/>
      </c>
    </row>
    <row r="619" spans="1:42" x14ac:dyDescent="0.25">
      <c r="A619" s="27"/>
      <c r="B619" s="104"/>
      <c r="C619" s="105"/>
      <c r="D619" s="105"/>
      <c r="E619" s="106"/>
      <c r="F619" s="107"/>
      <c r="G619" s="107"/>
      <c r="H619" s="108"/>
      <c r="I619" s="27"/>
      <c r="J619" s="27"/>
      <c r="K619" s="29" t="str">
        <f t="shared" si="117"/>
        <v/>
      </c>
      <c r="L619" s="21" t="str">
        <f>IF($K619="", "", IF($K619=$Q$5, 0, ($G619*'Intro &amp; Setup'!$Y$20)-($F619*'Intro &amp; Setup'!$Y$20)))</f>
        <v/>
      </c>
      <c r="M619" s="27"/>
      <c r="S619" s="39" t="str">
        <f t="shared" si="118"/>
        <v/>
      </c>
      <c r="U619" s="39" t="str">
        <f t="shared" si="119"/>
        <v/>
      </c>
      <c r="W619" s="39" t="str">
        <f t="shared" si="120"/>
        <v/>
      </c>
      <c r="Y619" s="39" t="str">
        <f>IF($B619="", "", IF(OR($B619&lt;'Intro &amp; Setup'!$BI$7, $B619&gt;'Intro &amp; Setup'!$BJ$18), "X", ""))</f>
        <v/>
      </c>
      <c r="AA619" s="70" t="str">
        <f t="shared" si="121"/>
        <v/>
      </c>
      <c r="AB619" s="67" t="str">
        <f t="shared" si="122"/>
        <v/>
      </c>
      <c r="AD619" s="64" t="str">
        <f t="shared" si="123"/>
        <v/>
      </c>
      <c r="AF619" s="67" t="str">
        <f>IF($AD619="", "", COUNTIF($AD$11:$AD$1010, "&lt;"&amp;$AD619)+1+COUNTIF($AD$11:$AD619, $AD619)-1)</f>
        <v/>
      </c>
      <c r="AH619" s="77" t="str">
        <f t="shared" si="124"/>
        <v/>
      </c>
      <c r="AI619" s="21" t="str">
        <f t="shared" si="125"/>
        <v/>
      </c>
      <c r="AK619" s="39" t="str">
        <f t="shared" si="126"/>
        <v/>
      </c>
      <c r="AM619" s="77" t="str">
        <f t="shared" si="127"/>
        <v/>
      </c>
      <c r="AO619" s="77" t="str">
        <f t="shared" si="128"/>
        <v/>
      </c>
      <c r="AP619" s="21" t="str">
        <f t="shared" si="129"/>
        <v/>
      </c>
    </row>
    <row r="620" spans="1:42" x14ac:dyDescent="0.25">
      <c r="A620" s="27"/>
      <c r="B620" s="104"/>
      <c r="C620" s="105"/>
      <c r="D620" s="105"/>
      <c r="E620" s="106"/>
      <c r="F620" s="107"/>
      <c r="G620" s="107"/>
      <c r="H620" s="108"/>
      <c r="I620" s="27"/>
      <c r="J620" s="27"/>
      <c r="K620" s="29" t="str">
        <f t="shared" si="117"/>
        <v/>
      </c>
      <c r="L620" s="21" t="str">
        <f>IF($K620="", "", IF($K620=$Q$5, 0, ($G620*'Intro &amp; Setup'!$Y$20)-($F620*'Intro &amp; Setup'!$Y$20)))</f>
        <v/>
      </c>
      <c r="M620" s="27"/>
      <c r="S620" s="39" t="str">
        <f t="shared" si="118"/>
        <v/>
      </c>
      <c r="U620" s="39" t="str">
        <f t="shared" si="119"/>
        <v/>
      </c>
      <c r="W620" s="39" t="str">
        <f t="shared" si="120"/>
        <v/>
      </c>
      <c r="Y620" s="39" t="str">
        <f>IF($B620="", "", IF(OR($B620&lt;'Intro &amp; Setup'!$BI$7, $B620&gt;'Intro &amp; Setup'!$BJ$18), "X", ""))</f>
        <v/>
      </c>
      <c r="AA620" s="70" t="str">
        <f t="shared" si="121"/>
        <v/>
      </c>
      <c r="AB620" s="67" t="str">
        <f t="shared" si="122"/>
        <v/>
      </c>
      <c r="AD620" s="64" t="str">
        <f t="shared" si="123"/>
        <v/>
      </c>
      <c r="AF620" s="67" t="str">
        <f>IF($AD620="", "", COUNTIF($AD$11:$AD$1010, "&lt;"&amp;$AD620)+1+COUNTIF($AD$11:$AD620, $AD620)-1)</f>
        <v/>
      </c>
      <c r="AH620" s="77" t="str">
        <f t="shared" si="124"/>
        <v/>
      </c>
      <c r="AI620" s="21" t="str">
        <f t="shared" si="125"/>
        <v/>
      </c>
      <c r="AK620" s="39" t="str">
        <f t="shared" si="126"/>
        <v/>
      </c>
      <c r="AM620" s="77" t="str">
        <f t="shared" si="127"/>
        <v/>
      </c>
      <c r="AO620" s="77" t="str">
        <f t="shared" si="128"/>
        <v/>
      </c>
      <c r="AP620" s="21" t="str">
        <f t="shared" si="129"/>
        <v/>
      </c>
    </row>
    <row r="621" spans="1:42" x14ac:dyDescent="0.25">
      <c r="A621" s="27"/>
      <c r="B621" s="104"/>
      <c r="C621" s="105"/>
      <c r="D621" s="105"/>
      <c r="E621" s="106"/>
      <c r="F621" s="107"/>
      <c r="G621" s="107"/>
      <c r="H621" s="108"/>
      <c r="I621" s="27"/>
      <c r="J621" s="27"/>
      <c r="K621" s="29" t="str">
        <f t="shared" si="117"/>
        <v/>
      </c>
      <c r="L621" s="21" t="str">
        <f>IF($K621="", "", IF($K621=$Q$5, 0, ($G621*'Intro &amp; Setup'!$Y$20)-($F621*'Intro &amp; Setup'!$Y$20)))</f>
        <v/>
      </c>
      <c r="M621" s="27"/>
      <c r="S621" s="39" t="str">
        <f t="shared" si="118"/>
        <v/>
      </c>
      <c r="U621" s="39" t="str">
        <f t="shared" si="119"/>
        <v/>
      </c>
      <c r="W621" s="39" t="str">
        <f t="shared" si="120"/>
        <v/>
      </c>
      <c r="Y621" s="39" t="str">
        <f>IF($B621="", "", IF(OR($B621&lt;'Intro &amp; Setup'!$BI$7, $B621&gt;'Intro &amp; Setup'!$BJ$18), "X", ""))</f>
        <v/>
      </c>
      <c r="AA621" s="70" t="str">
        <f t="shared" si="121"/>
        <v/>
      </c>
      <c r="AB621" s="67" t="str">
        <f t="shared" si="122"/>
        <v/>
      </c>
      <c r="AD621" s="64" t="str">
        <f t="shared" si="123"/>
        <v/>
      </c>
      <c r="AF621" s="67" t="str">
        <f>IF($AD621="", "", COUNTIF($AD$11:$AD$1010, "&lt;"&amp;$AD621)+1+COUNTIF($AD$11:$AD621, $AD621)-1)</f>
        <v/>
      </c>
      <c r="AH621" s="77" t="str">
        <f t="shared" si="124"/>
        <v/>
      </c>
      <c r="AI621" s="21" t="str">
        <f t="shared" si="125"/>
        <v/>
      </c>
      <c r="AK621" s="39" t="str">
        <f t="shared" si="126"/>
        <v/>
      </c>
      <c r="AM621" s="77" t="str">
        <f t="shared" si="127"/>
        <v/>
      </c>
      <c r="AO621" s="77" t="str">
        <f t="shared" si="128"/>
        <v/>
      </c>
      <c r="AP621" s="21" t="str">
        <f t="shared" si="129"/>
        <v/>
      </c>
    </row>
    <row r="622" spans="1:42" x14ac:dyDescent="0.25">
      <c r="A622" s="27"/>
      <c r="B622" s="104"/>
      <c r="C622" s="105"/>
      <c r="D622" s="105"/>
      <c r="E622" s="106"/>
      <c r="F622" s="107"/>
      <c r="G622" s="107"/>
      <c r="H622" s="108"/>
      <c r="I622" s="27"/>
      <c r="J622" s="27"/>
      <c r="K622" s="29" t="str">
        <f t="shared" si="117"/>
        <v/>
      </c>
      <c r="L622" s="21" t="str">
        <f>IF($K622="", "", IF($K622=$Q$5, 0, ($G622*'Intro &amp; Setup'!$Y$20)-($F622*'Intro &amp; Setup'!$Y$20)))</f>
        <v/>
      </c>
      <c r="M622" s="27"/>
      <c r="S622" s="39" t="str">
        <f t="shared" si="118"/>
        <v/>
      </c>
      <c r="U622" s="39" t="str">
        <f t="shared" si="119"/>
        <v/>
      </c>
      <c r="W622" s="39" t="str">
        <f t="shared" si="120"/>
        <v/>
      </c>
      <c r="Y622" s="39" t="str">
        <f>IF($B622="", "", IF(OR($B622&lt;'Intro &amp; Setup'!$BI$7, $B622&gt;'Intro &amp; Setup'!$BJ$18), "X", ""))</f>
        <v/>
      </c>
      <c r="AA622" s="70" t="str">
        <f t="shared" si="121"/>
        <v/>
      </c>
      <c r="AB622" s="67" t="str">
        <f t="shared" si="122"/>
        <v/>
      </c>
      <c r="AD622" s="64" t="str">
        <f t="shared" si="123"/>
        <v/>
      </c>
      <c r="AF622" s="67" t="str">
        <f>IF($AD622="", "", COUNTIF($AD$11:$AD$1010, "&lt;"&amp;$AD622)+1+COUNTIF($AD$11:$AD622, $AD622)-1)</f>
        <v/>
      </c>
      <c r="AH622" s="77" t="str">
        <f t="shared" si="124"/>
        <v/>
      </c>
      <c r="AI622" s="21" t="str">
        <f t="shared" si="125"/>
        <v/>
      </c>
      <c r="AK622" s="39" t="str">
        <f t="shared" si="126"/>
        <v/>
      </c>
      <c r="AM622" s="77" t="str">
        <f t="shared" si="127"/>
        <v/>
      </c>
      <c r="AO622" s="77" t="str">
        <f t="shared" si="128"/>
        <v/>
      </c>
      <c r="AP622" s="21" t="str">
        <f t="shared" si="129"/>
        <v/>
      </c>
    </row>
    <row r="623" spans="1:42" x14ac:dyDescent="0.25">
      <c r="A623" s="27"/>
      <c r="B623" s="104"/>
      <c r="C623" s="105"/>
      <c r="D623" s="105"/>
      <c r="E623" s="106"/>
      <c r="F623" s="107"/>
      <c r="G623" s="107"/>
      <c r="H623" s="108"/>
      <c r="I623" s="27"/>
      <c r="J623" s="27"/>
      <c r="K623" s="29" t="str">
        <f t="shared" si="117"/>
        <v/>
      </c>
      <c r="L623" s="21" t="str">
        <f>IF($K623="", "", IF($K623=$Q$5, 0, ($G623*'Intro &amp; Setup'!$Y$20)-($F623*'Intro &amp; Setup'!$Y$20)))</f>
        <v/>
      </c>
      <c r="M623" s="27"/>
      <c r="S623" s="39" t="str">
        <f t="shared" si="118"/>
        <v/>
      </c>
      <c r="U623" s="39" t="str">
        <f t="shared" si="119"/>
        <v/>
      </c>
      <c r="W623" s="39" t="str">
        <f t="shared" si="120"/>
        <v/>
      </c>
      <c r="Y623" s="39" t="str">
        <f>IF($B623="", "", IF(OR($B623&lt;'Intro &amp; Setup'!$BI$7, $B623&gt;'Intro &amp; Setup'!$BJ$18), "X", ""))</f>
        <v/>
      </c>
      <c r="AA623" s="70" t="str">
        <f t="shared" si="121"/>
        <v/>
      </c>
      <c r="AB623" s="67" t="str">
        <f t="shared" si="122"/>
        <v/>
      </c>
      <c r="AD623" s="64" t="str">
        <f t="shared" si="123"/>
        <v/>
      </c>
      <c r="AF623" s="67" t="str">
        <f>IF($AD623="", "", COUNTIF($AD$11:$AD$1010, "&lt;"&amp;$AD623)+1+COUNTIF($AD$11:$AD623, $AD623)-1)</f>
        <v/>
      </c>
      <c r="AH623" s="77" t="str">
        <f t="shared" si="124"/>
        <v/>
      </c>
      <c r="AI623" s="21" t="str">
        <f t="shared" si="125"/>
        <v/>
      </c>
      <c r="AK623" s="39" t="str">
        <f t="shared" si="126"/>
        <v/>
      </c>
      <c r="AM623" s="77" t="str">
        <f t="shared" si="127"/>
        <v/>
      </c>
      <c r="AO623" s="77" t="str">
        <f t="shared" si="128"/>
        <v/>
      </c>
      <c r="AP623" s="21" t="str">
        <f t="shared" si="129"/>
        <v/>
      </c>
    </row>
    <row r="624" spans="1:42" x14ac:dyDescent="0.25">
      <c r="A624" s="27"/>
      <c r="B624" s="104"/>
      <c r="C624" s="105"/>
      <c r="D624" s="105"/>
      <c r="E624" s="106"/>
      <c r="F624" s="107"/>
      <c r="G624" s="107"/>
      <c r="H624" s="108"/>
      <c r="I624" s="27"/>
      <c r="J624" s="27"/>
      <c r="K624" s="29" t="str">
        <f t="shared" si="117"/>
        <v/>
      </c>
      <c r="L624" s="21" t="str">
        <f>IF($K624="", "", IF($K624=$Q$5, 0, ($G624*'Intro &amp; Setup'!$Y$20)-($F624*'Intro &amp; Setup'!$Y$20)))</f>
        <v/>
      </c>
      <c r="M624" s="27"/>
      <c r="S624" s="39" t="str">
        <f t="shared" si="118"/>
        <v/>
      </c>
      <c r="U624" s="39" t="str">
        <f t="shared" si="119"/>
        <v/>
      </c>
      <c r="W624" s="39" t="str">
        <f t="shared" si="120"/>
        <v/>
      </c>
      <c r="Y624" s="39" t="str">
        <f>IF($B624="", "", IF(OR($B624&lt;'Intro &amp; Setup'!$BI$7, $B624&gt;'Intro &amp; Setup'!$BJ$18), "X", ""))</f>
        <v/>
      </c>
      <c r="AA624" s="70" t="str">
        <f t="shared" si="121"/>
        <v/>
      </c>
      <c r="AB624" s="67" t="str">
        <f t="shared" si="122"/>
        <v/>
      </c>
      <c r="AD624" s="64" t="str">
        <f t="shared" si="123"/>
        <v/>
      </c>
      <c r="AF624" s="67" t="str">
        <f>IF($AD624="", "", COUNTIF($AD$11:$AD$1010, "&lt;"&amp;$AD624)+1+COUNTIF($AD$11:$AD624, $AD624)-1)</f>
        <v/>
      </c>
      <c r="AH624" s="77" t="str">
        <f t="shared" si="124"/>
        <v/>
      </c>
      <c r="AI624" s="21" t="str">
        <f t="shared" si="125"/>
        <v/>
      </c>
      <c r="AK624" s="39" t="str">
        <f t="shared" si="126"/>
        <v/>
      </c>
      <c r="AM624" s="77" t="str">
        <f t="shared" si="127"/>
        <v/>
      </c>
      <c r="AO624" s="77" t="str">
        <f t="shared" si="128"/>
        <v/>
      </c>
      <c r="AP624" s="21" t="str">
        <f t="shared" si="129"/>
        <v/>
      </c>
    </row>
    <row r="625" spans="1:42" x14ac:dyDescent="0.25">
      <c r="A625" s="27"/>
      <c r="B625" s="104"/>
      <c r="C625" s="105"/>
      <c r="D625" s="105"/>
      <c r="E625" s="106"/>
      <c r="F625" s="107"/>
      <c r="G625" s="107"/>
      <c r="H625" s="108"/>
      <c r="I625" s="27"/>
      <c r="J625" s="27"/>
      <c r="K625" s="29" t="str">
        <f t="shared" si="117"/>
        <v/>
      </c>
      <c r="L625" s="21" t="str">
        <f>IF($K625="", "", IF($K625=$Q$5, 0, ($G625*'Intro &amp; Setup'!$Y$20)-($F625*'Intro &amp; Setup'!$Y$20)))</f>
        <v/>
      </c>
      <c r="M625" s="27"/>
      <c r="S625" s="39" t="str">
        <f t="shared" si="118"/>
        <v/>
      </c>
      <c r="U625" s="39" t="str">
        <f t="shared" si="119"/>
        <v/>
      </c>
      <c r="W625" s="39" t="str">
        <f t="shared" si="120"/>
        <v/>
      </c>
      <c r="Y625" s="39" t="str">
        <f>IF($B625="", "", IF(OR($B625&lt;'Intro &amp; Setup'!$BI$7, $B625&gt;'Intro &amp; Setup'!$BJ$18), "X", ""))</f>
        <v/>
      </c>
      <c r="AA625" s="70" t="str">
        <f t="shared" si="121"/>
        <v/>
      </c>
      <c r="AB625" s="67" t="str">
        <f t="shared" si="122"/>
        <v/>
      </c>
      <c r="AD625" s="64" t="str">
        <f t="shared" si="123"/>
        <v/>
      </c>
      <c r="AF625" s="67" t="str">
        <f>IF($AD625="", "", COUNTIF($AD$11:$AD$1010, "&lt;"&amp;$AD625)+1+COUNTIF($AD$11:$AD625, $AD625)-1)</f>
        <v/>
      </c>
      <c r="AH625" s="77" t="str">
        <f t="shared" si="124"/>
        <v/>
      </c>
      <c r="AI625" s="21" t="str">
        <f t="shared" si="125"/>
        <v/>
      </c>
      <c r="AK625" s="39" t="str">
        <f t="shared" si="126"/>
        <v/>
      </c>
      <c r="AM625" s="77" t="str">
        <f t="shared" si="127"/>
        <v/>
      </c>
      <c r="AO625" s="77" t="str">
        <f t="shared" si="128"/>
        <v/>
      </c>
      <c r="AP625" s="21" t="str">
        <f t="shared" si="129"/>
        <v/>
      </c>
    </row>
    <row r="626" spans="1:42" x14ac:dyDescent="0.25">
      <c r="A626" s="27"/>
      <c r="B626" s="104"/>
      <c r="C626" s="105"/>
      <c r="D626" s="105"/>
      <c r="E626" s="106"/>
      <c r="F626" s="107"/>
      <c r="G626" s="107"/>
      <c r="H626" s="108"/>
      <c r="I626" s="27"/>
      <c r="J626" s="27"/>
      <c r="K626" s="29" t="str">
        <f t="shared" si="117"/>
        <v/>
      </c>
      <c r="L626" s="21" t="str">
        <f>IF($K626="", "", IF($K626=$Q$5, 0, ($G626*'Intro &amp; Setup'!$Y$20)-($F626*'Intro &amp; Setup'!$Y$20)))</f>
        <v/>
      </c>
      <c r="M626" s="27"/>
      <c r="S626" s="39" t="str">
        <f t="shared" si="118"/>
        <v/>
      </c>
      <c r="U626" s="39" t="str">
        <f t="shared" si="119"/>
        <v/>
      </c>
      <c r="W626" s="39" t="str">
        <f t="shared" si="120"/>
        <v/>
      </c>
      <c r="Y626" s="39" t="str">
        <f>IF($B626="", "", IF(OR($B626&lt;'Intro &amp; Setup'!$BI$7, $B626&gt;'Intro &amp; Setup'!$BJ$18), "X", ""))</f>
        <v/>
      </c>
      <c r="AA626" s="70" t="str">
        <f t="shared" si="121"/>
        <v/>
      </c>
      <c r="AB626" s="67" t="str">
        <f t="shared" si="122"/>
        <v/>
      </c>
      <c r="AD626" s="64" t="str">
        <f t="shared" si="123"/>
        <v/>
      </c>
      <c r="AF626" s="67" t="str">
        <f>IF($AD626="", "", COUNTIF($AD$11:$AD$1010, "&lt;"&amp;$AD626)+1+COUNTIF($AD$11:$AD626, $AD626)-1)</f>
        <v/>
      </c>
      <c r="AH626" s="77" t="str">
        <f t="shared" si="124"/>
        <v/>
      </c>
      <c r="AI626" s="21" t="str">
        <f t="shared" si="125"/>
        <v/>
      </c>
      <c r="AK626" s="39" t="str">
        <f t="shared" si="126"/>
        <v/>
      </c>
      <c r="AM626" s="77" t="str">
        <f t="shared" si="127"/>
        <v/>
      </c>
      <c r="AO626" s="77" t="str">
        <f t="shared" si="128"/>
        <v/>
      </c>
      <c r="AP626" s="21" t="str">
        <f t="shared" si="129"/>
        <v/>
      </c>
    </row>
    <row r="627" spans="1:42" x14ac:dyDescent="0.25">
      <c r="A627" s="27"/>
      <c r="B627" s="104"/>
      <c r="C627" s="105"/>
      <c r="D627" s="105"/>
      <c r="E627" s="106"/>
      <c r="F627" s="107"/>
      <c r="G627" s="107"/>
      <c r="H627" s="108"/>
      <c r="I627" s="27"/>
      <c r="J627" s="27"/>
      <c r="K627" s="29" t="str">
        <f t="shared" si="117"/>
        <v/>
      </c>
      <c r="L627" s="21" t="str">
        <f>IF($K627="", "", IF($K627=$Q$5, 0, ($G627*'Intro &amp; Setup'!$Y$20)-($F627*'Intro &amp; Setup'!$Y$20)))</f>
        <v/>
      </c>
      <c r="M627" s="27"/>
      <c r="S627" s="39" t="str">
        <f t="shared" si="118"/>
        <v/>
      </c>
      <c r="U627" s="39" t="str">
        <f t="shared" si="119"/>
        <v/>
      </c>
      <c r="W627" s="39" t="str">
        <f t="shared" si="120"/>
        <v/>
      </c>
      <c r="Y627" s="39" t="str">
        <f>IF($B627="", "", IF(OR($B627&lt;'Intro &amp; Setup'!$BI$7, $B627&gt;'Intro &amp; Setup'!$BJ$18), "X", ""))</f>
        <v/>
      </c>
      <c r="AA627" s="70" t="str">
        <f t="shared" si="121"/>
        <v/>
      </c>
      <c r="AB627" s="67" t="str">
        <f t="shared" si="122"/>
        <v/>
      </c>
      <c r="AD627" s="64" t="str">
        <f t="shared" si="123"/>
        <v/>
      </c>
      <c r="AF627" s="67" t="str">
        <f>IF($AD627="", "", COUNTIF($AD$11:$AD$1010, "&lt;"&amp;$AD627)+1+COUNTIF($AD$11:$AD627, $AD627)-1)</f>
        <v/>
      </c>
      <c r="AH627" s="77" t="str">
        <f t="shared" si="124"/>
        <v/>
      </c>
      <c r="AI627" s="21" t="str">
        <f t="shared" si="125"/>
        <v/>
      </c>
      <c r="AK627" s="39" t="str">
        <f t="shared" si="126"/>
        <v/>
      </c>
      <c r="AM627" s="77" t="str">
        <f t="shared" si="127"/>
        <v/>
      </c>
      <c r="AO627" s="77" t="str">
        <f t="shared" si="128"/>
        <v/>
      </c>
      <c r="AP627" s="21" t="str">
        <f t="shared" si="129"/>
        <v/>
      </c>
    </row>
    <row r="628" spans="1:42" x14ac:dyDescent="0.25">
      <c r="A628" s="27"/>
      <c r="B628" s="104"/>
      <c r="C628" s="105"/>
      <c r="D628" s="105"/>
      <c r="E628" s="106"/>
      <c r="F628" s="107"/>
      <c r="G628" s="107"/>
      <c r="H628" s="108"/>
      <c r="I628" s="27"/>
      <c r="J628" s="27"/>
      <c r="K628" s="29" t="str">
        <f t="shared" si="117"/>
        <v/>
      </c>
      <c r="L628" s="21" t="str">
        <f>IF($K628="", "", IF($K628=$Q$5, 0, ($G628*'Intro &amp; Setup'!$Y$20)-($F628*'Intro &amp; Setup'!$Y$20)))</f>
        <v/>
      </c>
      <c r="M628" s="27"/>
      <c r="S628" s="39" t="str">
        <f t="shared" si="118"/>
        <v/>
      </c>
      <c r="U628" s="39" t="str">
        <f t="shared" si="119"/>
        <v/>
      </c>
      <c r="W628" s="39" t="str">
        <f t="shared" si="120"/>
        <v/>
      </c>
      <c r="Y628" s="39" t="str">
        <f>IF($B628="", "", IF(OR($B628&lt;'Intro &amp; Setup'!$BI$7, $B628&gt;'Intro &amp; Setup'!$BJ$18), "X", ""))</f>
        <v/>
      </c>
      <c r="AA628" s="70" t="str">
        <f t="shared" si="121"/>
        <v/>
      </c>
      <c r="AB628" s="67" t="str">
        <f t="shared" si="122"/>
        <v/>
      </c>
      <c r="AD628" s="64" t="str">
        <f t="shared" si="123"/>
        <v/>
      </c>
      <c r="AF628" s="67" t="str">
        <f>IF($AD628="", "", COUNTIF($AD$11:$AD$1010, "&lt;"&amp;$AD628)+1+COUNTIF($AD$11:$AD628, $AD628)-1)</f>
        <v/>
      </c>
      <c r="AH628" s="77" t="str">
        <f t="shared" si="124"/>
        <v/>
      </c>
      <c r="AI628" s="21" t="str">
        <f t="shared" si="125"/>
        <v/>
      </c>
      <c r="AK628" s="39" t="str">
        <f t="shared" si="126"/>
        <v/>
      </c>
      <c r="AM628" s="77" t="str">
        <f t="shared" si="127"/>
        <v/>
      </c>
      <c r="AO628" s="77" t="str">
        <f t="shared" si="128"/>
        <v/>
      </c>
      <c r="AP628" s="21" t="str">
        <f t="shared" si="129"/>
        <v/>
      </c>
    </row>
    <row r="629" spans="1:42" x14ac:dyDescent="0.25">
      <c r="A629" s="27"/>
      <c r="B629" s="104"/>
      <c r="C629" s="105"/>
      <c r="D629" s="105"/>
      <c r="E629" s="106"/>
      <c r="F629" s="107"/>
      <c r="G629" s="107"/>
      <c r="H629" s="108"/>
      <c r="I629" s="27"/>
      <c r="J629" s="27"/>
      <c r="K629" s="29" t="str">
        <f t="shared" si="117"/>
        <v/>
      </c>
      <c r="L629" s="21" t="str">
        <f>IF($K629="", "", IF($K629=$Q$5, 0, ($G629*'Intro &amp; Setup'!$Y$20)-($F629*'Intro &amp; Setup'!$Y$20)))</f>
        <v/>
      </c>
      <c r="M629" s="27"/>
      <c r="S629" s="39" t="str">
        <f t="shared" si="118"/>
        <v/>
      </c>
      <c r="U629" s="39" t="str">
        <f t="shared" si="119"/>
        <v/>
      </c>
      <c r="W629" s="39" t="str">
        <f t="shared" si="120"/>
        <v/>
      </c>
      <c r="Y629" s="39" t="str">
        <f>IF($B629="", "", IF(OR($B629&lt;'Intro &amp; Setup'!$BI$7, $B629&gt;'Intro &amp; Setup'!$BJ$18), "X", ""))</f>
        <v/>
      </c>
      <c r="AA629" s="70" t="str">
        <f t="shared" si="121"/>
        <v/>
      </c>
      <c r="AB629" s="67" t="str">
        <f t="shared" si="122"/>
        <v/>
      </c>
      <c r="AD629" s="64" t="str">
        <f t="shared" si="123"/>
        <v/>
      </c>
      <c r="AF629" s="67" t="str">
        <f>IF($AD629="", "", COUNTIF($AD$11:$AD$1010, "&lt;"&amp;$AD629)+1+COUNTIF($AD$11:$AD629, $AD629)-1)</f>
        <v/>
      </c>
      <c r="AH629" s="77" t="str">
        <f t="shared" si="124"/>
        <v/>
      </c>
      <c r="AI629" s="21" t="str">
        <f t="shared" si="125"/>
        <v/>
      </c>
      <c r="AK629" s="39" t="str">
        <f t="shared" si="126"/>
        <v/>
      </c>
      <c r="AM629" s="77" t="str">
        <f t="shared" si="127"/>
        <v/>
      </c>
      <c r="AO629" s="77" t="str">
        <f t="shared" si="128"/>
        <v/>
      </c>
      <c r="AP629" s="21" t="str">
        <f t="shared" si="129"/>
        <v/>
      </c>
    </row>
    <row r="630" spans="1:42" x14ac:dyDescent="0.25">
      <c r="A630" s="27"/>
      <c r="B630" s="104"/>
      <c r="C630" s="105"/>
      <c r="D630" s="105"/>
      <c r="E630" s="106"/>
      <c r="F630" s="107"/>
      <c r="G630" s="107"/>
      <c r="H630" s="108"/>
      <c r="I630" s="27"/>
      <c r="J630" s="27"/>
      <c r="K630" s="29" t="str">
        <f t="shared" si="117"/>
        <v/>
      </c>
      <c r="L630" s="21" t="str">
        <f>IF($K630="", "", IF($K630=$Q$5, 0, ($G630*'Intro &amp; Setup'!$Y$20)-($F630*'Intro &amp; Setup'!$Y$20)))</f>
        <v/>
      </c>
      <c r="M630" s="27"/>
      <c r="S630" s="39" t="str">
        <f t="shared" si="118"/>
        <v/>
      </c>
      <c r="U630" s="39" t="str">
        <f t="shared" si="119"/>
        <v/>
      </c>
      <c r="W630" s="39" t="str">
        <f t="shared" si="120"/>
        <v/>
      </c>
      <c r="Y630" s="39" t="str">
        <f>IF($B630="", "", IF(OR($B630&lt;'Intro &amp; Setup'!$BI$7, $B630&gt;'Intro &amp; Setup'!$BJ$18), "X", ""))</f>
        <v/>
      </c>
      <c r="AA630" s="70" t="str">
        <f t="shared" si="121"/>
        <v/>
      </c>
      <c r="AB630" s="67" t="str">
        <f t="shared" si="122"/>
        <v/>
      </c>
      <c r="AD630" s="64" t="str">
        <f t="shared" si="123"/>
        <v/>
      </c>
      <c r="AF630" s="67" t="str">
        <f>IF($AD630="", "", COUNTIF($AD$11:$AD$1010, "&lt;"&amp;$AD630)+1+COUNTIF($AD$11:$AD630, $AD630)-1)</f>
        <v/>
      </c>
      <c r="AH630" s="77" t="str">
        <f t="shared" si="124"/>
        <v/>
      </c>
      <c r="AI630" s="21" t="str">
        <f t="shared" si="125"/>
        <v/>
      </c>
      <c r="AK630" s="39" t="str">
        <f t="shared" si="126"/>
        <v/>
      </c>
      <c r="AM630" s="77" t="str">
        <f t="shared" si="127"/>
        <v/>
      </c>
      <c r="AO630" s="77" t="str">
        <f t="shared" si="128"/>
        <v/>
      </c>
      <c r="AP630" s="21" t="str">
        <f t="shared" si="129"/>
        <v/>
      </c>
    </row>
    <row r="631" spans="1:42" x14ac:dyDescent="0.25">
      <c r="A631" s="27"/>
      <c r="B631" s="104"/>
      <c r="C631" s="105"/>
      <c r="D631" s="105"/>
      <c r="E631" s="106"/>
      <c r="F631" s="107"/>
      <c r="G631" s="107"/>
      <c r="H631" s="108"/>
      <c r="I631" s="27"/>
      <c r="J631" s="27"/>
      <c r="K631" s="29" t="str">
        <f t="shared" si="117"/>
        <v/>
      </c>
      <c r="L631" s="21" t="str">
        <f>IF($K631="", "", IF($K631=$Q$5, 0, ($G631*'Intro &amp; Setup'!$Y$20)-($F631*'Intro &amp; Setup'!$Y$20)))</f>
        <v/>
      </c>
      <c r="M631" s="27"/>
      <c r="S631" s="39" t="str">
        <f t="shared" si="118"/>
        <v/>
      </c>
      <c r="U631" s="39" t="str">
        <f t="shared" si="119"/>
        <v/>
      </c>
      <c r="W631" s="39" t="str">
        <f t="shared" si="120"/>
        <v/>
      </c>
      <c r="Y631" s="39" t="str">
        <f>IF($B631="", "", IF(OR($B631&lt;'Intro &amp; Setup'!$BI$7, $B631&gt;'Intro &amp; Setup'!$BJ$18), "X", ""))</f>
        <v/>
      </c>
      <c r="AA631" s="70" t="str">
        <f t="shared" si="121"/>
        <v/>
      </c>
      <c r="AB631" s="67" t="str">
        <f t="shared" si="122"/>
        <v/>
      </c>
      <c r="AD631" s="64" t="str">
        <f t="shared" si="123"/>
        <v/>
      </c>
      <c r="AF631" s="67" t="str">
        <f>IF($AD631="", "", COUNTIF($AD$11:$AD$1010, "&lt;"&amp;$AD631)+1+COUNTIF($AD$11:$AD631, $AD631)-1)</f>
        <v/>
      </c>
      <c r="AH631" s="77" t="str">
        <f t="shared" si="124"/>
        <v/>
      </c>
      <c r="AI631" s="21" t="str">
        <f t="shared" si="125"/>
        <v/>
      </c>
      <c r="AK631" s="39" t="str">
        <f t="shared" si="126"/>
        <v/>
      </c>
      <c r="AM631" s="77" t="str">
        <f t="shared" si="127"/>
        <v/>
      </c>
      <c r="AO631" s="77" t="str">
        <f t="shared" si="128"/>
        <v/>
      </c>
      <c r="AP631" s="21" t="str">
        <f t="shared" si="129"/>
        <v/>
      </c>
    </row>
    <row r="632" spans="1:42" x14ac:dyDescent="0.25">
      <c r="A632" s="27"/>
      <c r="B632" s="104"/>
      <c r="C632" s="105"/>
      <c r="D632" s="105"/>
      <c r="E632" s="106"/>
      <c r="F632" s="107"/>
      <c r="G632" s="107"/>
      <c r="H632" s="108"/>
      <c r="I632" s="27"/>
      <c r="J632" s="27"/>
      <c r="K632" s="29" t="str">
        <f t="shared" si="117"/>
        <v/>
      </c>
      <c r="L632" s="21" t="str">
        <f>IF($K632="", "", IF($K632=$Q$5, 0, ($G632*'Intro &amp; Setup'!$Y$20)-($F632*'Intro &amp; Setup'!$Y$20)))</f>
        <v/>
      </c>
      <c r="M632" s="27"/>
      <c r="S632" s="39" t="str">
        <f t="shared" si="118"/>
        <v/>
      </c>
      <c r="U632" s="39" t="str">
        <f t="shared" si="119"/>
        <v/>
      </c>
      <c r="W632" s="39" t="str">
        <f t="shared" si="120"/>
        <v/>
      </c>
      <c r="Y632" s="39" t="str">
        <f>IF($B632="", "", IF(OR($B632&lt;'Intro &amp; Setup'!$BI$7, $B632&gt;'Intro &amp; Setup'!$BJ$18), "X", ""))</f>
        <v/>
      </c>
      <c r="AA632" s="70" t="str">
        <f t="shared" si="121"/>
        <v/>
      </c>
      <c r="AB632" s="67" t="str">
        <f t="shared" si="122"/>
        <v/>
      </c>
      <c r="AD632" s="64" t="str">
        <f t="shared" si="123"/>
        <v/>
      </c>
      <c r="AF632" s="67" t="str">
        <f>IF($AD632="", "", COUNTIF($AD$11:$AD$1010, "&lt;"&amp;$AD632)+1+COUNTIF($AD$11:$AD632, $AD632)-1)</f>
        <v/>
      </c>
      <c r="AH632" s="77" t="str">
        <f t="shared" si="124"/>
        <v/>
      </c>
      <c r="AI632" s="21" t="str">
        <f t="shared" si="125"/>
        <v/>
      </c>
      <c r="AK632" s="39" t="str">
        <f t="shared" si="126"/>
        <v/>
      </c>
      <c r="AM632" s="77" t="str">
        <f t="shared" si="127"/>
        <v/>
      </c>
      <c r="AO632" s="77" t="str">
        <f t="shared" si="128"/>
        <v/>
      </c>
      <c r="AP632" s="21" t="str">
        <f t="shared" si="129"/>
        <v/>
      </c>
    </row>
    <row r="633" spans="1:42" x14ac:dyDescent="0.25">
      <c r="A633" s="27"/>
      <c r="B633" s="104"/>
      <c r="C633" s="105"/>
      <c r="D633" s="105"/>
      <c r="E633" s="106"/>
      <c r="F633" s="107"/>
      <c r="G633" s="107"/>
      <c r="H633" s="108"/>
      <c r="I633" s="27"/>
      <c r="J633" s="27"/>
      <c r="K633" s="29" t="str">
        <f t="shared" si="117"/>
        <v/>
      </c>
      <c r="L633" s="21" t="str">
        <f>IF($K633="", "", IF($K633=$Q$5, 0, ($G633*'Intro &amp; Setup'!$Y$20)-($F633*'Intro &amp; Setup'!$Y$20)))</f>
        <v/>
      </c>
      <c r="M633" s="27"/>
      <c r="S633" s="39" t="str">
        <f t="shared" si="118"/>
        <v/>
      </c>
      <c r="U633" s="39" t="str">
        <f t="shared" si="119"/>
        <v/>
      </c>
      <c r="W633" s="39" t="str">
        <f t="shared" si="120"/>
        <v/>
      </c>
      <c r="Y633" s="39" t="str">
        <f>IF($B633="", "", IF(OR($B633&lt;'Intro &amp; Setup'!$BI$7, $B633&gt;'Intro &amp; Setup'!$BJ$18), "X", ""))</f>
        <v/>
      </c>
      <c r="AA633" s="70" t="str">
        <f t="shared" si="121"/>
        <v/>
      </c>
      <c r="AB633" s="67" t="str">
        <f t="shared" si="122"/>
        <v/>
      </c>
      <c r="AD633" s="64" t="str">
        <f t="shared" si="123"/>
        <v/>
      </c>
      <c r="AF633" s="67" t="str">
        <f>IF($AD633="", "", COUNTIF($AD$11:$AD$1010, "&lt;"&amp;$AD633)+1+COUNTIF($AD$11:$AD633, $AD633)-1)</f>
        <v/>
      </c>
      <c r="AH633" s="77" t="str">
        <f t="shared" si="124"/>
        <v/>
      </c>
      <c r="AI633" s="21" t="str">
        <f t="shared" si="125"/>
        <v/>
      </c>
      <c r="AK633" s="39" t="str">
        <f t="shared" si="126"/>
        <v/>
      </c>
      <c r="AM633" s="77" t="str">
        <f t="shared" si="127"/>
        <v/>
      </c>
      <c r="AO633" s="77" t="str">
        <f t="shared" si="128"/>
        <v/>
      </c>
      <c r="AP633" s="21" t="str">
        <f t="shared" si="129"/>
        <v/>
      </c>
    </row>
    <row r="634" spans="1:42" x14ac:dyDescent="0.25">
      <c r="A634" s="27"/>
      <c r="B634" s="104"/>
      <c r="C634" s="105"/>
      <c r="D634" s="105"/>
      <c r="E634" s="106"/>
      <c r="F634" s="107"/>
      <c r="G634" s="107"/>
      <c r="H634" s="108"/>
      <c r="I634" s="27"/>
      <c r="J634" s="27"/>
      <c r="K634" s="29" t="str">
        <f t="shared" si="117"/>
        <v/>
      </c>
      <c r="L634" s="21" t="str">
        <f>IF($K634="", "", IF($K634=$Q$5, 0, ($G634*'Intro &amp; Setup'!$Y$20)-($F634*'Intro &amp; Setup'!$Y$20)))</f>
        <v/>
      </c>
      <c r="M634" s="27"/>
      <c r="S634" s="39" t="str">
        <f t="shared" si="118"/>
        <v/>
      </c>
      <c r="U634" s="39" t="str">
        <f t="shared" si="119"/>
        <v/>
      </c>
      <c r="W634" s="39" t="str">
        <f t="shared" si="120"/>
        <v/>
      </c>
      <c r="Y634" s="39" t="str">
        <f>IF($B634="", "", IF(OR($B634&lt;'Intro &amp; Setup'!$BI$7, $B634&gt;'Intro &amp; Setup'!$BJ$18), "X", ""))</f>
        <v/>
      </c>
      <c r="AA634" s="70" t="str">
        <f t="shared" si="121"/>
        <v/>
      </c>
      <c r="AB634" s="67" t="str">
        <f t="shared" si="122"/>
        <v/>
      </c>
      <c r="AD634" s="64" t="str">
        <f t="shared" si="123"/>
        <v/>
      </c>
      <c r="AF634" s="67" t="str">
        <f>IF($AD634="", "", COUNTIF($AD$11:$AD$1010, "&lt;"&amp;$AD634)+1+COUNTIF($AD$11:$AD634, $AD634)-1)</f>
        <v/>
      </c>
      <c r="AH634" s="77" t="str">
        <f t="shared" si="124"/>
        <v/>
      </c>
      <c r="AI634" s="21" t="str">
        <f t="shared" si="125"/>
        <v/>
      </c>
      <c r="AK634" s="39" t="str">
        <f t="shared" si="126"/>
        <v/>
      </c>
      <c r="AM634" s="77" t="str">
        <f t="shared" si="127"/>
        <v/>
      </c>
      <c r="AO634" s="77" t="str">
        <f t="shared" si="128"/>
        <v/>
      </c>
      <c r="AP634" s="21" t="str">
        <f t="shared" si="129"/>
        <v/>
      </c>
    </row>
    <row r="635" spans="1:42" x14ac:dyDescent="0.25">
      <c r="A635" s="27"/>
      <c r="B635" s="104"/>
      <c r="C635" s="105"/>
      <c r="D635" s="105"/>
      <c r="E635" s="106"/>
      <c r="F635" s="107"/>
      <c r="G635" s="107"/>
      <c r="H635" s="108"/>
      <c r="I635" s="27"/>
      <c r="J635" s="27"/>
      <c r="K635" s="29" t="str">
        <f t="shared" si="117"/>
        <v/>
      </c>
      <c r="L635" s="21" t="str">
        <f>IF($K635="", "", IF($K635=$Q$5, 0, ($G635*'Intro &amp; Setup'!$Y$20)-($F635*'Intro &amp; Setup'!$Y$20)))</f>
        <v/>
      </c>
      <c r="M635" s="27"/>
      <c r="S635" s="39" t="str">
        <f t="shared" si="118"/>
        <v/>
      </c>
      <c r="U635" s="39" t="str">
        <f t="shared" si="119"/>
        <v/>
      </c>
      <c r="W635" s="39" t="str">
        <f t="shared" si="120"/>
        <v/>
      </c>
      <c r="Y635" s="39" t="str">
        <f>IF($B635="", "", IF(OR($B635&lt;'Intro &amp; Setup'!$BI$7, $B635&gt;'Intro &amp; Setup'!$BJ$18), "X", ""))</f>
        <v/>
      </c>
      <c r="AA635" s="70" t="str">
        <f t="shared" si="121"/>
        <v/>
      </c>
      <c r="AB635" s="67" t="str">
        <f t="shared" si="122"/>
        <v/>
      </c>
      <c r="AD635" s="64" t="str">
        <f t="shared" si="123"/>
        <v/>
      </c>
      <c r="AF635" s="67" t="str">
        <f>IF($AD635="", "", COUNTIF($AD$11:$AD$1010, "&lt;"&amp;$AD635)+1+COUNTIF($AD$11:$AD635, $AD635)-1)</f>
        <v/>
      </c>
      <c r="AH635" s="77" t="str">
        <f t="shared" si="124"/>
        <v/>
      </c>
      <c r="AI635" s="21" t="str">
        <f t="shared" si="125"/>
        <v/>
      </c>
      <c r="AK635" s="39" t="str">
        <f t="shared" si="126"/>
        <v/>
      </c>
      <c r="AM635" s="77" t="str">
        <f t="shared" si="127"/>
        <v/>
      </c>
      <c r="AO635" s="77" t="str">
        <f t="shared" si="128"/>
        <v/>
      </c>
      <c r="AP635" s="21" t="str">
        <f t="shared" si="129"/>
        <v/>
      </c>
    </row>
    <row r="636" spans="1:42" x14ac:dyDescent="0.25">
      <c r="A636" s="27"/>
      <c r="B636" s="104"/>
      <c r="C636" s="105"/>
      <c r="D636" s="105"/>
      <c r="E636" s="106"/>
      <c r="F636" s="107"/>
      <c r="G636" s="107"/>
      <c r="H636" s="108"/>
      <c r="I636" s="27"/>
      <c r="J636" s="27"/>
      <c r="K636" s="29" t="str">
        <f t="shared" si="117"/>
        <v/>
      </c>
      <c r="L636" s="21" t="str">
        <f>IF($K636="", "", IF($K636=$Q$5, 0, ($G636*'Intro &amp; Setup'!$Y$20)-($F636*'Intro &amp; Setup'!$Y$20)))</f>
        <v/>
      </c>
      <c r="M636" s="27"/>
      <c r="S636" s="39" t="str">
        <f t="shared" si="118"/>
        <v/>
      </c>
      <c r="U636" s="39" t="str">
        <f t="shared" si="119"/>
        <v/>
      </c>
      <c r="W636" s="39" t="str">
        <f t="shared" si="120"/>
        <v/>
      </c>
      <c r="Y636" s="39" t="str">
        <f>IF($B636="", "", IF(OR($B636&lt;'Intro &amp; Setup'!$BI$7, $B636&gt;'Intro &amp; Setup'!$BJ$18), "X", ""))</f>
        <v/>
      </c>
      <c r="AA636" s="70" t="str">
        <f t="shared" si="121"/>
        <v/>
      </c>
      <c r="AB636" s="67" t="str">
        <f t="shared" si="122"/>
        <v/>
      </c>
      <c r="AD636" s="64" t="str">
        <f t="shared" si="123"/>
        <v/>
      </c>
      <c r="AF636" s="67" t="str">
        <f>IF($AD636="", "", COUNTIF($AD$11:$AD$1010, "&lt;"&amp;$AD636)+1+COUNTIF($AD$11:$AD636, $AD636)-1)</f>
        <v/>
      </c>
      <c r="AH636" s="77" t="str">
        <f t="shared" si="124"/>
        <v/>
      </c>
      <c r="AI636" s="21" t="str">
        <f t="shared" si="125"/>
        <v/>
      </c>
      <c r="AK636" s="39" t="str">
        <f t="shared" si="126"/>
        <v/>
      </c>
      <c r="AM636" s="77" t="str">
        <f t="shared" si="127"/>
        <v/>
      </c>
      <c r="AO636" s="77" t="str">
        <f t="shared" si="128"/>
        <v/>
      </c>
      <c r="AP636" s="21" t="str">
        <f t="shared" si="129"/>
        <v/>
      </c>
    </row>
    <row r="637" spans="1:42" x14ac:dyDescent="0.25">
      <c r="A637" s="27"/>
      <c r="B637" s="104"/>
      <c r="C637" s="105"/>
      <c r="D637" s="105"/>
      <c r="E637" s="106"/>
      <c r="F637" s="107"/>
      <c r="G637" s="107"/>
      <c r="H637" s="108"/>
      <c r="I637" s="27"/>
      <c r="J637" s="27"/>
      <c r="K637" s="29" t="str">
        <f t="shared" si="117"/>
        <v/>
      </c>
      <c r="L637" s="21" t="str">
        <f>IF($K637="", "", IF($K637=$Q$5, 0, ($G637*'Intro &amp; Setup'!$Y$20)-($F637*'Intro &amp; Setup'!$Y$20)))</f>
        <v/>
      </c>
      <c r="M637" s="27"/>
      <c r="S637" s="39" t="str">
        <f t="shared" si="118"/>
        <v/>
      </c>
      <c r="U637" s="39" t="str">
        <f t="shared" si="119"/>
        <v/>
      </c>
      <c r="W637" s="39" t="str">
        <f t="shared" si="120"/>
        <v/>
      </c>
      <c r="Y637" s="39" t="str">
        <f>IF($B637="", "", IF(OR($B637&lt;'Intro &amp; Setup'!$BI$7, $B637&gt;'Intro &amp; Setup'!$BJ$18), "X", ""))</f>
        <v/>
      </c>
      <c r="AA637" s="70" t="str">
        <f t="shared" si="121"/>
        <v/>
      </c>
      <c r="AB637" s="67" t="str">
        <f t="shared" si="122"/>
        <v/>
      </c>
      <c r="AD637" s="64" t="str">
        <f t="shared" si="123"/>
        <v/>
      </c>
      <c r="AF637" s="67" t="str">
        <f>IF($AD637="", "", COUNTIF($AD$11:$AD$1010, "&lt;"&amp;$AD637)+1+COUNTIF($AD$11:$AD637, $AD637)-1)</f>
        <v/>
      </c>
      <c r="AH637" s="77" t="str">
        <f t="shared" si="124"/>
        <v/>
      </c>
      <c r="AI637" s="21" t="str">
        <f t="shared" si="125"/>
        <v/>
      </c>
      <c r="AK637" s="39" t="str">
        <f t="shared" si="126"/>
        <v/>
      </c>
      <c r="AM637" s="77" t="str">
        <f t="shared" si="127"/>
        <v/>
      </c>
      <c r="AO637" s="77" t="str">
        <f t="shared" si="128"/>
        <v/>
      </c>
      <c r="AP637" s="21" t="str">
        <f t="shared" si="129"/>
        <v/>
      </c>
    </row>
    <row r="638" spans="1:42" x14ac:dyDescent="0.25">
      <c r="A638" s="27"/>
      <c r="B638" s="104"/>
      <c r="C638" s="105"/>
      <c r="D638" s="105"/>
      <c r="E638" s="106"/>
      <c r="F638" s="107"/>
      <c r="G638" s="107"/>
      <c r="H638" s="108"/>
      <c r="I638" s="27"/>
      <c r="J638" s="27"/>
      <c r="K638" s="29" t="str">
        <f t="shared" si="117"/>
        <v/>
      </c>
      <c r="L638" s="21" t="str">
        <f>IF($K638="", "", IF($K638=$Q$5, 0, ($G638*'Intro &amp; Setup'!$Y$20)-($F638*'Intro &amp; Setup'!$Y$20)))</f>
        <v/>
      </c>
      <c r="M638" s="27"/>
      <c r="S638" s="39" t="str">
        <f t="shared" si="118"/>
        <v/>
      </c>
      <c r="U638" s="39" t="str">
        <f t="shared" si="119"/>
        <v/>
      </c>
      <c r="W638" s="39" t="str">
        <f t="shared" si="120"/>
        <v/>
      </c>
      <c r="Y638" s="39" t="str">
        <f>IF($B638="", "", IF(OR($B638&lt;'Intro &amp; Setup'!$BI$7, $B638&gt;'Intro &amp; Setup'!$BJ$18), "X", ""))</f>
        <v/>
      </c>
      <c r="AA638" s="70" t="str">
        <f t="shared" si="121"/>
        <v/>
      </c>
      <c r="AB638" s="67" t="str">
        <f t="shared" si="122"/>
        <v/>
      </c>
      <c r="AD638" s="64" t="str">
        <f t="shared" si="123"/>
        <v/>
      </c>
      <c r="AF638" s="67" t="str">
        <f>IF($AD638="", "", COUNTIF($AD$11:$AD$1010, "&lt;"&amp;$AD638)+1+COUNTIF($AD$11:$AD638, $AD638)-1)</f>
        <v/>
      </c>
      <c r="AH638" s="77" t="str">
        <f t="shared" si="124"/>
        <v/>
      </c>
      <c r="AI638" s="21" t="str">
        <f t="shared" si="125"/>
        <v/>
      </c>
      <c r="AK638" s="39" t="str">
        <f t="shared" si="126"/>
        <v/>
      </c>
      <c r="AM638" s="77" t="str">
        <f t="shared" si="127"/>
        <v/>
      </c>
      <c r="AO638" s="77" t="str">
        <f t="shared" si="128"/>
        <v/>
      </c>
      <c r="AP638" s="21" t="str">
        <f t="shared" si="129"/>
        <v/>
      </c>
    </row>
    <row r="639" spans="1:42" x14ac:dyDescent="0.25">
      <c r="A639" s="27"/>
      <c r="B639" s="104"/>
      <c r="C639" s="105"/>
      <c r="D639" s="105"/>
      <c r="E639" s="106"/>
      <c r="F639" s="107"/>
      <c r="G639" s="107"/>
      <c r="H639" s="108"/>
      <c r="I639" s="27"/>
      <c r="J639" s="27"/>
      <c r="K639" s="29" t="str">
        <f t="shared" si="117"/>
        <v/>
      </c>
      <c r="L639" s="21" t="str">
        <f>IF($K639="", "", IF($K639=$Q$5, 0, ($G639*'Intro &amp; Setup'!$Y$20)-($F639*'Intro &amp; Setup'!$Y$20)))</f>
        <v/>
      </c>
      <c r="M639" s="27"/>
      <c r="S639" s="39" t="str">
        <f t="shared" si="118"/>
        <v/>
      </c>
      <c r="U639" s="39" t="str">
        <f t="shared" si="119"/>
        <v/>
      </c>
      <c r="W639" s="39" t="str">
        <f t="shared" si="120"/>
        <v/>
      </c>
      <c r="Y639" s="39" t="str">
        <f>IF($B639="", "", IF(OR($B639&lt;'Intro &amp; Setup'!$BI$7, $B639&gt;'Intro &amp; Setup'!$BJ$18), "X", ""))</f>
        <v/>
      </c>
      <c r="AA639" s="70" t="str">
        <f t="shared" si="121"/>
        <v/>
      </c>
      <c r="AB639" s="67" t="str">
        <f t="shared" si="122"/>
        <v/>
      </c>
      <c r="AD639" s="64" t="str">
        <f t="shared" si="123"/>
        <v/>
      </c>
      <c r="AF639" s="67" t="str">
        <f>IF($AD639="", "", COUNTIF($AD$11:$AD$1010, "&lt;"&amp;$AD639)+1+COUNTIF($AD$11:$AD639, $AD639)-1)</f>
        <v/>
      </c>
      <c r="AH639" s="77" t="str">
        <f t="shared" si="124"/>
        <v/>
      </c>
      <c r="AI639" s="21" t="str">
        <f t="shared" si="125"/>
        <v/>
      </c>
      <c r="AK639" s="39" t="str">
        <f t="shared" si="126"/>
        <v/>
      </c>
      <c r="AM639" s="77" t="str">
        <f t="shared" si="127"/>
        <v/>
      </c>
      <c r="AO639" s="77" t="str">
        <f t="shared" si="128"/>
        <v/>
      </c>
      <c r="AP639" s="21" t="str">
        <f t="shared" si="129"/>
        <v/>
      </c>
    </row>
    <row r="640" spans="1:42" x14ac:dyDescent="0.25">
      <c r="A640" s="27"/>
      <c r="B640" s="104"/>
      <c r="C640" s="105"/>
      <c r="D640" s="105"/>
      <c r="E640" s="106"/>
      <c r="F640" s="107"/>
      <c r="G640" s="107"/>
      <c r="H640" s="108"/>
      <c r="I640" s="27"/>
      <c r="J640" s="27"/>
      <c r="K640" s="29" t="str">
        <f t="shared" si="117"/>
        <v/>
      </c>
      <c r="L640" s="21" t="str">
        <f>IF($K640="", "", IF($K640=$Q$5, 0, ($G640*'Intro &amp; Setup'!$Y$20)-($F640*'Intro &amp; Setup'!$Y$20)))</f>
        <v/>
      </c>
      <c r="M640" s="27"/>
      <c r="S640" s="39" t="str">
        <f t="shared" si="118"/>
        <v/>
      </c>
      <c r="U640" s="39" t="str">
        <f t="shared" si="119"/>
        <v/>
      </c>
      <c r="W640" s="39" t="str">
        <f t="shared" si="120"/>
        <v/>
      </c>
      <c r="Y640" s="39" t="str">
        <f>IF($B640="", "", IF(OR($B640&lt;'Intro &amp; Setup'!$BI$7, $B640&gt;'Intro &amp; Setup'!$BJ$18), "X", ""))</f>
        <v/>
      </c>
      <c r="AA640" s="70" t="str">
        <f t="shared" si="121"/>
        <v/>
      </c>
      <c r="AB640" s="67" t="str">
        <f t="shared" si="122"/>
        <v/>
      </c>
      <c r="AD640" s="64" t="str">
        <f t="shared" si="123"/>
        <v/>
      </c>
      <c r="AF640" s="67" t="str">
        <f>IF($AD640="", "", COUNTIF($AD$11:$AD$1010, "&lt;"&amp;$AD640)+1+COUNTIF($AD$11:$AD640, $AD640)-1)</f>
        <v/>
      </c>
      <c r="AH640" s="77" t="str">
        <f t="shared" si="124"/>
        <v/>
      </c>
      <c r="AI640" s="21" t="str">
        <f t="shared" si="125"/>
        <v/>
      </c>
      <c r="AK640" s="39" t="str">
        <f t="shared" si="126"/>
        <v/>
      </c>
      <c r="AM640" s="77" t="str">
        <f t="shared" si="127"/>
        <v/>
      </c>
      <c r="AO640" s="77" t="str">
        <f t="shared" si="128"/>
        <v/>
      </c>
      <c r="AP640" s="21" t="str">
        <f t="shared" si="129"/>
        <v/>
      </c>
    </row>
    <row r="641" spans="1:42" x14ac:dyDescent="0.25">
      <c r="A641" s="27"/>
      <c r="B641" s="104"/>
      <c r="C641" s="105"/>
      <c r="D641" s="105"/>
      <c r="E641" s="106"/>
      <c r="F641" s="107"/>
      <c r="G641" s="107"/>
      <c r="H641" s="108"/>
      <c r="I641" s="27"/>
      <c r="J641" s="27"/>
      <c r="K641" s="29" t="str">
        <f t="shared" si="117"/>
        <v/>
      </c>
      <c r="L641" s="21" t="str">
        <f>IF($K641="", "", IF($K641=$Q$5, 0, ($G641*'Intro &amp; Setup'!$Y$20)-($F641*'Intro &amp; Setup'!$Y$20)))</f>
        <v/>
      </c>
      <c r="M641" s="27"/>
      <c r="S641" s="39" t="str">
        <f t="shared" si="118"/>
        <v/>
      </c>
      <c r="U641" s="39" t="str">
        <f t="shared" si="119"/>
        <v/>
      </c>
      <c r="W641" s="39" t="str">
        <f t="shared" si="120"/>
        <v/>
      </c>
      <c r="Y641" s="39" t="str">
        <f>IF($B641="", "", IF(OR($B641&lt;'Intro &amp; Setup'!$BI$7, $B641&gt;'Intro &amp; Setup'!$BJ$18), "X", ""))</f>
        <v/>
      </c>
      <c r="AA641" s="70" t="str">
        <f t="shared" si="121"/>
        <v/>
      </c>
      <c r="AB641" s="67" t="str">
        <f t="shared" si="122"/>
        <v/>
      </c>
      <c r="AD641" s="64" t="str">
        <f t="shared" si="123"/>
        <v/>
      </c>
      <c r="AF641" s="67" t="str">
        <f>IF($AD641="", "", COUNTIF($AD$11:$AD$1010, "&lt;"&amp;$AD641)+1+COUNTIF($AD$11:$AD641, $AD641)-1)</f>
        <v/>
      </c>
      <c r="AH641" s="77" t="str">
        <f t="shared" si="124"/>
        <v/>
      </c>
      <c r="AI641" s="21" t="str">
        <f t="shared" si="125"/>
        <v/>
      </c>
      <c r="AK641" s="39" t="str">
        <f t="shared" si="126"/>
        <v/>
      </c>
      <c r="AM641" s="77" t="str">
        <f t="shared" si="127"/>
        <v/>
      </c>
      <c r="AO641" s="77" t="str">
        <f t="shared" si="128"/>
        <v/>
      </c>
      <c r="AP641" s="21" t="str">
        <f t="shared" si="129"/>
        <v/>
      </c>
    </row>
    <row r="642" spans="1:42" x14ac:dyDescent="0.25">
      <c r="A642" s="27"/>
      <c r="B642" s="104"/>
      <c r="C642" s="105"/>
      <c r="D642" s="105"/>
      <c r="E642" s="106"/>
      <c r="F642" s="107"/>
      <c r="G642" s="107"/>
      <c r="H642" s="108"/>
      <c r="I642" s="27"/>
      <c r="J642" s="27"/>
      <c r="K642" s="29" t="str">
        <f t="shared" si="117"/>
        <v/>
      </c>
      <c r="L642" s="21" t="str">
        <f>IF($K642="", "", IF($K642=$Q$5, 0, ($G642*'Intro &amp; Setup'!$Y$20)-($F642*'Intro &amp; Setup'!$Y$20)))</f>
        <v/>
      </c>
      <c r="M642" s="27"/>
      <c r="S642" s="39" t="str">
        <f t="shared" si="118"/>
        <v/>
      </c>
      <c r="U642" s="39" t="str">
        <f t="shared" si="119"/>
        <v/>
      </c>
      <c r="W642" s="39" t="str">
        <f t="shared" si="120"/>
        <v/>
      </c>
      <c r="Y642" s="39" t="str">
        <f>IF($B642="", "", IF(OR($B642&lt;'Intro &amp; Setup'!$BI$7, $B642&gt;'Intro &amp; Setup'!$BJ$18), "X", ""))</f>
        <v/>
      </c>
      <c r="AA642" s="70" t="str">
        <f t="shared" si="121"/>
        <v/>
      </c>
      <c r="AB642" s="67" t="str">
        <f t="shared" si="122"/>
        <v/>
      </c>
      <c r="AD642" s="64" t="str">
        <f t="shared" si="123"/>
        <v/>
      </c>
      <c r="AF642" s="67" t="str">
        <f>IF($AD642="", "", COUNTIF($AD$11:$AD$1010, "&lt;"&amp;$AD642)+1+COUNTIF($AD$11:$AD642, $AD642)-1)</f>
        <v/>
      </c>
      <c r="AH642" s="77" t="str">
        <f t="shared" si="124"/>
        <v/>
      </c>
      <c r="AI642" s="21" t="str">
        <f t="shared" si="125"/>
        <v/>
      </c>
      <c r="AK642" s="39" t="str">
        <f t="shared" si="126"/>
        <v/>
      </c>
      <c r="AM642" s="77" t="str">
        <f t="shared" si="127"/>
        <v/>
      </c>
      <c r="AO642" s="77" t="str">
        <f t="shared" si="128"/>
        <v/>
      </c>
      <c r="AP642" s="21" t="str">
        <f t="shared" si="129"/>
        <v/>
      </c>
    </row>
    <row r="643" spans="1:42" x14ac:dyDescent="0.25">
      <c r="A643" s="27"/>
      <c r="B643" s="104"/>
      <c r="C643" s="105"/>
      <c r="D643" s="105"/>
      <c r="E643" s="106"/>
      <c r="F643" s="107"/>
      <c r="G643" s="107"/>
      <c r="H643" s="108"/>
      <c r="I643" s="27"/>
      <c r="J643" s="27"/>
      <c r="K643" s="29" t="str">
        <f t="shared" si="117"/>
        <v/>
      </c>
      <c r="L643" s="21" t="str">
        <f>IF($K643="", "", IF($K643=$Q$5, 0, ($G643*'Intro &amp; Setup'!$Y$20)-($F643*'Intro &amp; Setup'!$Y$20)))</f>
        <v/>
      </c>
      <c r="M643" s="27"/>
      <c r="S643" s="39" t="str">
        <f t="shared" si="118"/>
        <v/>
      </c>
      <c r="U643" s="39" t="str">
        <f t="shared" si="119"/>
        <v/>
      </c>
      <c r="W643" s="39" t="str">
        <f t="shared" si="120"/>
        <v/>
      </c>
      <c r="Y643" s="39" t="str">
        <f>IF($B643="", "", IF(OR($B643&lt;'Intro &amp; Setup'!$BI$7, $B643&gt;'Intro &amp; Setup'!$BJ$18), "X", ""))</f>
        <v/>
      </c>
      <c r="AA643" s="70" t="str">
        <f t="shared" si="121"/>
        <v/>
      </c>
      <c r="AB643" s="67" t="str">
        <f t="shared" si="122"/>
        <v/>
      </c>
      <c r="AD643" s="64" t="str">
        <f t="shared" si="123"/>
        <v/>
      </c>
      <c r="AF643" s="67" t="str">
        <f>IF($AD643="", "", COUNTIF($AD$11:$AD$1010, "&lt;"&amp;$AD643)+1+COUNTIF($AD$11:$AD643, $AD643)-1)</f>
        <v/>
      </c>
      <c r="AH643" s="77" t="str">
        <f t="shared" si="124"/>
        <v/>
      </c>
      <c r="AI643" s="21" t="str">
        <f t="shared" si="125"/>
        <v/>
      </c>
      <c r="AK643" s="39" t="str">
        <f t="shared" si="126"/>
        <v/>
      </c>
      <c r="AM643" s="77" t="str">
        <f t="shared" si="127"/>
        <v/>
      </c>
      <c r="AO643" s="77" t="str">
        <f t="shared" si="128"/>
        <v/>
      </c>
      <c r="AP643" s="21" t="str">
        <f t="shared" si="129"/>
        <v/>
      </c>
    </row>
    <row r="644" spans="1:42" x14ac:dyDescent="0.25">
      <c r="A644" s="27"/>
      <c r="B644" s="104"/>
      <c r="C644" s="105"/>
      <c r="D644" s="105"/>
      <c r="E644" s="106"/>
      <c r="F644" s="107"/>
      <c r="G644" s="107"/>
      <c r="H644" s="108"/>
      <c r="I644" s="27"/>
      <c r="J644" s="27"/>
      <c r="K644" s="29" t="str">
        <f t="shared" si="117"/>
        <v/>
      </c>
      <c r="L644" s="21" t="str">
        <f>IF($K644="", "", IF($K644=$Q$5, 0, ($G644*'Intro &amp; Setup'!$Y$20)-($F644*'Intro &amp; Setup'!$Y$20)))</f>
        <v/>
      </c>
      <c r="M644" s="27"/>
      <c r="S644" s="39" t="str">
        <f t="shared" si="118"/>
        <v/>
      </c>
      <c r="U644" s="39" t="str">
        <f t="shared" si="119"/>
        <v/>
      </c>
      <c r="W644" s="39" t="str">
        <f t="shared" si="120"/>
        <v/>
      </c>
      <c r="Y644" s="39" t="str">
        <f>IF($B644="", "", IF(OR($B644&lt;'Intro &amp; Setup'!$BI$7, $B644&gt;'Intro &amp; Setup'!$BJ$18), "X", ""))</f>
        <v/>
      </c>
      <c r="AA644" s="70" t="str">
        <f t="shared" si="121"/>
        <v/>
      </c>
      <c r="AB644" s="67" t="str">
        <f t="shared" si="122"/>
        <v/>
      </c>
      <c r="AD644" s="64" t="str">
        <f t="shared" si="123"/>
        <v/>
      </c>
      <c r="AF644" s="67" t="str">
        <f>IF($AD644="", "", COUNTIF($AD$11:$AD$1010, "&lt;"&amp;$AD644)+1+COUNTIF($AD$11:$AD644, $AD644)-1)</f>
        <v/>
      </c>
      <c r="AH644" s="77" t="str">
        <f t="shared" si="124"/>
        <v/>
      </c>
      <c r="AI644" s="21" t="str">
        <f t="shared" si="125"/>
        <v/>
      </c>
      <c r="AK644" s="39" t="str">
        <f t="shared" si="126"/>
        <v/>
      </c>
      <c r="AM644" s="77" t="str">
        <f t="shared" si="127"/>
        <v/>
      </c>
      <c r="AO644" s="77" t="str">
        <f t="shared" si="128"/>
        <v/>
      </c>
      <c r="AP644" s="21" t="str">
        <f t="shared" si="129"/>
        <v/>
      </c>
    </row>
    <row r="645" spans="1:42" x14ac:dyDescent="0.25">
      <c r="A645" s="27"/>
      <c r="B645" s="104"/>
      <c r="C645" s="105"/>
      <c r="D645" s="105"/>
      <c r="E645" s="106"/>
      <c r="F645" s="107"/>
      <c r="G645" s="107"/>
      <c r="H645" s="108"/>
      <c r="I645" s="27"/>
      <c r="J645" s="27"/>
      <c r="K645" s="29" t="str">
        <f t="shared" si="117"/>
        <v/>
      </c>
      <c r="L645" s="21" t="str">
        <f>IF($K645="", "", IF($K645=$Q$5, 0, ($G645*'Intro &amp; Setup'!$Y$20)-($F645*'Intro &amp; Setup'!$Y$20)))</f>
        <v/>
      </c>
      <c r="M645" s="27"/>
      <c r="S645" s="39" t="str">
        <f t="shared" si="118"/>
        <v/>
      </c>
      <c r="U645" s="39" t="str">
        <f t="shared" si="119"/>
        <v/>
      </c>
      <c r="W645" s="39" t="str">
        <f t="shared" si="120"/>
        <v/>
      </c>
      <c r="Y645" s="39" t="str">
        <f>IF($B645="", "", IF(OR($B645&lt;'Intro &amp; Setup'!$BI$7, $B645&gt;'Intro &amp; Setup'!$BJ$18), "X", ""))</f>
        <v/>
      </c>
      <c r="AA645" s="70" t="str">
        <f t="shared" si="121"/>
        <v/>
      </c>
      <c r="AB645" s="67" t="str">
        <f t="shared" si="122"/>
        <v/>
      </c>
      <c r="AD645" s="64" t="str">
        <f t="shared" si="123"/>
        <v/>
      </c>
      <c r="AF645" s="67" t="str">
        <f>IF($AD645="", "", COUNTIF($AD$11:$AD$1010, "&lt;"&amp;$AD645)+1+COUNTIF($AD$11:$AD645, $AD645)-1)</f>
        <v/>
      </c>
      <c r="AH645" s="77" t="str">
        <f t="shared" si="124"/>
        <v/>
      </c>
      <c r="AI645" s="21" t="str">
        <f t="shared" si="125"/>
        <v/>
      </c>
      <c r="AK645" s="39" t="str">
        <f t="shared" si="126"/>
        <v/>
      </c>
      <c r="AM645" s="77" t="str">
        <f t="shared" si="127"/>
        <v/>
      </c>
      <c r="AO645" s="77" t="str">
        <f t="shared" si="128"/>
        <v/>
      </c>
      <c r="AP645" s="21" t="str">
        <f t="shared" si="129"/>
        <v/>
      </c>
    </row>
    <row r="646" spans="1:42" x14ac:dyDescent="0.25">
      <c r="A646" s="27"/>
      <c r="B646" s="104"/>
      <c r="C646" s="105"/>
      <c r="D646" s="105"/>
      <c r="E646" s="106"/>
      <c r="F646" s="107"/>
      <c r="G646" s="107"/>
      <c r="H646" s="108"/>
      <c r="I646" s="27"/>
      <c r="J646" s="27"/>
      <c r="K646" s="29" t="str">
        <f t="shared" si="117"/>
        <v/>
      </c>
      <c r="L646" s="21" t="str">
        <f>IF($K646="", "", IF($K646=$Q$5, 0, ($G646*'Intro &amp; Setup'!$Y$20)-($F646*'Intro &amp; Setup'!$Y$20)))</f>
        <v/>
      </c>
      <c r="M646" s="27"/>
      <c r="S646" s="39" t="str">
        <f t="shared" si="118"/>
        <v/>
      </c>
      <c r="U646" s="39" t="str">
        <f t="shared" si="119"/>
        <v/>
      </c>
      <c r="W646" s="39" t="str">
        <f t="shared" si="120"/>
        <v/>
      </c>
      <c r="Y646" s="39" t="str">
        <f>IF($B646="", "", IF(OR($B646&lt;'Intro &amp; Setup'!$BI$7, $B646&gt;'Intro &amp; Setup'!$BJ$18), "X", ""))</f>
        <v/>
      </c>
      <c r="AA646" s="70" t="str">
        <f t="shared" si="121"/>
        <v/>
      </c>
      <c r="AB646" s="67" t="str">
        <f t="shared" si="122"/>
        <v/>
      </c>
      <c r="AD646" s="64" t="str">
        <f t="shared" si="123"/>
        <v/>
      </c>
      <c r="AF646" s="67" t="str">
        <f>IF($AD646="", "", COUNTIF($AD$11:$AD$1010, "&lt;"&amp;$AD646)+1+COUNTIF($AD$11:$AD646, $AD646)-1)</f>
        <v/>
      </c>
      <c r="AH646" s="77" t="str">
        <f t="shared" si="124"/>
        <v/>
      </c>
      <c r="AI646" s="21" t="str">
        <f t="shared" si="125"/>
        <v/>
      </c>
      <c r="AK646" s="39" t="str">
        <f t="shared" si="126"/>
        <v/>
      </c>
      <c r="AM646" s="77" t="str">
        <f t="shared" si="127"/>
        <v/>
      </c>
      <c r="AO646" s="77" t="str">
        <f t="shared" si="128"/>
        <v/>
      </c>
      <c r="AP646" s="21" t="str">
        <f t="shared" si="129"/>
        <v/>
      </c>
    </row>
    <row r="647" spans="1:42" x14ac:dyDescent="0.25">
      <c r="A647" s="27"/>
      <c r="B647" s="104"/>
      <c r="C647" s="105"/>
      <c r="D647" s="105"/>
      <c r="E647" s="106"/>
      <c r="F647" s="107"/>
      <c r="G647" s="107"/>
      <c r="H647" s="108"/>
      <c r="I647" s="27"/>
      <c r="J647" s="27"/>
      <c r="K647" s="29" t="str">
        <f t="shared" si="117"/>
        <v/>
      </c>
      <c r="L647" s="21" t="str">
        <f>IF($K647="", "", IF($K647=$Q$5, 0, ($G647*'Intro &amp; Setup'!$Y$20)-($F647*'Intro &amp; Setup'!$Y$20)))</f>
        <v/>
      </c>
      <c r="M647" s="27"/>
      <c r="S647" s="39" t="str">
        <f t="shared" si="118"/>
        <v/>
      </c>
      <c r="U647" s="39" t="str">
        <f t="shared" si="119"/>
        <v/>
      </c>
      <c r="W647" s="39" t="str">
        <f t="shared" si="120"/>
        <v/>
      </c>
      <c r="Y647" s="39" t="str">
        <f>IF($B647="", "", IF(OR($B647&lt;'Intro &amp; Setup'!$BI$7, $B647&gt;'Intro &amp; Setup'!$BJ$18), "X", ""))</f>
        <v/>
      </c>
      <c r="AA647" s="70" t="str">
        <f t="shared" si="121"/>
        <v/>
      </c>
      <c r="AB647" s="67" t="str">
        <f t="shared" si="122"/>
        <v/>
      </c>
      <c r="AD647" s="64" t="str">
        <f t="shared" si="123"/>
        <v/>
      </c>
      <c r="AF647" s="67" t="str">
        <f>IF($AD647="", "", COUNTIF($AD$11:$AD$1010, "&lt;"&amp;$AD647)+1+COUNTIF($AD$11:$AD647, $AD647)-1)</f>
        <v/>
      </c>
      <c r="AH647" s="77" t="str">
        <f t="shared" si="124"/>
        <v/>
      </c>
      <c r="AI647" s="21" t="str">
        <f t="shared" si="125"/>
        <v/>
      </c>
      <c r="AK647" s="39" t="str">
        <f t="shared" si="126"/>
        <v/>
      </c>
      <c r="AM647" s="77" t="str">
        <f t="shared" si="127"/>
        <v/>
      </c>
      <c r="AO647" s="77" t="str">
        <f t="shared" si="128"/>
        <v/>
      </c>
      <c r="AP647" s="21" t="str">
        <f t="shared" si="129"/>
        <v/>
      </c>
    </row>
    <row r="648" spans="1:42" x14ac:dyDescent="0.25">
      <c r="A648" s="27"/>
      <c r="B648" s="104"/>
      <c r="C648" s="105"/>
      <c r="D648" s="105"/>
      <c r="E648" s="106"/>
      <c r="F648" s="107"/>
      <c r="G648" s="107"/>
      <c r="H648" s="108"/>
      <c r="I648" s="27"/>
      <c r="J648" s="27"/>
      <c r="K648" s="29" t="str">
        <f t="shared" si="117"/>
        <v/>
      </c>
      <c r="L648" s="21" t="str">
        <f>IF($K648="", "", IF($K648=$Q$5, 0, ($G648*'Intro &amp; Setup'!$Y$20)-($F648*'Intro &amp; Setup'!$Y$20)))</f>
        <v/>
      </c>
      <c r="M648" s="27"/>
      <c r="S648" s="39" t="str">
        <f t="shared" si="118"/>
        <v/>
      </c>
      <c r="U648" s="39" t="str">
        <f t="shared" si="119"/>
        <v/>
      </c>
      <c r="W648" s="39" t="str">
        <f t="shared" si="120"/>
        <v/>
      </c>
      <c r="Y648" s="39" t="str">
        <f>IF($B648="", "", IF(OR($B648&lt;'Intro &amp; Setup'!$BI$7, $B648&gt;'Intro &amp; Setup'!$BJ$18), "X", ""))</f>
        <v/>
      </c>
      <c r="AA648" s="70" t="str">
        <f t="shared" si="121"/>
        <v/>
      </c>
      <c r="AB648" s="67" t="str">
        <f t="shared" si="122"/>
        <v/>
      </c>
      <c r="AD648" s="64" t="str">
        <f t="shared" si="123"/>
        <v/>
      </c>
      <c r="AF648" s="67" t="str">
        <f>IF($AD648="", "", COUNTIF($AD$11:$AD$1010, "&lt;"&amp;$AD648)+1+COUNTIF($AD$11:$AD648, $AD648)-1)</f>
        <v/>
      </c>
      <c r="AH648" s="77" t="str">
        <f t="shared" si="124"/>
        <v/>
      </c>
      <c r="AI648" s="21" t="str">
        <f t="shared" si="125"/>
        <v/>
      </c>
      <c r="AK648" s="39" t="str">
        <f t="shared" si="126"/>
        <v/>
      </c>
      <c r="AM648" s="77" t="str">
        <f t="shared" si="127"/>
        <v/>
      </c>
      <c r="AO648" s="77" t="str">
        <f t="shared" si="128"/>
        <v/>
      </c>
      <c r="AP648" s="21" t="str">
        <f t="shared" si="129"/>
        <v/>
      </c>
    </row>
    <row r="649" spans="1:42" x14ac:dyDescent="0.25">
      <c r="A649" s="27"/>
      <c r="B649" s="104"/>
      <c r="C649" s="105"/>
      <c r="D649" s="105"/>
      <c r="E649" s="106"/>
      <c r="F649" s="107"/>
      <c r="G649" s="107"/>
      <c r="H649" s="108"/>
      <c r="I649" s="27"/>
      <c r="J649" s="27"/>
      <c r="K649" s="29" t="str">
        <f t="shared" si="117"/>
        <v/>
      </c>
      <c r="L649" s="21" t="str">
        <f>IF($K649="", "", IF($K649=$Q$5, 0, ($G649*'Intro &amp; Setup'!$Y$20)-($F649*'Intro &amp; Setup'!$Y$20)))</f>
        <v/>
      </c>
      <c r="M649" s="27"/>
      <c r="S649" s="39" t="str">
        <f t="shared" si="118"/>
        <v/>
      </c>
      <c r="U649" s="39" t="str">
        <f t="shared" si="119"/>
        <v/>
      </c>
      <c r="W649" s="39" t="str">
        <f t="shared" si="120"/>
        <v/>
      </c>
      <c r="Y649" s="39" t="str">
        <f>IF($B649="", "", IF(OR($B649&lt;'Intro &amp; Setup'!$BI$7, $B649&gt;'Intro &amp; Setup'!$BJ$18), "X", ""))</f>
        <v/>
      </c>
      <c r="AA649" s="70" t="str">
        <f t="shared" si="121"/>
        <v/>
      </c>
      <c r="AB649" s="67" t="str">
        <f t="shared" si="122"/>
        <v/>
      </c>
      <c r="AD649" s="64" t="str">
        <f t="shared" si="123"/>
        <v/>
      </c>
      <c r="AF649" s="67" t="str">
        <f>IF($AD649="", "", COUNTIF($AD$11:$AD$1010, "&lt;"&amp;$AD649)+1+COUNTIF($AD$11:$AD649, $AD649)-1)</f>
        <v/>
      </c>
      <c r="AH649" s="77" t="str">
        <f t="shared" si="124"/>
        <v/>
      </c>
      <c r="AI649" s="21" t="str">
        <f t="shared" si="125"/>
        <v/>
      </c>
      <c r="AK649" s="39" t="str">
        <f t="shared" si="126"/>
        <v/>
      </c>
      <c r="AM649" s="77" t="str">
        <f t="shared" si="127"/>
        <v/>
      </c>
      <c r="AO649" s="77" t="str">
        <f t="shared" si="128"/>
        <v/>
      </c>
      <c r="AP649" s="21" t="str">
        <f t="shared" si="129"/>
        <v/>
      </c>
    </row>
    <row r="650" spans="1:42" x14ac:dyDescent="0.25">
      <c r="A650" s="27"/>
      <c r="B650" s="104"/>
      <c r="C650" s="105"/>
      <c r="D650" s="105"/>
      <c r="E650" s="106"/>
      <c r="F650" s="107"/>
      <c r="G650" s="107"/>
      <c r="H650" s="108"/>
      <c r="I650" s="27"/>
      <c r="J650" s="27"/>
      <c r="K650" s="29" t="str">
        <f t="shared" si="117"/>
        <v/>
      </c>
      <c r="L650" s="21" t="str">
        <f>IF($K650="", "", IF($K650=$Q$5, 0, ($G650*'Intro &amp; Setup'!$Y$20)-($F650*'Intro &amp; Setup'!$Y$20)))</f>
        <v/>
      </c>
      <c r="M650" s="27"/>
      <c r="S650" s="39" t="str">
        <f t="shared" si="118"/>
        <v/>
      </c>
      <c r="U650" s="39" t="str">
        <f t="shared" si="119"/>
        <v/>
      </c>
      <c r="W650" s="39" t="str">
        <f t="shared" si="120"/>
        <v/>
      </c>
      <c r="Y650" s="39" t="str">
        <f>IF($B650="", "", IF(OR($B650&lt;'Intro &amp; Setup'!$BI$7, $B650&gt;'Intro &amp; Setup'!$BJ$18), "X", ""))</f>
        <v/>
      </c>
      <c r="AA650" s="70" t="str">
        <f t="shared" si="121"/>
        <v/>
      </c>
      <c r="AB650" s="67" t="str">
        <f t="shared" si="122"/>
        <v/>
      </c>
      <c r="AD650" s="64" t="str">
        <f t="shared" si="123"/>
        <v/>
      </c>
      <c r="AF650" s="67" t="str">
        <f>IF($AD650="", "", COUNTIF($AD$11:$AD$1010, "&lt;"&amp;$AD650)+1+COUNTIF($AD$11:$AD650, $AD650)-1)</f>
        <v/>
      </c>
      <c r="AH650" s="77" t="str">
        <f t="shared" si="124"/>
        <v/>
      </c>
      <c r="AI650" s="21" t="str">
        <f t="shared" si="125"/>
        <v/>
      </c>
      <c r="AK650" s="39" t="str">
        <f t="shared" si="126"/>
        <v/>
      </c>
      <c r="AM650" s="77" t="str">
        <f t="shared" si="127"/>
        <v/>
      </c>
      <c r="AO650" s="77" t="str">
        <f t="shared" si="128"/>
        <v/>
      </c>
      <c r="AP650" s="21" t="str">
        <f t="shared" si="129"/>
        <v/>
      </c>
    </row>
    <row r="651" spans="1:42" x14ac:dyDescent="0.25">
      <c r="A651" s="27"/>
      <c r="B651" s="104"/>
      <c r="C651" s="105"/>
      <c r="D651" s="105"/>
      <c r="E651" s="106"/>
      <c r="F651" s="107"/>
      <c r="G651" s="107"/>
      <c r="H651" s="108"/>
      <c r="I651" s="27"/>
      <c r="J651" s="27"/>
      <c r="K651" s="29" t="str">
        <f t="shared" si="117"/>
        <v/>
      </c>
      <c r="L651" s="21" t="str">
        <f>IF($K651="", "", IF($K651=$Q$5, 0, ($G651*'Intro &amp; Setup'!$Y$20)-($F651*'Intro &amp; Setup'!$Y$20)))</f>
        <v/>
      </c>
      <c r="M651" s="27"/>
      <c r="S651" s="39" t="str">
        <f t="shared" si="118"/>
        <v/>
      </c>
      <c r="U651" s="39" t="str">
        <f t="shared" si="119"/>
        <v/>
      </c>
      <c r="W651" s="39" t="str">
        <f t="shared" si="120"/>
        <v/>
      </c>
      <c r="Y651" s="39" t="str">
        <f>IF($B651="", "", IF(OR($B651&lt;'Intro &amp; Setup'!$BI$7, $B651&gt;'Intro &amp; Setup'!$BJ$18), "X", ""))</f>
        <v/>
      </c>
      <c r="AA651" s="70" t="str">
        <f t="shared" si="121"/>
        <v/>
      </c>
      <c r="AB651" s="67" t="str">
        <f t="shared" si="122"/>
        <v/>
      </c>
      <c r="AD651" s="64" t="str">
        <f t="shared" si="123"/>
        <v/>
      </c>
      <c r="AF651" s="67" t="str">
        <f>IF($AD651="", "", COUNTIF($AD$11:$AD$1010, "&lt;"&amp;$AD651)+1+COUNTIF($AD$11:$AD651, $AD651)-1)</f>
        <v/>
      </c>
      <c r="AH651" s="77" t="str">
        <f t="shared" si="124"/>
        <v/>
      </c>
      <c r="AI651" s="21" t="str">
        <f t="shared" si="125"/>
        <v/>
      </c>
      <c r="AK651" s="39" t="str">
        <f t="shared" si="126"/>
        <v/>
      </c>
      <c r="AM651" s="77" t="str">
        <f t="shared" si="127"/>
        <v/>
      </c>
      <c r="AO651" s="77" t="str">
        <f t="shared" si="128"/>
        <v/>
      </c>
      <c r="AP651" s="21" t="str">
        <f t="shared" si="129"/>
        <v/>
      </c>
    </row>
    <row r="652" spans="1:42" x14ac:dyDescent="0.25">
      <c r="A652" s="27"/>
      <c r="B652" s="104"/>
      <c r="C652" s="105"/>
      <c r="D652" s="105"/>
      <c r="E652" s="106"/>
      <c r="F652" s="107"/>
      <c r="G652" s="107"/>
      <c r="H652" s="108"/>
      <c r="I652" s="27"/>
      <c r="J652" s="27"/>
      <c r="K652" s="29" t="str">
        <f t="shared" ref="K652:K715" si="130">IF($C652="", "", IF($H652="", IF(IFERROR(INDEX($Q$9:$Q$30, MATCH($C652, $P$9:$P$30, 0)), "")="", $Q$5, IFERROR(INDEX($Q$9:$Q$30, MATCH($C652, $P$9:$P$30, 0)), "")), $H652))</f>
        <v/>
      </c>
      <c r="L652" s="21" t="str">
        <f>IF($K652="", "", IF($K652=$Q$5, 0, ($G652*'Intro &amp; Setup'!$Y$20)-($F652*'Intro &amp; Setup'!$Y$20)))</f>
        <v/>
      </c>
      <c r="M652" s="27"/>
      <c r="S652" s="39" t="str">
        <f t="shared" ref="S652:S715" si="131">IF($C652="", "", IF(COUNTIF($P$9:$P$30, $C652)=0, "X", ""))</f>
        <v/>
      </c>
      <c r="U652" s="39" t="str">
        <f t="shared" ref="U652:U715" si="132">IF($B652="", "", TEXT($B652, "mmm yyyy"))</f>
        <v/>
      </c>
      <c r="W652" s="39" t="str">
        <f t="shared" ref="W652:W715" si="133">IF(COUNTIF($B652:$H652, "")&lt;7, "X", "")</f>
        <v/>
      </c>
      <c r="Y652" s="39" t="str">
        <f>IF($B652="", "", IF(OR($B652&lt;'Intro &amp; Setup'!$BI$7, $B652&gt;'Intro &amp; Setup'!$BJ$18), "X", ""))</f>
        <v/>
      </c>
      <c r="AA652" s="70" t="str">
        <f t="shared" ref="AA652:AA715" si="134">IF($B652="", "", IF(AND($B652&gt;=$AA$7, $B652&lt;=$AA$8), "X", ""))</f>
        <v/>
      </c>
      <c r="AB652" s="67" t="str">
        <f t="shared" ref="AB652:AB715" si="135">IF($C652="", "", IF($AB$8="", "X", IF($C652=$AB$8, "X", "")))</f>
        <v/>
      </c>
      <c r="AD652" s="64" t="str">
        <f t="shared" ref="AD652:AD715" si="136">IF(AND($AA652="X", $AB652="X"), $B652, "")</f>
        <v/>
      </c>
      <c r="AF652" s="67" t="str">
        <f>IF($AD652="", "", COUNTIF($AD$11:$AD$1010, "&lt;"&amp;$AD652)+1+COUNTIF($AD$11:$AD652, $AD652)-1)</f>
        <v/>
      </c>
      <c r="AH652" s="77" t="str">
        <f t="shared" ref="AH652:AH715" si="137">IF($AF652="", "", $F652)</f>
        <v/>
      </c>
      <c r="AI652" s="21" t="str">
        <f t="shared" ref="AI652:AI715" si="138">IF($AF652="", "", $G652)</f>
        <v/>
      </c>
      <c r="AK652" s="39" t="str">
        <f t="shared" ref="AK652:AK715" si="139">IF($K652=$Q$4, $U652, "")</f>
        <v/>
      </c>
      <c r="AM652" s="77" t="str">
        <f t="shared" ref="AM652:AM715" si="140">IF($C652=$P$9, $G652-$F652, "")</f>
        <v/>
      </c>
      <c r="AO652" s="77" t="str">
        <f t="shared" ref="AO652:AO715" si="141">IF($K652=$Q$4, F652, "")</f>
        <v/>
      </c>
      <c r="AP652" s="21" t="str">
        <f t="shared" ref="AP652:AP715" si="142">IF($K652=$Q$4, G652, "")</f>
        <v/>
      </c>
    </row>
    <row r="653" spans="1:42" x14ac:dyDescent="0.25">
      <c r="A653" s="27"/>
      <c r="B653" s="104"/>
      <c r="C653" s="105"/>
      <c r="D653" s="105"/>
      <c r="E653" s="106"/>
      <c r="F653" s="107"/>
      <c r="G653" s="107"/>
      <c r="H653" s="108"/>
      <c r="I653" s="27"/>
      <c r="J653" s="27"/>
      <c r="K653" s="29" t="str">
        <f t="shared" si="130"/>
        <v/>
      </c>
      <c r="L653" s="21" t="str">
        <f>IF($K653="", "", IF($K653=$Q$5, 0, ($G653*'Intro &amp; Setup'!$Y$20)-($F653*'Intro &amp; Setup'!$Y$20)))</f>
        <v/>
      </c>
      <c r="M653" s="27"/>
      <c r="S653" s="39" t="str">
        <f t="shared" si="131"/>
        <v/>
      </c>
      <c r="U653" s="39" t="str">
        <f t="shared" si="132"/>
        <v/>
      </c>
      <c r="W653" s="39" t="str">
        <f t="shared" si="133"/>
        <v/>
      </c>
      <c r="Y653" s="39" t="str">
        <f>IF($B653="", "", IF(OR($B653&lt;'Intro &amp; Setup'!$BI$7, $B653&gt;'Intro &amp; Setup'!$BJ$18), "X", ""))</f>
        <v/>
      </c>
      <c r="AA653" s="70" t="str">
        <f t="shared" si="134"/>
        <v/>
      </c>
      <c r="AB653" s="67" t="str">
        <f t="shared" si="135"/>
        <v/>
      </c>
      <c r="AD653" s="64" t="str">
        <f t="shared" si="136"/>
        <v/>
      </c>
      <c r="AF653" s="67" t="str">
        <f>IF($AD653="", "", COUNTIF($AD$11:$AD$1010, "&lt;"&amp;$AD653)+1+COUNTIF($AD$11:$AD653, $AD653)-1)</f>
        <v/>
      </c>
      <c r="AH653" s="77" t="str">
        <f t="shared" si="137"/>
        <v/>
      </c>
      <c r="AI653" s="21" t="str">
        <f t="shared" si="138"/>
        <v/>
      </c>
      <c r="AK653" s="39" t="str">
        <f t="shared" si="139"/>
        <v/>
      </c>
      <c r="AM653" s="77" t="str">
        <f t="shared" si="140"/>
        <v/>
      </c>
      <c r="AO653" s="77" t="str">
        <f t="shared" si="141"/>
        <v/>
      </c>
      <c r="AP653" s="21" t="str">
        <f t="shared" si="142"/>
        <v/>
      </c>
    </row>
    <row r="654" spans="1:42" x14ac:dyDescent="0.25">
      <c r="A654" s="27"/>
      <c r="B654" s="104"/>
      <c r="C654" s="105"/>
      <c r="D654" s="105"/>
      <c r="E654" s="106"/>
      <c r="F654" s="107"/>
      <c r="G654" s="107"/>
      <c r="H654" s="108"/>
      <c r="I654" s="27"/>
      <c r="J654" s="27"/>
      <c r="K654" s="29" t="str">
        <f t="shared" si="130"/>
        <v/>
      </c>
      <c r="L654" s="21" t="str">
        <f>IF($K654="", "", IF($K654=$Q$5, 0, ($G654*'Intro &amp; Setup'!$Y$20)-($F654*'Intro &amp; Setup'!$Y$20)))</f>
        <v/>
      </c>
      <c r="M654" s="27"/>
      <c r="S654" s="39" t="str">
        <f t="shared" si="131"/>
        <v/>
      </c>
      <c r="U654" s="39" t="str">
        <f t="shared" si="132"/>
        <v/>
      </c>
      <c r="W654" s="39" t="str">
        <f t="shared" si="133"/>
        <v/>
      </c>
      <c r="Y654" s="39" t="str">
        <f>IF($B654="", "", IF(OR($B654&lt;'Intro &amp; Setup'!$BI$7, $B654&gt;'Intro &amp; Setup'!$BJ$18), "X", ""))</f>
        <v/>
      </c>
      <c r="AA654" s="70" t="str">
        <f t="shared" si="134"/>
        <v/>
      </c>
      <c r="AB654" s="67" t="str">
        <f t="shared" si="135"/>
        <v/>
      </c>
      <c r="AD654" s="64" t="str">
        <f t="shared" si="136"/>
        <v/>
      </c>
      <c r="AF654" s="67" t="str">
        <f>IF($AD654="", "", COUNTIF($AD$11:$AD$1010, "&lt;"&amp;$AD654)+1+COUNTIF($AD$11:$AD654, $AD654)-1)</f>
        <v/>
      </c>
      <c r="AH654" s="77" t="str">
        <f t="shared" si="137"/>
        <v/>
      </c>
      <c r="AI654" s="21" t="str">
        <f t="shared" si="138"/>
        <v/>
      </c>
      <c r="AK654" s="39" t="str">
        <f t="shared" si="139"/>
        <v/>
      </c>
      <c r="AM654" s="77" t="str">
        <f t="shared" si="140"/>
        <v/>
      </c>
      <c r="AO654" s="77" t="str">
        <f t="shared" si="141"/>
        <v/>
      </c>
      <c r="AP654" s="21" t="str">
        <f t="shared" si="142"/>
        <v/>
      </c>
    </row>
    <row r="655" spans="1:42" x14ac:dyDescent="0.25">
      <c r="A655" s="27"/>
      <c r="B655" s="104"/>
      <c r="C655" s="105"/>
      <c r="D655" s="105"/>
      <c r="E655" s="106"/>
      <c r="F655" s="107"/>
      <c r="G655" s="107"/>
      <c r="H655" s="108"/>
      <c r="I655" s="27"/>
      <c r="J655" s="27"/>
      <c r="K655" s="29" t="str">
        <f t="shared" si="130"/>
        <v/>
      </c>
      <c r="L655" s="21" t="str">
        <f>IF($K655="", "", IF($K655=$Q$5, 0, ($G655*'Intro &amp; Setup'!$Y$20)-($F655*'Intro &amp; Setup'!$Y$20)))</f>
        <v/>
      </c>
      <c r="M655" s="27"/>
      <c r="S655" s="39" t="str">
        <f t="shared" si="131"/>
        <v/>
      </c>
      <c r="U655" s="39" t="str">
        <f t="shared" si="132"/>
        <v/>
      </c>
      <c r="W655" s="39" t="str">
        <f t="shared" si="133"/>
        <v/>
      </c>
      <c r="Y655" s="39" t="str">
        <f>IF($B655="", "", IF(OR($B655&lt;'Intro &amp; Setup'!$BI$7, $B655&gt;'Intro &amp; Setup'!$BJ$18), "X", ""))</f>
        <v/>
      </c>
      <c r="AA655" s="70" t="str">
        <f t="shared" si="134"/>
        <v/>
      </c>
      <c r="AB655" s="67" t="str">
        <f t="shared" si="135"/>
        <v/>
      </c>
      <c r="AD655" s="64" t="str">
        <f t="shared" si="136"/>
        <v/>
      </c>
      <c r="AF655" s="67" t="str">
        <f>IF($AD655="", "", COUNTIF($AD$11:$AD$1010, "&lt;"&amp;$AD655)+1+COUNTIF($AD$11:$AD655, $AD655)-1)</f>
        <v/>
      </c>
      <c r="AH655" s="77" t="str">
        <f t="shared" si="137"/>
        <v/>
      </c>
      <c r="AI655" s="21" t="str">
        <f t="shared" si="138"/>
        <v/>
      </c>
      <c r="AK655" s="39" t="str">
        <f t="shared" si="139"/>
        <v/>
      </c>
      <c r="AM655" s="77" t="str">
        <f t="shared" si="140"/>
        <v/>
      </c>
      <c r="AO655" s="77" t="str">
        <f t="shared" si="141"/>
        <v/>
      </c>
      <c r="AP655" s="21" t="str">
        <f t="shared" si="142"/>
        <v/>
      </c>
    </row>
    <row r="656" spans="1:42" x14ac:dyDescent="0.25">
      <c r="A656" s="27"/>
      <c r="B656" s="104"/>
      <c r="C656" s="105"/>
      <c r="D656" s="105"/>
      <c r="E656" s="106"/>
      <c r="F656" s="107"/>
      <c r="G656" s="107"/>
      <c r="H656" s="108"/>
      <c r="I656" s="27"/>
      <c r="J656" s="27"/>
      <c r="K656" s="29" t="str">
        <f t="shared" si="130"/>
        <v/>
      </c>
      <c r="L656" s="21" t="str">
        <f>IF($K656="", "", IF($K656=$Q$5, 0, ($G656*'Intro &amp; Setup'!$Y$20)-($F656*'Intro &amp; Setup'!$Y$20)))</f>
        <v/>
      </c>
      <c r="M656" s="27"/>
      <c r="S656" s="39" t="str">
        <f t="shared" si="131"/>
        <v/>
      </c>
      <c r="U656" s="39" t="str">
        <f t="shared" si="132"/>
        <v/>
      </c>
      <c r="W656" s="39" t="str">
        <f t="shared" si="133"/>
        <v/>
      </c>
      <c r="Y656" s="39" t="str">
        <f>IF($B656="", "", IF(OR($B656&lt;'Intro &amp; Setup'!$BI$7, $B656&gt;'Intro &amp; Setup'!$BJ$18), "X", ""))</f>
        <v/>
      </c>
      <c r="AA656" s="70" t="str">
        <f t="shared" si="134"/>
        <v/>
      </c>
      <c r="AB656" s="67" t="str">
        <f t="shared" si="135"/>
        <v/>
      </c>
      <c r="AD656" s="64" t="str">
        <f t="shared" si="136"/>
        <v/>
      </c>
      <c r="AF656" s="67" t="str">
        <f>IF($AD656="", "", COUNTIF($AD$11:$AD$1010, "&lt;"&amp;$AD656)+1+COUNTIF($AD$11:$AD656, $AD656)-1)</f>
        <v/>
      </c>
      <c r="AH656" s="77" t="str">
        <f t="shared" si="137"/>
        <v/>
      </c>
      <c r="AI656" s="21" t="str">
        <f t="shared" si="138"/>
        <v/>
      </c>
      <c r="AK656" s="39" t="str">
        <f t="shared" si="139"/>
        <v/>
      </c>
      <c r="AM656" s="77" t="str">
        <f t="shared" si="140"/>
        <v/>
      </c>
      <c r="AO656" s="77" t="str">
        <f t="shared" si="141"/>
        <v/>
      </c>
      <c r="AP656" s="21" t="str">
        <f t="shared" si="142"/>
        <v/>
      </c>
    </row>
    <row r="657" spans="1:42" x14ac:dyDescent="0.25">
      <c r="A657" s="27"/>
      <c r="B657" s="104"/>
      <c r="C657" s="105"/>
      <c r="D657" s="105"/>
      <c r="E657" s="106"/>
      <c r="F657" s="107"/>
      <c r="G657" s="107"/>
      <c r="H657" s="108"/>
      <c r="I657" s="27"/>
      <c r="J657" s="27"/>
      <c r="K657" s="29" t="str">
        <f t="shared" si="130"/>
        <v/>
      </c>
      <c r="L657" s="21" t="str">
        <f>IF($K657="", "", IF($K657=$Q$5, 0, ($G657*'Intro &amp; Setup'!$Y$20)-($F657*'Intro &amp; Setup'!$Y$20)))</f>
        <v/>
      </c>
      <c r="M657" s="27"/>
      <c r="S657" s="39" t="str">
        <f t="shared" si="131"/>
        <v/>
      </c>
      <c r="U657" s="39" t="str">
        <f t="shared" si="132"/>
        <v/>
      </c>
      <c r="W657" s="39" t="str">
        <f t="shared" si="133"/>
        <v/>
      </c>
      <c r="Y657" s="39" t="str">
        <f>IF($B657="", "", IF(OR($B657&lt;'Intro &amp; Setup'!$BI$7, $B657&gt;'Intro &amp; Setup'!$BJ$18), "X", ""))</f>
        <v/>
      </c>
      <c r="AA657" s="70" t="str">
        <f t="shared" si="134"/>
        <v/>
      </c>
      <c r="AB657" s="67" t="str">
        <f t="shared" si="135"/>
        <v/>
      </c>
      <c r="AD657" s="64" t="str">
        <f t="shared" si="136"/>
        <v/>
      </c>
      <c r="AF657" s="67" t="str">
        <f>IF($AD657="", "", COUNTIF($AD$11:$AD$1010, "&lt;"&amp;$AD657)+1+COUNTIF($AD$11:$AD657, $AD657)-1)</f>
        <v/>
      </c>
      <c r="AH657" s="77" t="str">
        <f t="shared" si="137"/>
        <v/>
      </c>
      <c r="AI657" s="21" t="str">
        <f t="shared" si="138"/>
        <v/>
      </c>
      <c r="AK657" s="39" t="str">
        <f t="shared" si="139"/>
        <v/>
      </c>
      <c r="AM657" s="77" t="str">
        <f t="shared" si="140"/>
        <v/>
      </c>
      <c r="AO657" s="77" t="str">
        <f t="shared" si="141"/>
        <v/>
      </c>
      <c r="AP657" s="21" t="str">
        <f t="shared" si="142"/>
        <v/>
      </c>
    </row>
    <row r="658" spans="1:42" x14ac:dyDescent="0.25">
      <c r="A658" s="27"/>
      <c r="B658" s="104"/>
      <c r="C658" s="105"/>
      <c r="D658" s="105"/>
      <c r="E658" s="106"/>
      <c r="F658" s="107"/>
      <c r="G658" s="107"/>
      <c r="H658" s="108"/>
      <c r="I658" s="27"/>
      <c r="J658" s="27"/>
      <c r="K658" s="29" t="str">
        <f t="shared" si="130"/>
        <v/>
      </c>
      <c r="L658" s="21" t="str">
        <f>IF($K658="", "", IF($K658=$Q$5, 0, ($G658*'Intro &amp; Setup'!$Y$20)-($F658*'Intro &amp; Setup'!$Y$20)))</f>
        <v/>
      </c>
      <c r="M658" s="27"/>
      <c r="S658" s="39" t="str">
        <f t="shared" si="131"/>
        <v/>
      </c>
      <c r="U658" s="39" t="str">
        <f t="shared" si="132"/>
        <v/>
      </c>
      <c r="W658" s="39" t="str">
        <f t="shared" si="133"/>
        <v/>
      </c>
      <c r="Y658" s="39" t="str">
        <f>IF($B658="", "", IF(OR($B658&lt;'Intro &amp; Setup'!$BI$7, $B658&gt;'Intro &amp; Setup'!$BJ$18), "X", ""))</f>
        <v/>
      </c>
      <c r="AA658" s="70" t="str">
        <f t="shared" si="134"/>
        <v/>
      </c>
      <c r="AB658" s="67" t="str">
        <f t="shared" si="135"/>
        <v/>
      </c>
      <c r="AD658" s="64" t="str">
        <f t="shared" si="136"/>
        <v/>
      </c>
      <c r="AF658" s="67" t="str">
        <f>IF($AD658="", "", COUNTIF($AD$11:$AD$1010, "&lt;"&amp;$AD658)+1+COUNTIF($AD$11:$AD658, $AD658)-1)</f>
        <v/>
      </c>
      <c r="AH658" s="77" t="str">
        <f t="shared" si="137"/>
        <v/>
      </c>
      <c r="AI658" s="21" t="str">
        <f t="shared" si="138"/>
        <v/>
      </c>
      <c r="AK658" s="39" t="str">
        <f t="shared" si="139"/>
        <v/>
      </c>
      <c r="AM658" s="77" t="str">
        <f t="shared" si="140"/>
        <v/>
      </c>
      <c r="AO658" s="77" t="str">
        <f t="shared" si="141"/>
        <v/>
      </c>
      <c r="AP658" s="21" t="str">
        <f t="shared" si="142"/>
        <v/>
      </c>
    </row>
    <row r="659" spans="1:42" x14ac:dyDescent="0.25">
      <c r="A659" s="27"/>
      <c r="B659" s="104"/>
      <c r="C659" s="105"/>
      <c r="D659" s="105"/>
      <c r="E659" s="106"/>
      <c r="F659" s="107"/>
      <c r="G659" s="107"/>
      <c r="H659" s="108"/>
      <c r="I659" s="27"/>
      <c r="J659" s="27"/>
      <c r="K659" s="29" t="str">
        <f t="shared" si="130"/>
        <v/>
      </c>
      <c r="L659" s="21" t="str">
        <f>IF($K659="", "", IF($K659=$Q$5, 0, ($G659*'Intro &amp; Setup'!$Y$20)-($F659*'Intro &amp; Setup'!$Y$20)))</f>
        <v/>
      </c>
      <c r="M659" s="27"/>
      <c r="S659" s="39" t="str">
        <f t="shared" si="131"/>
        <v/>
      </c>
      <c r="U659" s="39" t="str">
        <f t="shared" si="132"/>
        <v/>
      </c>
      <c r="W659" s="39" t="str">
        <f t="shared" si="133"/>
        <v/>
      </c>
      <c r="Y659" s="39" t="str">
        <f>IF($B659="", "", IF(OR($B659&lt;'Intro &amp; Setup'!$BI$7, $B659&gt;'Intro &amp; Setup'!$BJ$18), "X", ""))</f>
        <v/>
      </c>
      <c r="AA659" s="70" t="str">
        <f t="shared" si="134"/>
        <v/>
      </c>
      <c r="AB659" s="67" t="str">
        <f t="shared" si="135"/>
        <v/>
      </c>
      <c r="AD659" s="64" t="str">
        <f t="shared" si="136"/>
        <v/>
      </c>
      <c r="AF659" s="67" t="str">
        <f>IF($AD659="", "", COUNTIF($AD$11:$AD$1010, "&lt;"&amp;$AD659)+1+COUNTIF($AD$11:$AD659, $AD659)-1)</f>
        <v/>
      </c>
      <c r="AH659" s="77" t="str">
        <f t="shared" si="137"/>
        <v/>
      </c>
      <c r="AI659" s="21" t="str">
        <f t="shared" si="138"/>
        <v/>
      </c>
      <c r="AK659" s="39" t="str">
        <f t="shared" si="139"/>
        <v/>
      </c>
      <c r="AM659" s="77" t="str">
        <f t="shared" si="140"/>
        <v/>
      </c>
      <c r="AO659" s="77" t="str">
        <f t="shared" si="141"/>
        <v/>
      </c>
      <c r="AP659" s="21" t="str">
        <f t="shared" si="142"/>
        <v/>
      </c>
    </row>
    <row r="660" spans="1:42" x14ac:dyDescent="0.25">
      <c r="A660" s="27"/>
      <c r="B660" s="104"/>
      <c r="C660" s="105"/>
      <c r="D660" s="105"/>
      <c r="E660" s="106"/>
      <c r="F660" s="107"/>
      <c r="G660" s="107"/>
      <c r="H660" s="108"/>
      <c r="I660" s="27"/>
      <c r="J660" s="27"/>
      <c r="K660" s="29" t="str">
        <f t="shared" si="130"/>
        <v/>
      </c>
      <c r="L660" s="21" t="str">
        <f>IF($K660="", "", IF($K660=$Q$5, 0, ($G660*'Intro &amp; Setup'!$Y$20)-($F660*'Intro &amp; Setup'!$Y$20)))</f>
        <v/>
      </c>
      <c r="M660" s="27"/>
      <c r="S660" s="39" t="str">
        <f t="shared" si="131"/>
        <v/>
      </c>
      <c r="U660" s="39" t="str">
        <f t="shared" si="132"/>
        <v/>
      </c>
      <c r="W660" s="39" t="str">
        <f t="shared" si="133"/>
        <v/>
      </c>
      <c r="Y660" s="39" t="str">
        <f>IF($B660="", "", IF(OR($B660&lt;'Intro &amp; Setup'!$BI$7, $B660&gt;'Intro &amp; Setup'!$BJ$18), "X", ""))</f>
        <v/>
      </c>
      <c r="AA660" s="70" t="str">
        <f t="shared" si="134"/>
        <v/>
      </c>
      <c r="AB660" s="67" t="str">
        <f t="shared" si="135"/>
        <v/>
      </c>
      <c r="AD660" s="64" t="str">
        <f t="shared" si="136"/>
        <v/>
      </c>
      <c r="AF660" s="67" t="str">
        <f>IF($AD660="", "", COUNTIF($AD$11:$AD$1010, "&lt;"&amp;$AD660)+1+COUNTIF($AD$11:$AD660, $AD660)-1)</f>
        <v/>
      </c>
      <c r="AH660" s="77" t="str">
        <f t="shared" si="137"/>
        <v/>
      </c>
      <c r="AI660" s="21" t="str">
        <f t="shared" si="138"/>
        <v/>
      </c>
      <c r="AK660" s="39" t="str">
        <f t="shared" si="139"/>
        <v/>
      </c>
      <c r="AM660" s="77" t="str">
        <f t="shared" si="140"/>
        <v/>
      </c>
      <c r="AO660" s="77" t="str">
        <f t="shared" si="141"/>
        <v/>
      </c>
      <c r="AP660" s="21" t="str">
        <f t="shared" si="142"/>
        <v/>
      </c>
    </row>
    <row r="661" spans="1:42" x14ac:dyDescent="0.25">
      <c r="A661" s="27"/>
      <c r="B661" s="104"/>
      <c r="C661" s="105"/>
      <c r="D661" s="105"/>
      <c r="E661" s="106"/>
      <c r="F661" s="107"/>
      <c r="G661" s="107"/>
      <c r="H661" s="108"/>
      <c r="I661" s="27"/>
      <c r="J661" s="27"/>
      <c r="K661" s="29" t="str">
        <f t="shared" si="130"/>
        <v/>
      </c>
      <c r="L661" s="21" t="str">
        <f>IF($K661="", "", IF($K661=$Q$5, 0, ($G661*'Intro &amp; Setup'!$Y$20)-($F661*'Intro &amp; Setup'!$Y$20)))</f>
        <v/>
      </c>
      <c r="M661" s="27"/>
      <c r="S661" s="39" t="str">
        <f t="shared" si="131"/>
        <v/>
      </c>
      <c r="U661" s="39" t="str">
        <f t="shared" si="132"/>
        <v/>
      </c>
      <c r="W661" s="39" t="str">
        <f t="shared" si="133"/>
        <v/>
      </c>
      <c r="Y661" s="39" t="str">
        <f>IF($B661="", "", IF(OR($B661&lt;'Intro &amp; Setup'!$BI$7, $B661&gt;'Intro &amp; Setup'!$BJ$18), "X", ""))</f>
        <v/>
      </c>
      <c r="AA661" s="70" t="str">
        <f t="shared" si="134"/>
        <v/>
      </c>
      <c r="AB661" s="67" t="str">
        <f t="shared" si="135"/>
        <v/>
      </c>
      <c r="AD661" s="64" t="str">
        <f t="shared" si="136"/>
        <v/>
      </c>
      <c r="AF661" s="67" t="str">
        <f>IF($AD661="", "", COUNTIF($AD$11:$AD$1010, "&lt;"&amp;$AD661)+1+COUNTIF($AD$11:$AD661, $AD661)-1)</f>
        <v/>
      </c>
      <c r="AH661" s="77" t="str">
        <f t="shared" si="137"/>
        <v/>
      </c>
      <c r="AI661" s="21" t="str">
        <f t="shared" si="138"/>
        <v/>
      </c>
      <c r="AK661" s="39" t="str">
        <f t="shared" si="139"/>
        <v/>
      </c>
      <c r="AM661" s="77" t="str">
        <f t="shared" si="140"/>
        <v/>
      </c>
      <c r="AO661" s="77" t="str">
        <f t="shared" si="141"/>
        <v/>
      </c>
      <c r="AP661" s="21" t="str">
        <f t="shared" si="142"/>
        <v/>
      </c>
    </row>
    <row r="662" spans="1:42" x14ac:dyDescent="0.25">
      <c r="A662" s="27"/>
      <c r="B662" s="104"/>
      <c r="C662" s="105"/>
      <c r="D662" s="105"/>
      <c r="E662" s="106"/>
      <c r="F662" s="107"/>
      <c r="G662" s="107"/>
      <c r="H662" s="108"/>
      <c r="I662" s="27"/>
      <c r="J662" s="27"/>
      <c r="K662" s="29" t="str">
        <f t="shared" si="130"/>
        <v/>
      </c>
      <c r="L662" s="21" t="str">
        <f>IF($K662="", "", IF($K662=$Q$5, 0, ($G662*'Intro &amp; Setup'!$Y$20)-($F662*'Intro &amp; Setup'!$Y$20)))</f>
        <v/>
      </c>
      <c r="M662" s="27"/>
      <c r="S662" s="39" t="str">
        <f t="shared" si="131"/>
        <v/>
      </c>
      <c r="U662" s="39" t="str">
        <f t="shared" si="132"/>
        <v/>
      </c>
      <c r="W662" s="39" t="str">
        <f t="shared" si="133"/>
        <v/>
      </c>
      <c r="Y662" s="39" t="str">
        <f>IF($B662="", "", IF(OR($B662&lt;'Intro &amp; Setup'!$BI$7, $B662&gt;'Intro &amp; Setup'!$BJ$18), "X", ""))</f>
        <v/>
      </c>
      <c r="AA662" s="70" t="str">
        <f t="shared" si="134"/>
        <v/>
      </c>
      <c r="AB662" s="67" t="str">
        <f t="shared" si="135"/>
        <v/>
      </c>
      <c r="AD662" s="64" t="str">
        <f t="shared" si="136"/>
        <v/>
      </c>
      <c r="AF662" s="67" t="str">
        <f>IF($AD662="", "", COUNTIF($AD$11:$AD$1010, "&lt;"&amp;$AD662)+1+COUNTIF($AD$11:$AD662, $AD662)-1)</f>
        <v/>
      </c>
      <c r="AH662" s="77" t="str">
        <f t="shared" si="137"/>
        <v/>
      </c>
      <c r="AI662" s="21" t="str">
        <f t="shared" si="138"/>
        <v/>
      </c>
      <c r="AK662" s="39" t="str">
        <f t="shared" si="139"/>
        <v/>
      </c>
      <c r="AM662" s="77" t="str">
        <f t="shared" si="140"/>
        <v/>
      </c>
      <c r="AO662" s="77" t="str">
        <f t="shared" si="141"/>
        <v/>
      </c>
      <c r="AP662" s="21" t="str">
        <f t="shared" si="142"/>
        <v/>
      </c>
    </row>
    <row r="663" spans="1:42" x14ac:dyDescent="0.25">
      <c r="A663" s="27"/>
      <c r="B663" s="104"/>
      <c r="C663" s="105"/>
      <c r="D663" s="105"/>
      <c r="E663" s="106"/>
      <c r="F663" s="107"/>
      <c r="G663" s="107"/>
      <c r="H663" s="108"/>
      <c r="I663" s="27"/>
      <c r="J663" s="27"/>
      <c r="K663" s="29" t="str">
        <f t="shared" si="130"/>
        <v/>
      </c>
      <c r="L663" s="21" t="str">
        <f>IF($K663="", "", IF($K663=$Q$5, 0, ($G663*'Intro &amp; Setup'!$Y$20)-($F663*'Intro &amp; Setup'!$Y$20)))</f>
        <v/>
      </c>
      <c r="M663" s="27"/>
      <c r="S663" s="39" t="str">
        <f t="shared" si="131"/>
        <v/>
      </c>
      <c r="U663" s="39" t="str">
        <f t="shared" si="132"/>
        <v/>
      </c>
      <c r="W663" s="39" t="str">
        <f t="shared" si="133"/>
        <v/>
      </c>
      <c r="Y663" s="39" t="str">
        <f>IF($B663="", "", IF(OR($B663&lt;'Intro &amp; Setup'!$BI$7, $B663&gt;'Intro &amp; Setup'!$BJ$18), "X", ""))</f>
        <v/>
      </c>
      <c r="AA663" s="70" t="str">
        <f t="shared" si="134"/>
        <v/>
      </c>
      <c r="AB663" s="67" t="str">
        <f t="shared" si="135"/>
        <v/>
      </c>
      <c r="AD663" s="64" t="str">
        <f t="shared" si="136"/>
        <v/>
      </c>
      <c r="AF663" s="67" t="str">
        <f>IF($AD663="", "", COUNTIF($AD$11:$AD$1010, "&lt;"&amp;$AD663)+1+COUNTIF($AD$11:$AD663, $AD663)-1)</f>
        <v/>
      </c>
      <c r="AH663" s="77" t="str">
        <f t="shared" si="137"/>
        <v/>
      </c>
      <c r="AI663" s="21" t="str">
        <f t="shared" si="138"/>
        <v/>
      </c>
      <c r="AK663" s="39" t="str">
        <f t="shared" si="139"/>
        <v/>
      </c>
      <c r="AM663" s="77" t="str">
        <f t="shared" si="140"/>
        <v/>
      </c>
      <c r="AO663" s="77" t="str">
        <f t="shared" si="141"/>
        <v/>
      </c>
      <c r="AP663" s="21" t="str">
        <f t="shared" si="142"/>
        <v/>
      </c>
    </row>
    <row r="664" spans="1:42" x14ac:dyDescent="0.25">
      <c r="A664" s="27"/>
      <c r="B664" s="104"/>
      <c r="C664" s="105"/>
      <c r="D664" s="105"/>
      <c r="E664" s="106"/>
      <c r="F664" s="107"/>
      <c r="G664" s="107"/>
      <c r="H664" s="108"/>
      <c r="I664" s="27"/>
      <c r="J664" s="27"/>
      <c r="K664" s="29" t="str">
        <f t="shared" si="130"/>
        <v/>
      </c>
      <c r="L664" s="21" t="str">
        <f>IF($K664="", "", IF($K664=$Q$5, 0, ($G664*'Intro &amp; Setup'!$Y$20)-($F664*'Intro &amp; Setup'!$Y$20)))</f>
        <v/>
      </c>
      <c r="M664" s="27"/>
      <c r="S664" s="39" t="str">
        <f t="shared" si="131"/>
        <v/>
      </c>
      <c r="U664" s="39" t="str">
        <f t="shared" si="132"/>
        <v/>
      </c>
      <c r="W664" s="39" t="str">
        <f t="shared" si="133"/>
        <v/>
      </c>
      <c r="Y664" s="39" t="str">
        <f>IF($B664="", "", IF(OR($B664&lt;'Intro &amp; Setup'!$BI$7, $B664&gt;'Intro &amp; Setup'!$BJ$18), "X", ""))</f>
        <v/>
      </c>
      <c r="AA664" s="70" t="str">
        <f t="shared" si="134"/>
        <v/>
      </c>
      <c r="AB664" s="67" t="str">
        <f t="shared" si="135"/>
        <v/>
      </c>
      <c r="AD664" s="64" t="str">
        <f t="shared" si="136"/>
        <v/>
      </c>
      <c r="AF664" s="67" t="str">
        <f>IF($AD664="", "", COUNTIF($AD$11:$AD$1010, "&lt;"&amp;$AD664)+1+COUNTIF($AD$11:$AD664, $AD664)-1)</f>
        <v/>
      </c>
      <c r="AH664" s="77" t="str">
        <f t="shared" si="137"/>
        <v/>
      </c>
      <c r="AI664" s="21" t="str">
        <f t="shared" si="138"/>
        <v/>
      </c>
      <c r="AK664" s="39" t="str">
        <f t="shared" si="139"/>
        <v/>
      </c>
      <c r="AM664" s="77" t="str">
        <f t="shared" si="140"/>
        <v/>
      </c>
      <c r="AO664" s="77" t="str">
        <f t="shared" si="141"/>
        <v/>
      </c>
      <c r="AP664" s="21" t="str">
        <f t="shared" si="142"/>
        <v/>
      </c>
    </row>
    <row r="665" spans="1:42" x14ac:dyDescent="0.25">
      <c r="A665" s="27"/>
      <c r="B665" s="104"/>
      <c r="C665" s="105"/>
      <c r="D665" s="105"/>
      <c r="E665" s="106"/>
      <c r="F665" s="107"/>
      <c r="G665" s="107"/>
      <c r="H665" s="108"/>
      <c r="I665" s="27"/>
      <c r="J665" s="27"/>
      <c r="K665" s="29" t="str">
        <f t="shared" si="130"/>
        <v/>
      </c>
      <c r="L665" s="21" t="str">
        <f>IF($K665="", "", IF($K665=$Q$5, 0, ($G665*'Intro &amp; Setup'!$Y$20)-($F665*'Intro &amp; Setup'!$Y$20)))</f>
        <v/>
      </c>
      <c r="M665" s="27"/>
      <c r="S665" s="39" t="str">
        <f t="shared" si="131"/>
        <v/>
      </c>
      <c r="U665" s="39" t="str">
        <f t="shared" si="132"/>
        <v/>
      </c>
      <c r="W665" s="39" t="str">
        <f t="shared" si="133"/>
        <v/>
      </c>
      <c r="Y665" s="39" t="str">
        <f>IF($B665="", "", IF(OR($B665&lt;'Intro &amp; Setup'!$BI$7, $B665&gt;'Intro &amp; Setup'!$BJ$18), "X", ""))</f>
        <v/>
      </c>
      <c r="AA665" s="70" t="str">
        <f t="shared" si="134"/>
        <v/>
      </c>
      <c r="AB665" s="67" t="str">
        <f t="shared" si="135"/>
        <v/>
      </c>
      <c r="AD665" s="64" t="str">
        <f t="shared" si="136"/>
        <v/>
      </c>
      <c r="AF665" s="67" t="str">
        <f>IF($AD665="", "", COUNTIF($AD$11:$AD$1010, "&lt;"&amp;$AD665)+1+COUNTIF($AD$11:$AD665, $AD665)-1)</f>
        <v/>
      </c>
      <c r="AH665" s="77" t="str">
        <f t="shared" si="137"/>
        <v/>
      </c>
      <c r="AI665" s="21" t="str">
        <f t="shared" si="138"/>
        <v/>
      </c>
      <c r="AK665" s="39" t="str">
        <f t="shared" si="139"/>
        <v/>
      </c>
      <c r="AM665" s="77" t="str">
        <f t="shared" si="140"/>
        <v/>
      </c>
      <c r="AO665" s="77" t="str">
        <f t="shared" si="141"/>
        <v/>
      </c>
      <c r="AP665" s="21" t="str">
        <f t="shared" si="142"/>
        <v/>
      </c>
    </row>
    <row r="666" spans="1:42" x14ac:dyDescent="0.25">
      <c r="A666" s="27"/>
      <c r="B666" s="104"/>
      <c r="C666" s="105"/>
      <c r="D666" s="105"/>
      <c r="E666" s="106"/>
      <c r="F666" s="107"/>
      <c r="G666" s="107"/>
      <c r="H666" s="108"/>
      <c r="I666" s="27"/>
      <c r="J666" s="27"/>
      <c r="K666" s="29" t="str">
        <f t="shared" si="130"/>
        <v/>
      </c>
      <c r="L666" s="21" t="str">
        <f>IF($K666="", "", IF($K666=$Q$5, 0, ($G666*'Intro &amp; Setup'!$Y$20)-($F666*'Intro &amp; Setup'!$Y$20)))</f>
        <v/>
      </c>
      <c r="M666" s="27"/>
      <c r="S666" s="39" t="str">
        <f t="shared" si="131"/>
        <v/>
      </c>
      <c r="U666" s="39" t="str">
        <f t="shared" si="132"/>
        <v/>
      </c>
      <c r="W666" s="39" t="str">
        <f t="shared" si="133"/>
        <v/>
      </c>
      <c r="Y666" s="39" t="str">
        <f>IF($B666="", "", IF(OR($B666&lt;'Intro &amp; Setup'!$BI$7, $B666&gt;'Intro &amp; Setup'!$BJ$18), "X", ""))</f>
        <v/>
      </c>
      <c r="AA666" s="70" t="str">
        <f t="shared" si="134"/>
        <v/>
      </c>
      <c r="AB666" s="67" t="str">
        <f t="shared" si="135"/>
        <v/>
      </c>
      <c r="AD666" s="64" t="str">
        <f t="shared" si="136"/>
        <v/>
      </c>
      <c r="AF666" s="67" t="str">
        <f>IF($AD666="", "", COUNTIF($AD$11:$AD$1010, "&lt;"&amp;$AD666)+1+COUNTIF($AD$11:$AD666, $AD666)-1)</f>
        <v/>
      </c>
      <c r="AH666" s="77" t="str">
        <f t="shared" si="137"/>
        <v/>
      </c>
      <c r="AI666" s="21" t="str">
        <f t="shared" si="138"/>
        <v/>
      </c>
      <c r="AK666" s="39" t="str">
        <f t="shared" si="139"/>
        <v/>
      </c>
      <c r="AM666" s="77" t="str">
        <f t="shared" si="140"/>
        <v/>
      </c>
      <c r="AO666" s="77" t="str">
        <f t="shared" si="141"/>
        <v/>
      </c>
      <c r="AP666" s="21" t="str">
        <f t="shared" si="142"/>
        <v/>
      </c>
    </row>
    <row r="667" spans="1:42" x14ac:dyDescent="0.25">
      <c r="A667" s="27"/>
      <c r="B667" s="104"/>
      <c r="C667" s="105"/>
      <c r="D667" s="105"/>
      <c r="E667" s="106"/>
      <c r="F667" s="107"/>
      <c r="G667" s="107"/>
      <c r="H667" s="108"/>
      <c r="I667" s="27"/>
      <c r="J667" s="27"/>
      <c r="K667" s="29" t="str">
        <f t="shared" si="130"/>
        <v/>
      </c>
      <c r="L667" s="21" t="str">
        <f>IF($K667="", "", IF($K667=$Q$5, 0, ($G667*'Intro &amp; Setup'!$Y$20)-($F667*'Intro &amp; Setup'!$Y$20)))</f>
        <v/>
      </c>
      <c r="M667" s="27"/>
      <c r="S667" s="39" t="str">
        <f t="shared" si="131"/>
        <v/>
      </c>
      <c r="U667" s="39" t="str">
        <f t="shared" si="132"/>
        <v/>
      </c>
      <c r="W667" s="39" t="str">
        <f t="shared" si="133"/>
        <v/>
      </c>
      <c r="Y667" s="39" t="str">
        <f>IF($B667="", "", IF(OR($B667&lt;'Intro &amp; Setup'!$BI$7, $B667&gt;'Intro &amp; Setup'!$BJ$18), "X", ""))</f>
        <v/>
      </c>
      <c r="AA667" s="70" t="str">
        <f t="shared" si="134"/>
        <v/>
      </c>
      <c r="AB667" s="67" t="str">
        <f t="shared" si="135"/>
        <v/>
      </c>
      <c r="AD667" s="64" t="str">
        <f t="shared" si="136"/>
        <v/>
      </c>
      <c r="AF667" s="67" t="str">
        <f>IF($AD667="", "", COUNTIF($AD$11:$AD$1010, "&lt;"&amp;$AD667)+1+COUNTIF($AD$11:$AD667, $AD667)-1)</f>
        <v/>
      </c>
      <c r="AH667" s="77" t="str">
        <f t="shared" si="137"/>
        <v/>
      </c>
      <c r="AI667" s="21" t="str">
        <f t="shared" si="138"/>
        <v/>
      </c>
      <c r="AK667" s="39" t="str">
        <f t="shared" si="139"/>
        <v/>
      </c>
      <c r="AM667" s="77" t="str">
        <f t="shared" si="140"/>
        <v/>
      </c>
      <c r="AO667" s="77" t="str">
        <f t="shared" si="141"/>
        <v/>
      </c>
      <c r="AP667" s="21" t="str">
        <f t="shared" si="142"/>
        <v/>
      </c>
    </row>
    <row r="668" spans="1:42" x14ac:dyDescent="0.25">
      <c r="A668" s="27"/>
      <c r="B668" s="104"/>
      <c r="C668" s="105"/>
      <c r="D668" s="105"/>
      <c r="E668" s="106"/>
      <c r="F668" s="107"/>
      <c r="G668" s="107"/>
      <c r="H668" s="108"/>
      <c r="I668" s="27"/>
      <c r="J668" s="27"/>
      <c r="K668" s="29" t="str">
        <f t="shared" si="130"/>
        <v/>
      </c>
      <c r="L668" s="21" t="str">
        <f>IF($K668="", "", IF($K668=$Q$5, 0, ($G668*'Intro &amp; Setup'!$Y$20)-($F668*'Intro &amp; Setup'!$Y$20)))</f>
        <v/>
      </c>
      <c r="M668" s="27"/>
      <c r="S668" s="39" t="str">
        <f t="shared" si="131"/>
        <v/>
      </c>
      <c r="U668" s="39" t="str">
        <f t="shared" si="132"/>
        <v/>
      </c>
      <c r="W668" s="39" t="str">
        <f t="shared" si="133"/>
        <v/>
      </c>
      <c r="Y668" s="39" t="str">
        <f>IF($B668="", "", IF(OR($B668&lt;'Intro &amp; Setup'!$BI$7, $B668&gt;'Intro &amp; Setup'!$BJ$18), "X", ""))</f>
        <v/>
      </c>
      <c r="AA668" s="70" t="str">
        <f t="shared" si="134"/>
        <v/>
      </c>
      <c r="AB668" s="67" t="str">
        <f t="shared" si="135"/>
        <v/>
      </c>
      <c r="AD668" s="64" t="str">
        <f t="shared" si="136"/>
        <v/>
      </c>
      <c r="AF668" s="67" t="str">
        <f>IF($AD668="", "", COUNTIF($AD$11:$AD$1010, "&lt;"&amp;$AD668)+1+COUNTIF($AD$11:$AD668, $AD668)-1)</f>
        <v/>
      </c>
      <c r="AH668" s="77" t="str">
        <f t="shared" si="137"/>
        <v/>
      </c>
      <c r="AI668" s="21" t="str">
        <f t="shared" si="138"/>
        <v/>
      </c>
      <c r="AK668" s="39" t="str">
        <f t="shared" si="139"/>
        <v/>
      </c>
      <c r="AM668" s="77" t="str">
        <f t="shared" si="140"/>
        <v/>
      </c>
      <c r="AO668" s="77" t="str">
        <f t="shared" si="141"/>
        <v/>
      </c>
      <c r="AP668" s="21" t="str">
        <f t="shared" si="142"/>
        <v/>
      </c>
    </row>
    <row r="669" spans="1:42" x14ac:dyDescent="0.25">
      <c r="A669" s="27"/>
      <c r="B669" s="104"/>
      <c r="C669" s="105"/>
      <c r="D669" s="105"/>
      <c r="E669" s="106"/>
      <c r="F669" s="107"/>
      <c r="G669" s="107"/>
      <c r="H669" s="108"/>
      <c r="I669" s="27"/>
      <c r="J669" s="27"/>
      <c r="K669" s="29" t="str">
        <f t="shared" si="130"/>
        <v/>
      </c>
      <c r="L669" s="21" t="str">
        <f>IF($K669="", "", IF($K669=$Q$5, 0, ($G669*'Intro &amp; Setup'!$Y$20)-($F669*'Intro &amp; Setup'!$Y$20)))</f>
        <v/>
      </c>
      <c r="M669" s="27"/>
      <c r="S669" s="39" t="str">
        <f t="shared" si="131"/>
        <v/>
      </c>
      <c r="U669" s="39" t="str">
        <f t="shared" si="132"/>
        <v/>
      </c>
      <c r="W669" s="39" t="str">
        <f t="shared" si="133"/>
        <v/>
      </c>
      <c r="Y669" s="39" t="str">
        <f>IF($B669="", "", IF(OR($B669&lt;'Intro &amp; Setup'!$BI$7, $B669&gt;'Intro &amp; Setup'!$BJ$18), "X", ""))</f>
        <v/>
      </c>
      <c r="AA669" s="70" t="str">
        <f t="shared" si="134"/>
        <v/>
      </c>
      <c r="AB669" s="67" t="str">
        <f t="shared" si="135"/>
        <v/>
      </c>
      <c r="AD669" s="64" t="str">
        <f t="shared" si="136"/>
        <v/>
      </c>
      <c r="AF669" s="67" t="str">
        <f>IF($AD669="", "", COUNTIF($AD$11:$AD$1010, "&lt;"&amp;$AD669)+1+COUNTIF($AD$11:$AD669, $AD669)-1)</f>
        <v/>
      </c>
      <c r="AH669" s="77" t="str">
        <f t="shared" si="137"/>
        <v/>
      </c>
      <c r="AI669" s="21" t="str">
        <f t="shared" si="138"/>
        <v/>
      </c>
      <c r="AK669" s="39" t="str">
        <f t="shared" si="139"/>
        <v/>
      </c>
      <c r="AM669" s="77" t="str">
        <f t="shared" si="140"/>
        <v/>
      </c>
      <c r="AO669" s="77" t="str">
        <f t="shared" si="141"/>
        <v/>
      </c>
      <c r="AP669" s="21" t="str">
        <f t="shared" si="142"/>
        <v/>
      </c>
    </row>
    <row r="670" spans="1:42" x14ac:dyDescent="0.25">
      <c r="A670" s="27"/>
      <c r="B670" s="104"/>
      <c r="C670" s="105"/>
      <c r="D670" s="105"/>
      <c r="E670" s="106"/>
      <c r="F670" s="107"/>
      <c r="G670" s="107"/>
      <c r="H670" s="108"/>
      <c r="I670" s="27"/>
      <c r="J670" s="27"/>
      <c r="K670" s="29" t="str">
        <f t="shared" si="130"/>
        <v/>
      </c>
      <c r="L670" s="21" t="str">
        <f>IF($K670="", "", IF($K670=$Q$5, 0, ($G670*'Intro &amp; Setup'!$Y$20)-($F670*'Intro &amp; Setup'!$Y$20)))</f>
        <v/>
      </c>
      <c r="M670" s="27"/>
      <c r="S670" s="39" t="str">
        <f t="shared" si="131"/>
        <v/>
      </c>
      <c r="U670" s="39" t="str">
        <f t="shared" si="132"/>
        <v/>
      </c>
      <c r="W670" s="39" t="str">
        <f t="shared" si="133"/>
        <v/>
      </c>
      <c r="Y670" s="39" t="str">
        <f>IF($B670="", "", IF(OR($B670&lt;'Intro &amp; Setup'!$BI$7, $B670&gt;'Intro &amp; Setup'!$BJ$18), "X", ""))</f>
        <v/>
      </c>
      <c r="AA670" s="70" t="str">
        <f t="shared" si="134"/>
        <v/>
      </c>
      <c r="AB670" s="67" t="str">
        <f t="shared" si="135"/>
        <v/>
      </c>
      <c r="AD670" s="64" t="str">
        <f t="shared" si="136"/>
        <v/>
      </c>
      <c r="AF670" s="67" t="str">
        <f>IF($AD670="", "", COUNTIF($AD$11:$AD$1010, "&lt;"&amp;$AD670)+1+COUNTIF($AD$11:$AD670, $AD670)-1)</f>
        <v/>
      </c>
      <c r="AH670" s="77" t="str">
        <f t="shared" si="137"/>
        <v/>
      </c>
      <c r="AI670" s="21" t="str">
        <f t="shared" si="138"/>
        <v/>
      </c>
      <c r="AK670" s="39" t="str">
        <f t="shared" si="139"/>
        <v/>
      </c>
      <c r="AM670" s="77" t="str">
        <f t="shared" si="140"/>
        <v/>
      </c>
      <c r="AO670" s="77" t="str">
        <f t="shared" si="141"/>
        <v/>
      </c>
      <c r="AP670" s="21" t="str">
        <f t="shared" si="142"/>
        <v/>
      </c>
    </row>
    <row r="671" spans="1:42" x14ac:dyDescent="0.25">
      <c r="A671" s="27"/>
      <c r="B671" s="104"/>
      <c r="C671" s="105"/>
      <c r="D671" s="105"/>
      <c r="E671" s="106"/>
      <c r="F671" s="107"/>
      <c r="G671" s="107"/>
      <c r="H671" s="108"/>
      <c r="I671" s="27"/>
      <c r="J671" s="27"/>
      <c r="K671" s="29" t="str">
        <f t="shared" si="130"/>
        <v/>
      </c>
      <c r="L671" s="21" t="str">
        <f>IF($K671="", "", IF($K671=$Q$5, 0, ($G671*'Intro &amp; Setup'!$Y$20)-($F671*'Intro &amp; Setup'!$Y$20)))</f>
        <v/>
      </c>
      <c r="M671" s="27"/>
      <c r="S671" s="39" t="str">
        <f t="shared" si="131"/>
        <v/>
      </c>
      <c r="U671" s="39" t="str">
        <f t="shared" si="132"/>
        <v/>
      </c>
      <c r="W671" s="39" t="str">
        <f t="shared" si="133"/>
        <v/>
      </c>
      <c r="Y671" s="39" t="str">
        <f>IF($B671="", "", IF(OR($B671&lt;'Intro &amp; Setup'!$BI$7, $B671&gt;'Intro &amp; Setup'!$BJ$18), "X", ""))</f>
        <v/>
      </c>
      <c r="AA671" s="70" t="str">
        <f t="shared" si="134"/>
        <v/>
      </c>
      <c r="AB671" s="67" t="str">
        <f t="shared" si="135"/>
        <v/>
      </c>
      <c r="AD671" s="64" t="str">
        <f t="shared" si="136"/>
        <v/>
      </c>
      <c r="AF671" s="67" t="str">
        <f>IF($AD671="", "", COUNTIF($AD$11:$AD$1010, "&lt;"&amp;$AD671)+1+COUNTIF($AD$11:$AD671, $AD671)-1)</f>
        <v/>
      </c>
      <c r="AH671" s="77" t="str">
        <f t="shared" si="137"/>
        <v/>
      </c>
      <c r="AI671" s="21" t="str">
        <f t="shared" si="138"/>
        <v/>
      </c>
      <c r="AK671" s="39" t="str">
        <f t="shared" si="139"/>
        <v/>
      </c>
      <c r="AM671" s="77" t="str">
        <f t="shared" si="140"/>
        <v/>
      </c>
      <c r="AO671" s="77" t="str">
        <f t="shared" si="141"/>
        <v/>
      </c>
      <c r="AP671" s="21" t="str">
        <f t="shared" si="142"/>
        <v/>
      </c>
    </row>
    <row r="672" spans="1:42" x14ac:dyDescent="0.25">
      <c r="A672" s="27"/>
      <c r="B672" s="104"/>
      <c r="C672" s="105"/>
      <c r="D672" s="105"/>
      <c r="E672" s="106"/>
      <c r="F672" s="107"/>
      <c r="G672" s="107"/>
      <c r="H672" s="108"/>
      <c r="I672" s="27"/>
      <c r="J672" s="27"/>
      <c r="K672" s="29" t="str">
        <f t="shared" si="130"/>
        <v/>
      </c>
      <c r="L672" s="21" t="str">
        <f>IF($K672="", "", IF($K672=$Q$5, 0, ($G672*'Intro &amp; Setup'!$Y$20)-($F672*'Intro &amp; Setup'!$Y$20)))</f>
        <v/>
      </c>
      <c r="M672" s="27"/>
      <c r="S672" s="39" t="str">
        <f t="shared" si="131"/>
        <v/>
      </c>
      <c r="U672" s="39" t="str">
        <f t="shared" si="132"/>
        <v/>
      </c>
      <c r="W672" s="39" t="str">
        <f t="shared" si="133"/>
        <v/>
      </c>
      <c r="Y672" s="39" t="str">
        <f>IF($B672="", "", IF(OR($B672&lt;'Intro &amp; Setup'!$BI$7, $B672&gt;'Intro &amp; Setup'!$BJ$18), "X", ""))</f>
        <v/>
      </c>
      <c r="AA672" s="70" t="str">
        <f t="shared" si="134"/>
        <v/>
      </c>
      <c r="AB672" s="67" t="str">
        <f t="shared" si="135"/>
        <v/>
      </c>
      <c r="AD672" s="64" t="str">
        <f t="shared" si="136"/>
        <v/>
      </c>
      <c r="AF672" s="67" t="str">
        <f>IF($AD672="", "", COUNTIF($AD$11:$AD$1010, "&lt;"&amp;$AD672)+1+COUNTIF($AD$11:$AD672, $AD672)-1)</f>
        <v/>
      </c>
      <c r="AH672" s="77" t="str">
        <f t="shared" si="137"/>
        <v/>
      </c>
      <c r="AI672" s="21" t="str">
        <f t="shared" si="138"/>
        <v/>
      </c>
      <c r="AK672" s="39" t="str">
        <f t="shared" si="139"/>
        <v/>
      </c>
      <c r="AM672" s="77" t="str">
        <f t="shared" si="140"/>
        <v/>
      </c>
      <c r="AO672" s="77" t="str">
        <f t="shared" si="141"/>
        <v/>
      </c>
      <c r="AP672" s="21" t="str">
        <f t="shared" si="142"/>
        <v/>
      </c>
    </row>
    <row r="673" spans="1:42" x14ac:dyDescent="0.25">
      <c r="A673" s="27"/>
      <c r="B673" s="104"/>
      <c r="C673" s="105"/>
      <c r="D673" s="105"/>
      <c r="E673" s="106"/>
      <c r="F673" s="107"/>
      <c r="G673" s="107"/>
      <c r="H673" s="108"/>
      <c r="I673" s="27"/>
      <c r="J673" s="27"/>
      <c r="K673" s="29" t="str">
        <f t="shared" si="130"/>
        <v/>
      </c>
      <c r="L673" s="21" t="str">
        <f>IF($K673="", "", IF($K673=$Q$5, 0, ($G673*'Intro &amp; Setup'!$Y$20)-($F673*'Intro &amp; Setup'!$Y$20)))</f>
        <v/>
      </c>
      <c r="M673" s="27"/>
      <c r="S673" s="39" t="str">
        <f t="shared" si="131"/>
        <v/>
      </c>
      <c r="U673" s="39" t="str">
        <f t="shared" si="132"/>
        <v/>
      </c>
      <c r="W673" s="39" t="str">
        <f t="shared" si="133"/>
        <v/>
      </c>
      <c r="Y673" s="39" t="str">
        <f>IF($B673="", "", IF(OR($B673&lt;'Intro &amp; Setup'!$BI$7, $B673&gt;'Intro &amp; Setup'!$BJ$18), "X", ""))</f>
        <v/>
      </c>
      <c r="AA673" s="70" t="str">
        <f t="shared" si="134"/>
        <v/>
      </c>
      <c r="AB673" s="67" t="str">
        <f t="shared" si="135"/>
        <v/>
      </c>
      <c r="AD673" s="64" t="str">
        <f t="shared" si="136"/>
        <v/>
      </c>
      <c r="AF673" s="67" t="str">
        <f>IF($AD673="", "", COUNTIF($AD$11:$AD$1010, "&lt;"&amp;$AD673)+1+COUNTIF($AD$11:$AD673, $AD673)-1)</f>
        <v/>
      </c>
      <c r="AH673" s="77" t="str">
        <f t="shared" si="137"/>
        <v/>
      </c>
      <c r="AI673" s="21" t="str">
        <f t="shared" si="138"/>
        <v/>
      </c>
      <c r="AK673" s="39" t="str">
        <f t="shared" si="139"/>
        <v/>
      </c>
      <c r="AM673" s="77" t="str">
        <f t="shared" si="140"/>
        <v/>
      </c>
      <c r="AO673" s="77" t="str">
        <f t="shared" si="141"/>
        <v/>
      </c>
      <c r="AP673" s="21" t="str">
        <f t="shared" si="142"/>
        <v/>
      </c>
    </row>
    <row r="674" spans="1:42" x14ac:dyDescent="0.25">
      <c r="A674" s="27"/>
      <c r="B674" s="104"/>
      <c r="C674" s="105"/>
      <c r="D674" s="105"/>
      <c r="E674" s="106"/>
      <c r="F674" s="107"/>
      <c r="G674" s="107"/>
      <c r="H674" s="108"/>
      <c r="I674" s="27"/>
      <c r="J674" s="27"/>
      <c r="K674" s="29" t="str">
        <f t="shared" si="130"/>
        <v/>
      </c>
      <c r="L674" s="21" t="str">
        <f>IF($K674="", "", IF($K674=$Q$5, 0, ($G674*'Intro &amp; Setup'!$Y$20)-($F674*'Intro &amp; Setup'!$Y$20)))</f>
        <v/>
      </c>
      <c r="M674" s="27"/>
      <c r="S674" s="39" t="str">
        <f t="shared" si="131"/>
        <v/>
      </c>
      <c r="U674" s="39" t="str">
        <f t="shared" si="132"/>
        <v/>
      </c>
      <c r="W674" s="39" t="str">
        <f t="shared" si="133"/>
        <v/>
      </c>
      <c r="Y674" s="39" t="str">
        <f>IF($B674="", "", IF(OR($B674&lt;'Intro &amp; Setup'!$BI$7, $B674&gt;'Intro &amp; Setup'!$BJ$18), "X", ""))</f>
        <v/>
      </c>
      <c r="AA674" s="70" t="str">
        <f t="shared" si="134"/>
        <v/>
      </c>
      <c r="AB674" s="67" t="str">
        <f t="shared" si="135"/>
        <v/>
      </c>
      <c r="AD674" s="64" t="str">
        <f t="shared" si="136"/>
        <v/>
      </c>
      <c r="AF674" s="67" t="str">
        <f>IF($AD674="", "", COUNTIF($AD$11:$AD$1010, "&lt;"&amp;$AD674)+1+COUNTIF($AD$11:$AD674, $AD674)-1)</f>
        <v/>
      </c>
      <c r="AH674" s="77" t="str">
        <f t="shared" si="137"/>
        <v/>
      </c>
      <c r="AI674" s="21" t="str">
        <f t="shared" si="138"/>
        <v/>
      </c>
      <c r="AK674" s="39" t="str">
        <f t="shared" si="139"/>
        <v/>
      </c>
      <c r="AM674" s="77" t="str">
        <f t="shared" si="140"/>
        <v/>
      </c>
      <c r="AO674" s="77" t="str">
        <f t="shared" si="141"/>
        <v/>
      </c>
      <c r="AP674" s="21" t="str">
        <f t="shared" si="142"/>
        <v/>
      </c>
    </row>
    <row r="675" spans="1:42" x14ac:dyDescent="0.25">
      <c r="A675" s="27"/>
      <c r="B675" s="104"/>
      <c r="C675" s="105"/>
      <c r="D675" s="105"/>
      <c r="E675" s="106"/>
      <c r="F675" s="107"/>
      <c r="G675" s="107"/>
      <c r="H675" s="108"/>
      <c r="I675" s="27"/>
      <c r="J675" s="27"/>
      <c r="K675" s="29" t="str">
        <f t="shared" si="130"/>
        <v/>
      </c>
      <c r="L675" s="21" t="str">
        <f>IF($K675="", "", IF($K675=$Q$5, 0, ($G675*'Intro &amp; Setup'!$Y$20)-($F675*'Intro &amp; Setup'!$Y$20)))</f>
        <v/>
      </c>
      <c r="M675" s="27"/>
      <c r="S675" s="39" t="str">
        <f t="shared" si="131"/>
        <v/>
      </c>
      <c r="U675" s="39" t="str">
        <f t="shared" si="132"/>
        <v/>
      </c>
      <c r="W675" s="39" t="str">
        <f t="shared" si="133"/>
        <v/>
      </c>
      <c r="Y675" s="39" t="str">
        <f>IF($B675="", "", IF(OR($B675&lt;'Intro &amp; Setup'!$BI$7, $B675&gt;'Intro &amp; Setup'!$BJ$18), "X", ""))</f>
        <v/>
      </c>
      <c r="AA675" s="70" t="str">
        <f t="shared" si="134"/>
        <v/>
      </c>
      <c r="AB675" s="67" t="str">
        <f t="shared" si="135"/>
        <v/>
      </c>
      <c r="AD675" s="64" t="str">
        <f t="shared" si="136"/>
        <v/>
      </c>
      <c r="AF675" s="67" t="str">
        <f>IF($AD675="", "", COUNTIF($AD$11:$AD$1010, "&lt;"&amp;$AD675)+1+COUNTIF($AD$11:$AD675, $AD675)-1)</f>
        <v/>
      </c>
      <c r="AH675" s="77" t="str">
        <f t="shared" si="137"/>
        <v/>
      </c>
      <c r="AI675" s="21" t="str">
        <f t="shared" si="138"/>
        <v/>
      </c>
      <c r="AK675" s="39" t="str">
        <f t="shared" si="139"/>
        <v/>
      </c>
      <c r="AM675" s="77" t="str">
        <f t="shared" si="140"/>
        <v/>
      </c>
      <c r="AO675" s="77" t="str">
        <f t="shared" si="141"/>
        <v/>
      </c>
      <c r="AP675" s="21" t="str">
        <f t="shared" si="142"/>
        <v/>
      </c>
    </row>
    <row r="676" spans="1:42" x14ac:dyDescent="0.25">
      <c r="A676" s="27"/>
      <c r="B676" s="104"/>
      <c r="C676" s="105"/>
      <c r="D676" s="105"/>
      <c r="E676" s="106"/>
      <c r="F676" s="107"/>
      <c r="G676" s="107"/>
      <c r="H676" s="108"/>
      <c r="I676" s="27"/>
      <c r="J676" s="27"/>
      <c r="K676" s="29" t="str">
        <f t="shared" si="130"/>
        <v/>
      </c>
      <c r="L676" s="21" t="str">
        <f>IF($K676="", "", IF($K676=$Q$5, 0, ($G676*'Intro &amp; Setup'!$Y$20)-($F676*'Intro &amp; Setup'!$Y$20)))</f>
        <v/>
      </c>
      <c r="M676" s="27"/>
      <c r="S676" s="39" t="str">
        <f t="shared" si="131"/>
        <v/>
      </c>
      <c r="U676" s="39" t="str">
        <f t="shared" si="132"/>
        <v/>
      </c>
      <c r="W676" s="39" t="str">
        <f t="shared" si="133"/>
        <v/>
      </c>
      <c r="Y676" s="39" t="str">
        <f>IF($B676="", "", IF(OR($B676&lt;'Intro &amp; Setup'!$BI$7, $B676&gt;'Intro &amp; Setup'!$BJ$18), "X", ""))</f>
        <v/>
      </c>
      <c r="AA676" s="70" t="str">
        <f t="shared" si="134"/>
        <v/>
      </c>
      <c r="AB676" s="67" t="str">
        <f t="shared" si="135"/>
        <v/>
      </c>
      <c r="AD676" s="64" t="str">
        <f t="shared" si="136"/>
        <v/>
      </c>
      <c r="AF676" s="67" t="str">
        <f>IF($AD676="", "", COUNTIF($AD$11:$AD$1010, "&lt;"&amp;$AD676)+1+COUNTIF($AD$11:$AD676, $AD676)-1)</f>
        <v/>
      </c>
      <c r="AH676" s="77" t="str">
        <f t="shared" si="137"/>
        <v/>
      </c>
      <c r="AI676" s="21" t="str">
        <f t="shared" si="138"/>
        <v/>
      </c>
      <c r="AK676" s="39" t="str">
        <f t="shared" si="139"/>
        <v/>
      </c>
      <c r="AM676" s="77" t="str">
        <f t="shared" si="140"/>
        <v/>
      </c>
      <c r="AO676" s="77" t="str">
        <f t="shared" si="141"/>
        <v/>
      </c>
      <c r="AP676" s="21" t="str">
        <f t="shared" si="142"/>
        <v/>
      </c>
    </row>
    <row r="677" spans="1:42" x14ac:dyDescent="0.25">
      <c r="A677" s="27"/>
      <c r="B677" s="104"/>
      <c r="C677" s="105"/>
      <c r="D677" s="105"/>
      <c r="E677" s="106"/>
      <c r="F677" s="107"/>
      <c r="G677" s="107"/>
      <c r="H677" s="108"/>
      <c r="I677" s="27"/>
      <c r="J677" s="27"/>
      <c r="K677" s="29" t="str">
        <f t="shared" si="130"/>
        <v/>
      </c>
      <c r="L677" s="21" t="str">
        <f>IF($K677="", "", IF($K677=$Q$5, 0, ($G677*'Intro &amp; Setup'!$Y$20)-($F677*'Intro &amp; Setup'!$Y$20)))</f>
        <v/>
      </c>
      <c r="M677" s="27"/>
      <c r="S677" s="39" t="str">
        <f t="shared" si="131"/>
        <v/>
      </c>
      <c r="U677" s="39" t="str">
        <f t="shared" si="132"/>
        <v/>
      </c>
      <c r="W677" s="39" t="str">
        <f t="shared" si="133"/>
        <v/>
      </c>
      <c r="Y677" s="39" t="str">
        <f>IF($B677="", "", IF(OR($B677&lt;'Intro &amp; Setup'!$BI$7, $B677&gt;'Intro &amp; Setup'!$BJ$18), "X", ""))</f>
        <v/>
      </c>
      <c r="AA677" s="70" t="str">
        <f t="shared" si="134"/>
        <v/>
      </c>
      <c r="AB677" s="67" t="str">
        <f t="shared" si="135"/>
        <v/>
      </c>
      <c r="AD677" s="64" t="str">
        <f t="shared" si="136"/>
        <v/>
      </c>
      <c r="AF677" s="67" t="str">
        <f>IF($AD677="", "", COUNTIF($AD$11:$AD$1010, "&lt;"&amp;$AD677)+1+COUNTIF($AD$11:$AD677, $AD677)-1)</f>
        <v/>
      </c>
      <c r="AH677" s="77" t="str">
        <f t="shared" si="137"/>
        <v/>
      </c>
      <c r="AI677" s="21" t="str">
        <f t="shared" si="138"/>
        <v/>
      </c>
      <c r="AK677" s="39" t="str">
        <f t="shared" si="139"/>
        <v/>
      </c>
      <c r="AM677" s="77" t="str">
        <f t="shared" si="140"/>
        <v/>
      </c>
      <c r="AO677" s="77" t="str">
        <f t="shared" si="141"/>
        <v/>
      </c>
      <c r="AP677" s="21" t="str">
        <f t="shared" si="142"/>
        <v/>
      </c>
    </row>
    <row r="678" spans="1:42" x14ac:dyDescent="0.25">
      <c r="A678" s="27"/>
      <c r="B678" s="104"/>
      <c r="C678" s="105"/>
      <c r="D678" s="105"/>
      <c r="E678" s="106"/>
      <c r="F678" s="107"/>
      <c r="G678" s="107"/>
      <c r="H678" s="108"/>
      <c r="I678" s="27"/>
      <c r="J678" s="27"/>
      <c r="K678" s="29" t="str">
        <f t="shared" si="130"/>
        <v/>
      </c>
      <c r="L678" s="21" t="str">
        <f>IF($K678="", "", IF($K678=$Q$5, 0, ($G678*'Intro &amp; Setup'!$Y$20)-($F678*'Intro &amp; Setup'!$Y$20)))</f>
        <v/>
      </c>
      <c r="M678" s="27"/>
      <c r="S678" s="39" t="str">
        <f t="shared" si="131"/>
        <v/>
      </c>
      <c r="U678" s="39" t="str">
        <f t="shared" si="132"/>
        <v/>
      </c>
      <c r="W678" s="39" t="str">
        <f t="shared" si="133"/>
        <v/>
      </c>
      <c r="Y678" s="39" t="str">
        <f>IF($B678="", "", IF(OR($B678&lt;'Intro &amp; Setup'!$BI$7, $B678&gt;'Intro &amp; Setup'!$BJ$18), "X", ""))</f>
        <v/>
      </c>
      <c r="AA678" s="70" t="str">
        <f t="shared" si="134"/>
        <v/>
      </c>
      <c r="AB678" s="67" t="str">
        <f t="shared" si="135"/>
        <v/>
      </c>
      <c r="AD678" s="64" t="str">
        <f t="shared" si="136"/>
        <v/>
      </c>
      <c r="AF678" s="67" t="str">
        <f>IF($AD678="", "", COUNTIF($AD$11:$AD$1010, "&lt;"&amp;$AD678)+1+COUNTIF($AD$11:$AD678, $AD678)-1)</f>
        <v/>
      </c>
      <c r="AH678" s="77" t="str">
        <f t="shared" si="137"/>
        <v/>
      </c>
      <c r="AI678" s="21" t="str">
        <f t="shared" si="138"/>
        <v/>
      </c>
      <c r="AK678" s="39" t="str">
        <f t="shared" si="139"/>
        <v/>
      </c>
      <c r="AM678" s="77" t="str">
        <f t="shared" si="140"/>
        <v/>
      </c>
      <c r="AO678" s="77" t="str">
        <f t="shared" si="141"/>
        <v/>
      </c>
      <c r="AP678" s="21" t="str">
        <f t="shared" si="142"/>
        <v/>
      </c>
    </row>
    <row r="679" spans="1:42" x14ac:dyDescent="0.25">
      <c r="A679" s="27"/>
      <c r="B679" s="104"/>
      <c r="C679" s="105"/>
      <c r="D679" s="105"/>
      <c r="E679" s="106"/>
      <c r="F679" s="107"/>
      <c r="G679" s="107"/>
      <c r="H679" s="108"/>
      <c r="I679" s="27"/>
      <c r="J679" s="27"/>
      <c r="K679" s="29" t="str">
        <f t="shared" si="130"/>
        <v/>
      </c>
      <c r="L679" s="21" t="str">
        <f>IF($K679="", "", IF($K679=$Q$5, 0, ($G679*'Intro &amp; Setup'!$Y$20)-($F679*'Intro &amp; Setup'!$Y$20)))</f>
        <v/>
      </c>
      <c r="M679" s="27"/>
      <c r="S679" s="39" t="str">
        <f t="shared" si="131"/>
        <v/>
      </c>
      <c r="U679" s="39" t="str">
        <f t="shared" si="132"/>
        <v/>
      </c>
      <c r="W679" s="39" t="str">
        <f t="shared" si="133"/>
        <v/>
      </c>
      <c r="Y679" s="39" t="str">
        <f>IF($B679="", "", IF(OR($B679&lt;'Intro &amp; Setup'!$BI$7, $B679&gt;'Intro &amp; Setup'!$BJ$18), "X", ""))</f>
        <v/>
      </c>
      <c r="AA679" s="70" t="str">
        <f t="shared" si="134"/>
        <v/>
      </c>
      <c r="AB679" s="67" t="str">
        <f t="shared" si="135"/>
        <v/>
      </c>
      <c r="AD679" s="64" t="str">
        <f t="shared" si="136"/>
        <v/>
      </c>
      <c r="AF679" s="67" t="str">
        <f>IF($AD679="", "", COUNTIF($AD$11:$AD$1010, "&lt;"&amp;$AD679)+1+COUNTIF($AD$11:$AD679, $AD679)-1)</f>
        <v/>
      </c>
      <c r="AH679" s="77" t="str">
        <f t="shared" si="137"/>
        <v/>
      </c>
      <c r="AI679" s="21" t="str">
        <f t="shared" si="138"/>
        <v/>
      </c>
      <c r="AK679" s="39" t="str">
        <f t="shared" si="139"/>
        <v/>
      </c>
      <c r="AM679" s="77" t="str">
        <f t="shared" si="140"/>
        <v/>
      </c>
      <c r="AO679" s="77" t="str">
        <f t="shared" si="141"/>
        <v/>
      </c>
      <c r="AP679" s="21" t="str">
        <f t="shared" si="142"/>
        <v/>
      </c>
    </row>
    <row r="680" spans="1:42" x14ac:dyDescent="0.25">
      <c r="A680" s="27"/>
      <c r="B680" s="104"/>
      <c r="C680" s="105"/>
      <c r="D680" s="105"/>
      <c r="E680" s="106"/>
      <c r="F680" s="107"/>
      <c r="G680" s="107"/>
      <c r="H680" s="108"/>
      <c r="I680" s="27"/>
      <c r="J680" s="27"/>
      <c r="K680" s="29" t="str">
        <f t="shared" si="130"/>
        <v/>
      </c>
      <c r="L680" s="21" t="str">
        <f>IF($K680="", "", IF($K680=$Q$5, 0, ($G680*'Intro &amp; Setup'!$Y$20)-($F680*'Intro &amp; Setup'!$Y$20)))</f>
        <v/>
      </c>
      <c r="M680" s="27"/>
      <c r="S680" s="39" t="str">
        <f t="shared" si="131"/>
        <v/>
      </c>
      <c r="U680" s="39" t="str">
        <f t="shared" si="132"/>
        <v/>
      </c>
      <c r="W680" s="39" t="str">
        <f t="shared" si="133"/>
        <v/>
      </c>
      <c r="Y680" s="39" t="str">
        <f>IF($B680="", "", IF(OR($B680&lt;'Intro &amp; Setup'!$BI$7, $B680&gt;'Intro &amp; Setup'!$BJ$18), "X", ""))</f>
        <v/>
      </c>
      <c r="AA680" s="70" t="str">
        <f t="shared" si="134"/>
        <v/>
      </c>
      <c r="AB680" s="67" t="str">
        <f t="shared" si="135"/>
        <v/>
      </c>
      <c r="AD680" s="64" t="str">
        <f t="shared" si="136"/>
        <v/>
      </c>
      <c r="AF680" s="67" t="str">
        <f>IF($AD680="", "", COUNTIF($AD$11:$AD$1010, "&lt;"&amp;$AD680)+1+COUNTIF($AD$11:$AD680, $AD680)-1)</f>
        <v/>
      </c>
      <c r="AH680" s="77" t="str">
        <f t="shared" si="137"/>
        <v/>
      </c>
      <c r="AI680" s="21" t="str">
        <f t="shared" si="138"/>
        <v/>
      </c>
      <c r="AK680" s="39" t="str">
        <f t="shared" si="139"/>
        <v/>
      </c>
      <c r="AM680" s="77" t="str">
        <f t="shared" si="140"/>
        <v/>
      </c>
      <c r="AO680" s="77" t="str">
        <f t="shared" si="141"/>
        <v/>
      </c>
      <c r="AP680" s="21" t="str">
        <f t="shared" si="142"/>
        <v/>
      </c>
    </row>
    <row r="681" spans="1:42" x14ac:dyDescent="0.25">
      <c r="A681" s="27"/>
      <c r="B681" s="104"/>
      <c r="C681" s="105"/>
      <c r="D681" s="105"/>
      <c r="E681" s="106"/>
      <c r="F681" s="107"/>
      <c r="G681" s="107"/>
      <c r="H681" s="108"/>
      <c r="I681" s="27"/>
      <c r="J681" s="27"/>
      <c r="K681" s="29" t="str">
        <f t="shared" si="130"/>
        <v/>
      </c>
      <c r="L681" s="21" t="str">
        <f>IF($K681="", "", IF($K681=$Q$5, 0, ($G681*'Intro &amp; Setup'!$Y$20)-($F681*'Intro &amp; Setup'!$Y$20)))</f>
        <v/>
      </c>
      <c r="M681" s="27"/>
      <c r="S681" s="39" t="str">
        <f t="shared" si="131"/>
        <v/>
      </c>
      <c r="U681" s="39" t="str">
        <f t="shared" si="132"/>
        <v/>
      </c>
      <c r="W681" s="39" t="str">
        <f t="shared" si="133"/>
        <v/>
      </c>
      <c r="Y681" s="39" t="str">
        <f>IF($B681="", "", IF(OR($B681&lt;'Intro &amp; Setup'!$BI$7, $B681&gt;'Intro &amp; Setup'!$BJ$18), "X", ""))</f>
        <v/>
      </c>
      <c r="AA681" s="70" t="str">
        <f t="shared" si="134"/>
        <v/>
      </c>
      <c r="AB681" s="67" t="str">
        <f t="shared" si="135"/>
        <v/>
      </c>
      <c r="AD681" s="64" t="str">
        <f t="shared" si="136"/>
        <v/>
      </c>
      <c r="AF681" s="67" t="str">
        <f>IF($AD681="", "", COUNTIF($AD$11:$AD$1010, "&lt;"&amp;$AD681)+1+COUNTIF($AD$11:$AD681, $AD681)-1)</f>
        <v/>
      </c>
      <c r="AH681" s="77" t="str">
        <f t="shared" si="137"/>
        <v/>
      </c>
      <c r="AI681" s="21" t="str">
        <f t="shared" si="138"/>
        <v/>
      </c>
      <c r="AK681" s="39" t="str">
        <f t="shared" si="139"/>
        <v/>
      </c>
      <c r="AM681" s="77" t="str">
        <f t="shared" si="140"/>
        <v/>
      </c>
      <c r="AO681" s="77" t="str">
        <f t="shared" si="141"/>
        <v/>
      </c>
      <c r="AP681" s="21" t="str">
        <f t="shared" si="142"/>
        <v/>
      </c>
    </row>
    <row r="682" spans="1:42" x14ac:dyDescent="0.25">
      <c r="A682" s="27"/>
      <c r="B682" s="104"/>
      <c r="C682" s="105"/>
      <c r="D682" s="105"/>
      <c r="E682" s="106"/>
      <c r="F682" s="107"/>
      <c r="G682" s="107"/>
      <c r="H682" s="108"/>
      <c r="I682" s="27"/>
      <c r="J682" s="27"/>
      <c r="K682" s="29" t="str">
        <f t="shared" si="130"/>
        <v/>
      </c>
      <c r="L682" s="21" t="str">
        <f>IF($K682="", "", IF($K682=$Q$5, 0, ($G682*'Intro &amp; Setup'!$Y$20)-($F682*'Intro &amp; Setup'!$Y$20)))</f>
        <v/>
      </c>
      <c r="M682" s="27"/>
      <c r="S682" s="39" t="str">
        <f t="shared" si="131"/>
        <v/>
      </c>
      <c r="U682" s="39" t="str">
        <f t="shared" si="132"/>
        <v/>
      </c>
      <c r="W682" s="39" t="str">
        <f t="shared" si="133"/>
        <v/>
      </c>
      <c r="Y682" s="39" t="str">
        <f>IF($B682="", "", IF(OR($B682&lt;'Intro &amp; Setup'!$BI$7, $B682&gt;'Intro &amp; Setup'!$BJ$18), "X", ""))</f>
        <v/>
      </c>
      <c r="AA682" s="70" t="str">
        <f t="shared" si="134"/>
        <v/>
      </c>
      <c r="AB682" s="67" t="str">
        <f t="shared" si="135"/>
        <v/>
      </c>
      <c r="AD682" s="64" t="str">
        <f t="shared" si="136"/>
        <v/>
      </c>
      <c r="AF682" s="67" t="str">
        <f>IF($AD682="", "", COUNTIF($AD$11:$AD$1010, "&lt;"&amp;$AD682)+1+COUNTIF($AD$11:$AD682, $AD682)-1)</f>
        <v/>
      </c>
      <c r="AH682" s="77" t="str">
        <f t="shared" si="137"/>
        <v/>
      </c>
      <c r="AI682" s="21" t="str">
        <f t="shared" si="138"/>
        <v/>
      </c>
      <c r="AK682" s="39" t="str">
        <f t="shared" si="139"/>
        <v/>
      </c>
      <c r="AM682" s="77" t="str">
        <f t="shared" si="140"/>
        <v/>
      </c>
      <c r="AO682" s="77" t="str">
        <f t="shared" si="141"/>
        <v/>
      </c>
      <c r="AP682" s="21" t="str">
        <f t="shared" si="142"/>
        <v/>
      </c>
    </row>
    <row r="683" spans="1:42" x14ac:dyDescent="0.25">
      <c r="A683" s="27"/>
      <c r="B683" s="104"/>
      <c r="C683" s="105"/>
      <c r="D683" s="105"/>
      <c r="E683" s="106"/>
      <c r="F683" s="107"/>
      <c r="G683" s="107"/>
      <c r="H683" s="108"/>
      <c r="I683" s="27"/>
      <c r="J683" s="27"/>
      <c r="K683" s="29" t="str">
        <f t="shared" si="130"/>
        <v/>
      </c>
      <c r="L683" s="21" t="str">
        <f>IF($K683="", "", IF($K683=$Q$5, 0, ($G683*'Intro &amp; Setup'!$Y$20)-($F683*'Intro &amp; Setup'!$Y$20)))</f>
        <v/>
      </c>
      <c r="M683" s="27"/>
      <c r="S683" s="39" t="str">
        <f t="shared" si="131"/>
        <v/>
      </c>
      <c r="U683" s="39" t="str">
        <f t="shared" si="132"/>
        <v/>
      </c>
      <c r="W683" s="39" t="str">
        <f t="shared" si="133"/>
        <v/>
      </c>
      <c r="Y683" s="39" t="str">
        <f>IF($B683="", "", IF(OR($B683&lt;'Intro &amp; Setup'!$BI$7, $B683&gt;'Intro &amp; Setup'!$BJ$18), "X", ""))</f>
        <v/>
      </c>
      <c r="AA683" s="70" t="str">
        <f t="shared" si="134"/>
        <v/>
      </c>
      <c r="AB683" s="67" t="str">
        <f t="shared" si="135"/>
        <v/>
      </c>
      <c r="AD683" s="64" t="str">
        <f t="shared" si="136"/>
        <v/>
      </c>
      <c r="AF683" s="67" t="str">
        <f>IF($AD683="", "", COUNTIF($AD$11:$AD$1010, "&lt;"&amp;$AD683)+1+COUNTIF($AD$11:$AD683, $AD683)-1)</f>
        <v/>
      </c>
      <c r="AH683" s="77" t="str">
        <f t="shared" si="137"/>
        <v/>
      </c>
      <c r="AI683" s="21" t="str">
        <f t="shared" si="138"/>
        <v/>
      </c>
      <c r="AK683" s="39" t="str">
        <f t="shared" si="139"/>
        <v/>
      </c>
      <c r="AM683" s="77" t="str">
        <f t="shared" si="140"/>
        <v/>
      </c>
      <c r="AO683" s="77" t="str">
        <f t="shared" si="141"/>
        <v/>
      </c>
      <c r="AP683" s="21" t="str">
        <f t="shared" si="142"/>
        <v/>
      </c>
    </row>
    <row r="684" spans="1:42" x14ac:dyDescent="0.25">
      <c r="A684" s="27"/>
      <c r="B684" s="104"/>
      <c r="C684" s="105"/>
      <c r="D684" s="105"/>
      <c r="E684" s="106"/>
      <c r="F684" s="107"/>
      <c r="G684" s="107"/>
      <c r="H684" s="108"/>
      <c r="I684" s="27"/>
      <c r="J684" s="27"/>
      <c r="K684" s="29" t="str">
        <f t="shared" si="130"/>
        <v/>
      </c>
      <c r="L684" s="21" t="str">
        <f>IF($K684="", "", IF($K684=$Q$5, 0, ($G684*'Intro &amp; Setup'!$Y$20)-($F684*'Intro &amp; Setup'!$Y$20)))</f>
        <v/>
      </c>
      <c r="M684" s="27"/>
      <c r="S684" s="39" t="str">
        <f t="shared" si="131"/>
        <v/>
      </c>
      <c r="U684" s="39" t="str">
        <f t="shared" si="132"/>
        <v/>
      </c>
      <c r="W684" s="39" t="str">
        <f t="shared" si="133"/>
        <v/>
      </c>
      <c r="Y684" s="39" t="str">
        <f>IF($B684="", "", IF(OR($B684&lt;'Intro &amp; Setup'!$BI$7, $B684&gt;'Intro &amp; Setup'!$BJ$18), "X", ""))</f>
        <v/>
      </c>
      <c r="AA684" s="70" t="str">
        <f t="shared" si="134"/>
        <v/>
      </c>
      <c r="AB684" s="67" t="str">
        <f t="shared" si="135"/>
        <v/>
      </c>
      <c r="AD684" s="64" t="str">
        <f t="shared" si="136"/>
        <v/>
      </c>
      <c r="AF684" s="67" t="str">
        <f>IF($AD684="", "", COUNTIF($AD$11:$AD$1010, "&lt;"&amp;$AD684)+1+COUNTIF($AD$11:$AD684, $AD684)-1)</f>
        <v/>
      </c>
      <c r="AH684" s="77" t="str">
        <f t="shared" si="137"/>
        <v/>
      </c>
      <c r="AI684" s="21" t="str">
        <f t="shared" si="138"/>
        <v/>
      </c>
      <c r="AK684" s="39" t="str">
        <f t="shared" si="139"/>
        <v/>
      </c>
      <c r="AM684" s="77" t="str">
        <f t="shared" si="140"/>
        <v/>
      </c>
      <c r="AO684" s="77" t="str">
        <f t="shared" si="141"/>
        <v/>
      </c>
      <c r="AP684" s="21" t="str">
        <f t="shared" si="142"/>
        <v/>
      </c>
    </row>
    <row r="685" spans="1:42" x14ac:dyDescent="0.25">
      <c r="A685" s="27"/>
      <c r="B685" s="104"/>
      <c r="C685" s="105"/>
      <c r="D685" s="105"/>
      <c r="E685" s="106"/>
      <c r="F685" s="107"/>
      <c r="G685" s="107"/>
      <c r="H685" s="108"/>
      <c r="I685" s="27"/>
      <c r="J685" s="27"/>
      <c r="K685" s="29" t="str">
        <f t="shared" si="130"/>
        <v/>
      </c>
      <c r="L685" s="21" t="str">
        <f>IF($K685="", "", IF($K685=$Q$5, 0, ($G685*'Intro &amp; Setup'!$Y$20)-($F685*'Intro &amp; Setup'!$Y$20)))</f>
        <v/>
      </c>
      <c r="M685" s="27"/>
      <c r="S685" s="39" t="str">
        <f t="shared" si="131"/>
        <v/>
      </c>
      <c r="U685" s="39" t="str">
        <f t="shared" si="132"/>
        <v/>
      </c>
      <c r="W685" s="39" t="str">
        <f t="shared" si="133"/>
        <v/>
      </c>
      <c r="Y685" s="39" t="str">
        <f>IF($B685="", "", IF(OR($B685&lt;'Intro &amp; Setup'!$BI$7, $B685&gt;'Intro &amp; Setup'!$BJ$18), "X", ""))</f>
        <v/>
      </c>
      <c r="AA685" s="70" t="str">
        <f t="shared" si="134"/>
        <v/>
      </c>
      <c r="AB685" s="67" t="str">
        <f t="shared" si="135"/>
        <v/>
      </c>
      <c r="AD685" s="64" t="str">
        <f t="shared" si="136"/>
        <v/>
      </c>
      <c r="AF685" s="67" t="str">
        <f>IF($AD685="", "", COUNTIF($AD$11:$AD$1010, "&lt;"&amp;$AD685)+1+COUNTIF($AD$11:$AD685, $AD685)-1)</f>
        <v/>
      </c>
      <c r="AH685" s="77" t="str">
        <f t="shared" si="137"/>
        <v/>
      </c>
      <c r="AI685" s="21" t="str">
        <f t="shared" si="138"/>
        <v/>
      </c>
      <c r="AK685" s="39" t="str">
        <f t="shared" si="139"/>
        <v/>
      </c>
      <c r="AM685" s="77" t="str">
        <f t="shared" si="140"/>
        <v/>
      </c>
      <c r="AO685" s="77" t="str">
        <f t="shared" si="141"/>
        <v/>
      </c>
      <c r="AP685" s="21" t="str">
        <f t="shared" si="142"/>
        <v/>
      </c>
    </row>
    <row r="686" spans="1:42" x14ac:dyDescent="0.25">
      <c r="A686" s="27"/>
      <c r="B686" s="104"/>
      <c r="C686" s="105"/>
      <c r="D686" s="105"/>
      <c r="E686" s="106"/>
      <c r="F686" s="107"/>
      <c r="G686" s="107"/>
      <c r="H686" s="108"/>
      <c r="I686" s="27"/>
      <c r="J686" s="27"/>
      <c r="K686" s="29" t="str">
        <f t="shared" si="130"/>
        <v/>
      </c>
      <c r="L686" s="21" t="str">
        <f>IF($K686="", "", IF($K686=$Q$5, 0, ($G686*'Intro &amp; Setup'!$Y$20)-($F686*'Intro &amp; Setup'!$Y$20)))</f>
        <v/>
      </c>
      <c r="M686" s="27"/>
      <c r="S686" s="39" t="str">
        <f t="shared" si="131"/>
        <v/>
      </c>
      <c r="U686" s="39" t="str">
        <f t="shared" si="132"/>
        <v/>
      </c>
      <c r="W686" s="39" t="str">
        <f t="shared" si="133"/>
        <v/>
      </c>
      <c r="Y686" s="39" t="str">
        <f>IF($B686="", "", IF(OR($B686&lt;'Intro &amp; Setup'!$BI$7, $B686&gt;'Intro &amp; Setup'!$BJ$18), "X", ""))</f>
        <v/>
      </c>
      <c r="AA686" s="70" t="str">
        <f t="shared" si="134"/>
        <v/>
      </c>
      <c r="AB686" s="67" t="str">
        <f t="shared" si="135"/>
        <v/>
      </c>
      <c r="AD686" s="64" t="str">
        <f t="shared" si="136"/>
        <v/>
      </c>
      <c r="AF686" s="67" t="str">
        <f>IF($AD686="", "", COUNTIF($AD$11:$AD$1010, "&lt;"&amp;$AD686)+1+COUNTIF($AD$11:$AD686, $AD686)-1)</f>
        <v/>
      </c>
      <c r="AH686" s="77" t="str">
        <f t="shared" si="137"/>
        <v/>
      </c>
      <c r="AI686" s="21" t="str">
        <f t="shared" si="138"/>
        <v/>
      </c>
      <c r="AK686" s="39" t="str">
        <f t="shared" si="139"/>
        <v/>
      </c>
      <c r="AM686" s="77" t="str">
        <f t="shared" si="140"/>
        <v/>
      </c>
      <c r="AO686" s="77" t="str">
        <f t="shared" si="141"/>
        <v/>
      </c>
      <c r="AP686" s="21" t="str">
        <f t="shared" si="142"/>
        <v/>
      </c>
    </row>
    <row r="687" spans="1:42" x14ac:dyDescent="0.25">
      <c r="A687" s="27"/>
      <c r="B687" s="104"/>
      <c r="C687" s="105"/>
      <c r="D687" s="105"/>
      <c r="E687" s="106"/>
      <c r="F687" s="107"/>
      <c r="G687" s="107"/>
      <c r="H687" s="108"/>
      <c r="I687" s="27"/>
      <c r="J687" s="27"/>
      <c r="K687" s="29" t="str">
        <f t="shared" si="130"/>
        <v/>
      </c>
      <c r="L687" s="21" t="str">
        <f>IF($K687="", "", IF($K687=$Q$5, 0, ($G687*'Intro &amp; Setup'!$Y$20)-($F687*'Intro &amp; Setup'!$Y$20)))</f>
        <v/>
      </c>
      <c r="M687" s="27"/>
      <c r="S687" s="39" t="str">
        <f t="shared" si="131"/>
        <v/>
      </c>
      <c r="U687" s="39" t="str">
        <f t="shared" si="132"/>
        <v/>
      </c>
      <c r="W687" s="39" t="str">
        <f t="shared" si="133"/>
        <v/>
      </c>
      <c r="Y687" s="39" t="str">
        <f>IF($B687="", "", IF(OR($B687&lt;'Intro &amp; Setup'!$BI$7, $B687&gt;'Intro &amp; Setup'!$BJ$18), "X", ""))</f>
        <v/>
      </c>
      <c r="AA687" s="70" t="str">
        <f t="shared" si="134"/>
        <v/>
      </c>
      <c r="AB687" s="67" t="str">
        <f t="shared" si="135"/>
        <v/>
      </c>
      <c r="AD687" s="64" t="str">
        <f t="shared" si="136"/>
        <v/>
      </c>
      <c r="AF687" s="67" t="str">
        <f>IF($AD687="", "", COUNTIF($AD$11:$AD$1010, "&lt;"&amp;$AD687)+1+COUNTIF($AD$11:$AD687, $AD687)-1)</f>
        <v/>
      </c>
      <c r="AH687" s="77" t="str">
        <f t="shared" si="137"/>
        <v/>
      </c>
      <c r="AI687" s="21" t="str">
        <f t="shared" si="138"/>
        <v/>
      </c>
      <c r="AK687" s="39" t="str">
        <f t="shared" si="139"/>
        <v/>
      </c>
      <c r="AM687" s="77" t="str">
        <f t="shared" si="140"/>
        <v/>
      </c>
      <c r="AO687" s="77" t="str">
        <f t="shared" si="141"/>
        <v/>
      </c>
      <c r="AP687" s="21" t="str">
        <f t="shared" si="142"/>
        <v/>
      </c>
    </row>
    <row r="688" spans="1:42" x14ac:dyDescent="0.25">
      <c r="A688" s="27"/>
      <c r="B688" s="104"/>
      <c r="C688" s="105"/>
      <c r="D688" s="105"/>
      <c r="E688" s="106"/>
      <c r="F688" s="107"/>
      <c r="G688" s="107"/>
      <c r="H688" s="108"/>
      <c r="I688" s="27"/>
      <c r="J688" s="27"/>
      <c r="K688" s="29" t="str">
        <f t="shared" si="130"/>
        <v/>
      </c>
      <c r="L688" s="21" t="str">
        <f>IF($K688="", "", IF($K688=$Q$5, 0, ($G688*'Intro &amp; Setup'!$Y$20)-($F688*'Intro &amp; Setup'!$Y$20)))</f>
        <v/>
      </c>
      <c r="M688" s="27"/>
      <c r="S688" s="39" t="str">
        <f t="shared" si="131"/>
        <v/>
      </c>
      <c r="U688" s="39" t="str">
        <f t="shared" si="132"/>
        <v/>
      </c>
      <c r="W688" s="39" t="str">
        <f t="shared" si="133"/>
        <v/>
      </c>
      <c r="Y688" s="39" t="str">
        <f>IF($B688="", "", IF(OR($B688&lt;'Intro &amp; Setup'!$BI$7, $B688&gt;'Intro &amp; Setup'!$BJ$18), "X", ""))</f>
        <v/>
      </c>
      <c r="AA688" s="70" t="str">
        <f t="shared" si="134"/>
        <v/>
      </c>
      <c r="AB688" s="67" t="str">
        <f t="shared" si="135"/>
        <v/>
      </c>
      <c r="AD688" s="64" t="str">
        <f t="shared" si="136"/>
        <v/>
      </c>
      <c r="AF688" s="67" t="str">
        <f>IF($AD688="", "", COUNTIF($AD$11:$AD$1010, "&lt;"&amp;$AD688)+1+COUNTIF($AD$11:$AD688, $AD688)-1)</f>
        <v/>
      </c>
      <c r="AH688" s="77" t="str">
        <f t="shared" si="137"/>
        <v/>
      </c>
      <c r="AI688" s="21" t="str">
        <f t="shared" si="138"/>
        <v/>
      </c>
      <c r="AK688" s="39" t="str">
        <f t="shared" si="139"/>
        <v/>
      </c>
      <c r="AM688" s="77" t="str">
        <f t="shared" si="140"/>
        <v/>
      </c>
      <c r="AO688" s="77" t="str">
        <f t="shared" si="141"/>
        <v/>
      </c>
      <c r="AP688" s="21" t="str">
        <f t="shared" si="142"/>
        <v/>
      </c>
    </row>
    <row r="689" spans="1:42" x14ac:dyDescent="0.25">
      <c r="A689" s="27"/>
      <c r="B689" s="104"/>
      <c r="C689" s="105"/>
      <c r="D689" s="105"/>
      <c r="E689" s="106"/>
      <c r="F689" s="107"/>
      <c r="G689" s="107"/>
      <c r="H689" s="108"/>
      <c r="I689" s="27"/>
      <c r="J689" s="27"/>
      <c r="K689" s="29" t="str">
        <f t="shared" si="130"/>
        <v/>
      </c>
      <c r="L689" s="21" t="str">
        <f>IF($K689="", "", IF($K689=$Q$5, 0, ($G689*'Intro &amp; Setup'!$Y$20)-($F689*'Intro &amp; Setup'!$Y$20)))</f>
        <v/>
      </c>
      <c r="M689" s="27"/>
      <c r="S689" s="39" t="str">
        <f t="shared" si="131"/>
        <v/>
      </c>
      <c r="U689" s="39" t="str">
        <f t="shared" si="132"/>
        <v/>
      </c>
      <c r="W689" s="39" t="str">
        <f t="shared" si="133"/>
        <v/>
      </c>
      <c r="Y689" s="39" t="str">
        <f>IF($B689="", "", IF(OR($B689&lt;'Intro &amp; Setup'!$BI$7, $B689&gt;'Intro &amp; Setup'!$BJ$18), "X", ""))</f>
        <v/>
      </c>
      <c r="AA689" s="70" t="str">
        <f t="shared" si="134"/>
        <v/>
      </c>
      <c r="AB689" s="67" t="str">
        <f t="shared" si="135"/>
        <v/>
      </c>
      <c r="AD689" s="64" t="str">
        <f t="shared" si="136"/>
        <v/>
      </c>
      <c r="AF689" s="67" t="str">
        <f>IF($AD689="", "", COUNTIF($AD$11:$AD$1010, "&lt;"&amp;$AD689)+1+COUNTIF($AD$11:$AD689, $AD689)-1)</f>
        <v/>
      </c>
      <c r="AH689" s="77" t="str">
        <f t="shared" si="137"/>
        <v/>
      </c>
      <c r="AI689" s="21" t="str">
        <f t="shared" si="138"/>
        <v/>
      </c>
      <c r="AK689" s="39" t="str">
        <f t="shared" si="139"/>
        <v/>
      </c>
      <c r="AM689" s="77" t="str">
        <f t="shared" si="140"/>
        <v/>
      </c>
      <c r="AO689" s="77" t="str">
        <f t="shared" si="141"/>
        <v/>
      </c>
      <c r="AP689" s="21" t="str">
        <f t="shared" si="142"/>
        <v/>
      </c>
    </row>
    <row r="690" spans="1:42" x14ac:dyDescent="0.25">
      <c r="A690" s="27"/>
      <c r="B690" s="104"/>
      <c r="C690" s="105"/>
      <c r="D690" s="105"/>
      <c r="E690" s="106"/>
      <c r="F690" s="107"/>
      <c r="G690" s="107"/>
      <c r="H690" s="108"/>
      <c r="I690" s="27"/>
      <c r="J690" s="27"/>
      <c r="K690" s="29" t="str">
        <f t="shared" si="130"/>
        <v/>
      </c>
      <c r="L690" s="21" t="str">
        <f>IF($K690="", "", IF($K690=$Q$5, 0, ($G690*'Intro &amp; Setup'!$Y$20)-($F690*'Intro &amp; Setup'!$Y$20)))</f>
        <v/>
      </c>
      <c r="M690" s="27"/>
      <c r="S690" s="39" t="str">
        <f t="shared" si="131"/>
        <v/>
      </c>
      <c r="U690" s="39" t="str">
        <f t="shared" si="132"/>
        <v/>
      </c>
      <c r="W690" s="39" t="str">
        <f t="shared" si="133"/>
        <v/>
      </c>
      <c r="Y690" s="39" t="str">
        <f>IF($B690="", "", IF(OR($B690&lt;'Intro &amp; Setup'!$BI$7, $B690&gt;'Intro &amp; Setup'!$BJ$18), "X", ""))</f>
        <v/>
      </c>
      <c r="AA690" s="70" t="str">
        <f t="shared" si="134"/>
        <v/>
      </c>
      <c r="AB690" s="67" t="str">
        <f t="shared" si="135"/>
        <v/>
      </c>
      <c r="AD690" s="64" t="str">
        <f t="shared" si="136"/>
        <v/>
      </c>
      <c r="AF690" s="67" t="str">
        <f>IF($AD690="", "", COUNTIF($AD$11:$AD$1010, "&lt;"&amp;$AD690)+1+COUNTIF($AD$11:$AD690, $AD690)-1)</f>
        <v/>
      </c>
      <c r="AH690" s="77" t="str">
        <f t="shared" si="137"/>
        <v/>
      </c>
      <c r="AI690" s="21" t="str">
        <f t="shared" si="138"/>
        <v/>
      </c>
      <c r="AK690" s="39" t="str">
        <f t="shared" si="139"/>
        <v/>
      </c>
      <c r="AM690" s="77" t="str">
        <f t="shared" si="140"/>
        <v/>
      </c>
      <c r="AO690" s="77" t="str">
        <f t="shared" si="141"/>
        <v/>
      </c>
      <c r="AP690" s="21" t="str">
        <f t="shared" si="142"/>
        <v/>
      </c>
    </row>
    <row r="691" spans="1:42" x14ac:dyDescent="0.25">
      <c r="A691" s="27"/>
      <c r="B691" s="104"/>
      <c r="C691" s="105"/>
      <c r="D691" s="105"/>
      <c r="E691" s="106"/>
      <c r="F691" s="107"/>
      <c r="G691" s="107"/>
      <c r="H691" s="108"/>
      <c r="I691" s="27"/>
      <c r="J691" s="27"/>
      <c r="K691" s="29" t="str">
        <f t="shared" si="130"/>
        <v/>
      </c>
      <c r="L691" s="21" t="str">
        <f>IF($K691="", "", IF($K691=$Q$5, 0, ($G691*'Intro &amp; Setup'!$Y$20)-($F691*'Intro &amp; Setup'!$Y$20)))</f>
        <v/>
      </c>
      <c r="M691" s="27"/>
      <c r="S691" s="39" t="str">
        <f t="shared" si="131"/>
        <v/>
      </c>
      <c r="U691" s="39" t="str">
        <f t="shared" si="132"/>
        <v/>
      </c>
      <c r="W691" s="39" t="str">
        <f t="shared" si="133"/>
        <v/>
      </c>
      <c r="Y691" s="39" t="str">
        <f>IF($B691="", "", IF(OR($B691&lt;'Intro &amp; Setup'!$BI$7, $B691&gt;'Intro &amp; Setup'!$BJ$18), "X", ""))</f>
        <v/>
      </c>
      <c r="AA691" s="70" t="str">
        <f t="shared" si="134"/>
        <v/>
      </c>
      <c r="AB691" s="67" t="str">
        <f t="shared" si="135"/>
        <v/>
      </c>
      <c r="AD691" s="64" t="str">
        <f t="shared" si="136"/>
        <v/>
      </c>
      <c r="AF691" s="67" t="str">
        <f>IF($AD691="", "", COUNTIF($AD$11:$AD$1010, "&lt;"&amp;$AD691)+1+COUNTIF($AD$11:$AD691, $AD691)-1)</f>
        <v/>
      </c>
      <c r="AH691" s="77" t="str">
        <f t="shared" si="137"/>
        <v/>
      </c>
      <c r="AI691" s="21" t="str">
        <f t="shared" si="138"/>
        <v/>
      </c>
      <c r="AK691" s="39" t="str">
        <f t="shared" si="139"/>
        <v/>
      </c>
      <c r="AM691" s="77" t="str">
        <f t="shared" si="140"/>
        <v/>
      </c>
      <c r="AO691" s="77" t="str">
        <f t="shared" si="141"/>
        <v/>
      </c>
      <c r="AP691" s="21" t="str">
        <f t="shared" si="142"/>
        <v/>
      </c>
    </row>
    <row r="692" spans="1:42" x14ac:dyDescent="0.25">
      <c r="A692" s="27"/>
      <c r="B692" s="104"/>
      <c r="C692" s="105"/>
      <c r="D692" s="105"/>
      <c r="E692" s="106"/>
      <c r="F692" s="107"/>
      <c r="G692" s="107"/>
      <c r="H692" s="108"/>
      <c r="I692" s="27"/>
      <c r="J692" s="27"/>
      <c r="K692" s="29" t="str">
        <f t="shared" si="130"/>
        <v/>
      </c>
      <c r="L692" s="21" t="str">
        <f>IF($K692="", "", IF($K692=$Q$5, 0, ($G692*'Intro &amp; Setup'!$Y$20)-($F692*'Intro &amp; Setup'!$Y$20)))</f>
        <v/>
      </c>
      <c r="M692" s="27"/>
      <c r="S692" s="39" t="str">
        <f t="shared" si="131"/>
        <v/>
      </c>
      <c r="U692" s="39" t="str">
        <f t="shared" si="132"/>
        <v/>
      </c>
      <c r="W692" s="39" t="str">
        <f t="shared" si="133"/>
        <v/>
      </c>
      <c r="Y692" s="39" t="str">
        <f>IF($B692="", "", IF(OR($B692&lt;'Intro &amp; Setup'!$BI$7, $B692&gt;'Intro &amp; Setup'!$BJ$18), "X", ""))</f>
        <v/>
      </c>
      <c r="AA692" s="70" t="str">
        <f t="shared" si="134"/>
        <v/>
      </c>
      <c r="AB692" s="67" t="str">
        <f t="shared" si="135"/>
        <v/>
      </c>
      <c r="AD692" s="64" t="str">
        <f t="shared" si="136"/>
        <v/>
      </c>
      <c r="AF692" s="67" t="str">
        <f>IF($AD692="", "", COUNTIF($AD$11:$AD$1010, "&lt;"&amp;$AD692)+1+COUNTIF($AD$11:$AD692, $AD692)-1)</f>
        <v/>
      </c>
      <c r="AH692" s="77" t="str">
        <f t="shared" si="137"/>
        <v/>
      </c>
      <c r="AI692" s="21" t="str">
        <f t="shared" si="138"/>
        <v/>
      </c>
      <c r="AK692" s="39" t="str">
        <f t="shared" si="139"/>
        <v/>
      </c>
      <c r="AM692" s="77" t="str">
        <f t="shared" si="140"/>
        <v/>
      </c>
      <c r="AO692" s="77" t="str">
        <f t="shared" si="141"/>
        <v/>
      </c>
      <c r="AP692" s="21" t="str">
        <f t="shared" si="142"/>
        <v/>
      </c>
    </row>
    <row r="693" spans="1:42" x14ac:dyDescent="0.25">
      <c r="A693" s="27"/>
      <c r="B693" s="104"/>
      <c r="C693" s="105"/>
      <c r="D693" s="105"/>
      <c r="E693" s="106"/>
      <c r="F693" s="107"/>
      <c r="G693" s="107"/>
      <c r="H693" s="108"/>
      <c r="I693" s="27"/>
      <c r="J693" s="27"/>
      <c r="K693" s="29" t="str">
        <f t="shared" si="130"/>
        <v/>
      </c>
      <c r="L693" s="21" t="str">
        <f>IF($K693="", "", IF($K693=$Q$5, 0, ($G693*'Intro &amp; Setup'!$Y$20)-($F693*'Intro &amp; Setup'!$Y$20)))</f>
        <v/>
      </c>
      <c r="M693" s="27"/>
      <c r="S693" s="39" t="str">
        <f t="shared" si="131"/>
        <v/>
      </c>
      <c r="U693" s="39" t="str">
        <f t="shared" si="132"/>
        <v/>
      </c>
      <c r="W693" s="39" t="str">
        <f t="shared" si="133"/>
        <v/>
      </c>
      <c r="Y693" s="39" t="str">
        <f>IF($B693="", "", IF(OR($B693&lt;'Intro &amp; Setup'!$BI$7, $B693&gt;'Intro &amp; Setup'!$BJ$18), "X", ""))</f>
        <v/>
      </c>
      <c r="AA693" s="70" t="str">
        <f t="shared" si="134"/>
        <v/>
      </c>
      <c r="AB693" s="67" t="str">
        <f t="shared" si="135"/>
        <v/>
      </c>
      <c r="AD693" s="64" t="str">
        <f t="shared" si="136"/>
        <v/>
      </c>
      <c r="AF693" s="67" t="str">
        <f>IF($AD693="", "", COUNTIF($AD$11:$AD$1010, "&lt;"&amp;$AD693)+1+COUNTIF($AD$11:$AD693, $AD693)-1)</f>
        <v/>
      </c>
      <c r="AH693" s="77" t="str">
        <f t="shared" si="137"/>
        <v/>
      </c>
      <c r="AI693" s="21" t="str">
        <f t="shared" si="138"/>
        <v/>
      </c>
      <c r="AK693" s="39" t="str">
        <f t="shared" si="139"/>
        <v/>
      </c>
      <c r="AM693" s="77" t="str">
        <f t="shared" si="140"/>
        <v/>
      </c>
      <c r="AO693" s="77" t="str">
        <f t="shared" si="141"/>
        <v/>
      </c>
      <c r="AP693" s="21" t="str">
        <f t="shared" si="142"/>
        <v/>
      </c>
    </row>
    <row r="694" spans="1:42" x14ac:dyDescent="0.25">
      <c r="A694" s="27"/>
      <c r="B694" s="104"/>
      <c r="C694" s="105"/>
      <c r="D694" s="105"/>
      <c r="E694" s="106"/>
      <c r="F694" s="107"/>
      <c r="G694" s="107"/>
      <c r="H694" s="108"/>
      <c r="I694" s="27"/>
      <c r="J694" s="27"/>
      <c r="K694" s="29" t="str">
        <f t="shared" si="130"/>
        <v/>
      </c>
      <c r="L694" s="21" t="str">
        <f>IF($K694="", "", IF($K694=$Q$5, 0, ($G694*'Intro &amp; Setup'!$Y$20)-($F694*'Intro &amp; Setup'!$Y$20)))</f>
        <v/>
      </c>
      <c r="M694" s="27"/>
      <c r="S694" s="39" t="str">
        <f t="shared" si="131"/>
        <v/>
      </c>
      <c r="U694" s="39" t="str">
        <f t="shared" si="132"/>
        <v/>
      </c>
      <c r="W694" s="39" t="str">
        <f t="shared" si="133"/>
        <v/>
      </c>
      <c r="Y694" s="39" t="str">
        <f>IF($B694="", "", IF(OR($B694&lt;'Intro &amp; Setup'!$BI$7, $B694&gt;'Intro &amp; Setup'!$BJ$18), "X", ""))</f>
        <v/>
      </c>
      <c r="AA694" s="70" t="str">
        <f t="shared" si="134"/>
        <v/>
      </c>
      <c r="AB694" s="67" t="str">
        <f t="shared" si="135"/>
        <v/>
      </c>
      <c r="AD694" s="64" t="str">
        <f t="shared" si="136"/>
        <v/>
      </c>
      <c r="AF694" s="67" t="str">
        <f>IF($AD694="", "", COUNTIF($AD$11:$AD$1010, "&lt;"&amp;$AD694)+1+COUNTIF($AD$11:$AD694, $AD694)-1)</f>
        <v/>
      </c>
      <c r="AH694" s="77" t="str">
        <f t="shared" si="137"/>
        <v/>
      </c>
      <c r="AI694" s="21" t="str">
        <f t="shared" si="138"/>
        <v/>
      </c>
      <c r="AK694" s="39" t="str">
        <f t="shared" si="139"/>
        <v/>
      </c>
      <c r="AM694" s="77" t="str">
        <f t="shared" si="140"/>
        <v/>
      </c>
      <c r="AO694" s="77" t="str">
        <f t="shared" si="141"/>
        <v/>
      </c>
      <c r="AP694" s="21" t="str">
        <f t="shared" si="142"/>
        <v/>
      </c>
    </row>
    <row r="695" spans="1:42" x14ac:dyDescent="0.25">
      <c r="A695" s="27"/>
      <c r="B695" s="104"/>
      <c r="C695" s="105"/>
      <c r="D695" s="105"/>
      <c r="E695" s="106"/>
      <c r="F695" s="107"/>
      <c r="G695" s="107"/>
      <c r="H695" s="108"/>
      <c r="I695" s="27"/>
      <c r="J695" s="27"/>
      <c r="K695" s="29" t="str">
        <f t="shared" si="130"/>
        <v/>
      </c>
      <c r="L695" s="21" t="str">
        <f>IF($K695="", "", IF($K695=$Q$5, 0, ($G695*'Intro &amp; Setup'!$Y$20)-($F695*'Intro &amp; Setup'!$Y$20)))</f>
        <v/>
      </c>
      <c r="M695" s="27"/>
      <c r="S695" s="39" t="str">
        <f t="shared" si="131"/>
        <v/>
      </c>
      <c r="U695" s="39" t="str">
        <f t="shared" si="132"/>
        <v/>
      </c>
      <c r="W695" s="39" t="str">
        <f t="shared" si="133"/>
        <v/>
      </c>
      <c r="Y695" s="39" t="str">
        <f>IF($B695="", "", IF(OR($B695&lt;'Intro &amp; Setup'!$BI$7, $B695&gt;'Intro &amp; Setup'!$BJ$18), "X", ""))</f>
        <v/>
      </c>
      <c r="AA695" s="70" t="str">
        <f t="shared" si="134"/>
        <v/>
      </c>
      <c r="AB695" s="67" t="str">
        <f t="shared" si="135"/>
        <v/>
      </c>
      <c r="AD695" s="64" t="str">
        <f t="shared" si="136"/>
        <v/>
      </c>
      <c r="AF695" s="67" t="str">
        <f>IF($AD695="", "", COUNTIF($AD$11:$AD$1010, "&lt;"&amp;$AD695)+1+COUNTIF($AD$11:$AD695, $AD695)-1)</f>
        <v/>
      </c>
      <c r="AH695" s="77" t="str">
        <f t="shared" si="137"/>
        <v/>
      </c>
      <c r="AI695" s="21" t="str">
        <f t="shared" si="138"/>
        <v/>
      </c>
      <c r="AK695" s="39" t="str">
        <f t="shared" si="139"/>
        <v/>
      </c>
      <c r="AM695" s="77" t="str">
        <f t="shared" si="140"/>
        <v/>
      </c>
      <c r="AO695" s="77" t="str">
        <f t="shared" si="141"/>
        <v/>
      </c>
      <c r="AP695" s="21" t="str">
        <f t="shared" si="142"/>
        <v/>
      </c>
    </row>
    <row r="696" spans="1:42" x14ac:dyDescent="0.25">
      <c r="A696" s="27"/>
      <c r="B696" s="104"/>
      <c r="C696" s="105"/>
      <c r="D696" s="105"/>
      <c r="E696" s="106"/>
      <c r="F696" s="107"/>
      <c r="G696" s="107"/>
      <c r="H696" s="108"/>
      <c r="I696" s="27"/>
      <c r="J696" s="27"/>
      <c r="K696" s="29" t="str">
        <f t="shared" si="130"/>
        <v/>
      </c>
      <c r="L696" s="21" t="str">
        <f>IF($K696="", "", IF($K696=$Q$5, 0, ($G696*'Intro &amp; Setup'!$Y$20)-($F696*'Intro &amp; Setup'!$Y$20)))</f>
        <v/>
      </c>
      <c r="M696" s="27"/>
      <c r="S696" s="39" t="str">
        <f t="shared" si="131"/>
        <v/>
      </c>
      <c r="U696" s="39" t="str">
        <f t="shared" si="132"/>
        <v/>
      </c>
      <c r="W696" s="39" t="str">
        <f t="shared" si="133"/>
        <v/>
      </c>
      <c r="Y696" s="39" t="str">
        <f>IF($B696="", "", IF(OR($B696&lt;'Intro &amp; Setup'!$BI$7, $B696&gt;'Intro &amp; Setup'!$BJ$18), "X", ""))</f>
        <v/>
      </c>
      <c r="AA696" s="70" t="str">
        <f t="shared" si="134"/>
        <v/>
      </c>
      <c r="AB696" s="67" t="str">
        <f t="shared" si="135"/>
        <v/>
      </c>
      <c r="AD696" s="64" t="str">
        <f t="shared" si="136"/>
        <v/>
      </c>
      <c r="AF696" s="67" t="str">
        <f>IF($AD696="", "", COUNTIF($AD$11:$AD$1010, "&lt;"&amp;$AD696)+1+COUNTIF($AD$11:$AD696, $AD696)-1)</f>
        <v/>
      </c>
      <c r="AH696" s="77" t="str">
        <f t="shared" si="137"/>
        <v/>
      </c>
      <c r="AI696" s="21" t="str">
        <f t="shared" si="138"/>
        <v/>
      </c>
      <c r="AK696" s="39" t="str">
        <f t="shared" si="139"/>
        <v/>
      </c>
      <c r="AM696" s="77" t="str">
        <f t="shared" si="140"/>
        <v/>
      </c>
      <c r="AO696" s="77" t="str">
        <f t="shared" si="141"/>
        <v/>
      </c>
      <c r="AP696" s="21" t="str">
        <f t="shared" si="142"/>
        <v/>
      </c>
    </row>
    <row r="697" spans="1:42" x14ac:dyDescent="0.25">
      <c r="A697" s="27"/>
      <c r="B697" s="104"/>
      <c r="C697" s="105"/>
      <c r="D697" s="105"/>
      <c r="E697" s="106"/>
      <c r="F697" s="107"/>
      <c r="G697" s="107"/>
      <c r="H697" s="108"/>
      <c r="I697" s="27"/>
      <c r="J697" s="27"/>
      <c r="K697" s="29" t="str">
        <f t="shared" si="130"/>
        <v/>
      </c>
      <c r="L697" s="21" t="str">
        <f>IF($K697="", "", IF($K697=$Q$5, 0, ($G697*'Intro &amp; Setup'!$Y$20)-($F697*'Intro &amp; Setup'!$Y$20)))</f>
        <v/>
      </c>
      <c r="M697" s="27"/>
      <c r="S697" s="39" t="str">
        <f t="shared" si="131"/>
        <v/>
      </c>
      <c r="U697" s="39" t="str">
        <f t="shared" si="132"/>
        <v/>
      </c>
      <c r="W697" s="39" t="str">
        <f t="shared" si="133"/>
        <v/>
      </c>
      <c r="Y697" s="39" t="str">
        <f>IF($B697="", "", IF(OR($B697&lt;'Intro &amp; Setup'!$BI$7, $B697&gt;'Intro &amp; Setup'!$BJ$18), "X", ""))</f>
        <v/>
      </c>
      <c r="AA697" s="70" t="str">
        <f t="shared" si="134"/>
        <v/>
      </c>
      <c r="AB697" s="67" t="str">
        <f t="shared" si="135"/>
        <v/>
      </c>
      <c r="AD697" s="64" t="str">
        <f t="shared" si="136"/>
        <v/>
      </c>
      <c r="AF697" s="67" t="str">
        <f>IF($AD697="", "", COUNTIF($AD$11:$AD$1010, "&lt;"&amp;$AD697)+1+COUNTIF($AD$11:$AD697, $AD697)-1)</f>
        <v/>
      </c>
      <c r="AH697" s="77" t="str">
        <f t="shared" si="137"/>
        <v/>
      </c>
      <c r="AI697" s="21" t="str">
        <f t="shared" si="138"/>
        <v/>
      </c>
      <c r="AK697" s="39" t="str">
        <f t="shared" si="139"/>
        <v/>
      </c>
      <c r="AM697" s="77" t="str">
        <f t="shared" si="140"/>
        <v/>
      </c>
      <c r="AO697" s="77" t="str">
        <f t="shared" si="141"/>
        <v/>
      </c>
      <c r="AP697" s="21" t="str">
        <f t="shared" si="142"/>
        <v/>
      </c>
    </row>
    <row r="698" spans="1:42" x14ac:dyDescent="0.25">
      <c r="A698" s="27"/>
      <c r="B698" s="104"/>
      <c r="C698" s="105"/>
      <c r="D698" s="105"/>
      <c r="E698" s="106"/>
      <c r="F698" s="107"/>
      <c r="G698" s="107"/>
      <c r="H698" s="108"/>
      <c r="I698" s="27"/>
      <c r="J698" s="27"/>
      <c r="K698" s="29" t="str">
        <f t="shared" si="130"/>
        <v/>
      </c>
      <c r="L698" s="21" t="str">
        <f>IF($K698="", "", IF($K698=$Q$5, 0, ($G698*'Intro &amp; Setup'!$Y$20)-($F698*'Intro &amp; Setup'!$Y$20)))</f>
        <v/>
      </c>
      <c r="M698" s="27"/>
      <c r="S698" s="39" t="str">
        <f t="shared" si="131"/>
        <v/>
      </c>
      <c r="U698" s="39" t="str">
        <f t="shared" si="132"/>
        <v/>
      </c>
      <c r="W698" s="39" t="str">
        <f t="shared" si="133"/>
        <v/>
      </c>
      <c r="Y698" s="39" t="str">
        <f>IF($B698="", "", IF(OR($B698&lt;'Intro &amp; Setup'!$BI$7, $B698&gt;'Intro &amp; Setup'!$BJ$18), "X", ""))</f>
        <v/>
      </c>
      <c r="AA698" s="70" t="str">
        <f t="shared" si="134"/>
        <v/>
      </c>
      <c r="AB698" s="67" t="str">
        <f t="shared" si="135"/>
        <v/>
      </c>
      <c r="AD698" s="64" t="str">
        <f t="shared" si="136"/>
        <v/>
      </c>
      <c r="AF698" s="67" t="str">
        <f>IF($AD698="", "", COUNTIF($AD$11:$AD$1010, "&lt;"&amp;$AD698)+1+COUNTIF($AD$11:$AD698, $AD698)-1)</f>
        <v/>
      </c>
      <c r="AH698" s="77" t="str">
        <f t="shared" si="137"/>
        <v/>
      </c>
      <c r="AI698" s="21" t="str">
        <f t="shared" si="138"/>
        <v/>
      </c>
      <c r="AK698" s="39" t="str">
        <f t="shared" si="139"/>
        <v/>
      </c>
      <c r="AM698" s="77" t="str">
        <f t="shared" si="140"/>
        <v/>
      </c>
      <c r="AO698" s="77" t="str">
        <f t="shared" si="141"/>
        <v/>
      </c>
      <c r="AP698" s="21" t="str">
        <f t="shared" si="142"/>
        <v/>
      </c>
    </row>
    <row r="699" spans="1:42" x14ac:dyDescent="0.25">
      <c r="A699" s="27"/>
      <c r="B699" s="104"/>
      <c r="C699" s="105"/>
      <c r="D699" s="105"/>
      <c r="E699" s="106"/>
      <c r="F699" s="107"/>
      <c r="G699" s="107"/>
      <c r="H699" s="108"/>
      <c r="I699" s="27"/>
      <c r="J699" s="27"/>
      <c r="K699" s="29" t="str">
        <f t="shared" si="130"/>
        <v/>
      </c>
      <c r="L699" s="21" t="str">
        <f>IF($K699="", "", IF($K699=$Q$5, 0, ($G699*'Intro &amp; Setup'!$Y$20)-($F699*'Intro &amp; Setup'!$Y$20)))</f>
        <v/>
      </c>
      <c r="M699" s="27"/>
      <c r="S699" s="39" t="str">
        <f t="shared" si="131"/>
        <v/>
      </c>
      <c r="U699" s="39" t="str">
        <f t="shared" si="132"/>
        <v/>
      </c>
      <c r="W699" s="39" t="str">
        <f t="shared" si="133"/>
        <v/>
      </c>
      <c r="Y699" s="39" t="str">
        <f>IF($B699="", "", IF(OR($B699&lt;'Intro &amp; Setup'!$BI$7, $B699&gt;'Intro &amp; Setup'!$BJ$18), "X", ""))</f>
        <v/>
      </c>
      <c r="AA699" s="70" t="str">
        <f t="shared" si="134"/>
        <v/>
      </c>
      <c r="AB699" s="67" t="str">
        <f t="shared" si="135"/>
        <v/>
      </c>
      <c r="AD699" s="64" t="str">
        <f t="shared" si="136"/>
        <v/>
      </c>
      <c r="AF699" s="67" t="str">
        <f>IF($AD699="", "", COUNTIF($AD$11:$AD$1010, "&lt;"&amp;$AD699)+1+COUNTIF($AD$11:$AD699, $AD699)-1)</f>
        <v/>
      </c>
      <c r="AH699" s="77" t="str">
        <f t="shared" si="137"/>
        <v/>
      </c>
      <c r="AI699" s="21" t="str">
        <f t="shared" si="138"/>
        <v/>
      </c>
      <c r="AK699" s="39" t="str">
        <f t="shared" si="139"/>
        <v/>
      </c>
      <c r="AM699" s="77" t="str">
        <f t="shared" si="140"/>
        <v/>
      </c>
      <c r="AO699" s="77" t="str">
        <f t="shared" si="141"/>
        <v/>
      </c>
      <c r="AP699" s="21" t="str">
        <f t="shared" si="142"/>
        <v/>
      </c>
    </row>
    <row r="700" spans="1:42" x14ac:dyDescent="0.25">
      <c r="A700" s="27"/>
      <c r="B700" s="104"/>
      <c r="C700" s="105"/>
      <c r="D700" s="105"/>
      <c r="E700" s="106"/>
      <c r="F700" s="107"/>
      <c r="G700" s="107"/>
      <c r="H700" s="108"/>
      <c r="I700" s="27"/>
      <c r="J700" s="27"/>
      <c r="K700" s="29" t="str">
        <f t="shared" si="130"/>
        <v/>
      </c>
      <c r="L700" s="21" t="str">
        <f>IF($K700="", "", IF($K700=$Q$5, 0, ($G700*'Intro &amp; Setup'!$Y$20)-($F700*'Intro &amp; Setup'!$Y$20)))</f>
        <v/>
      </c>
      <c r="M700" s="27"/>
      <c r="S700" s="39" t="str">
        <f t="shared" si="131"/>
        <v/>
      </c>
      <c r="U700" s="39" t="str">
        <f t="shared" si="132"/>
        <v/>
      </c>
      <c r="W700" s="39" t="str">
        <f t="shared" si="133"/>
        <v/>
      </c>
      <c r="Y700" s="39" t="str">
        <f>IF($B700="", "", IF(OR($B700&lt;'Intro &amp; Setup'!$BI$7, $B700&gt;'Intro &amp; Setup'!$BJ$18), "X", ""))</f>
        <v/>
      </c>
      <c r="AA700" s="70" t="str">
        <f t="shared" si="134"/>
        <v/>
      </c>
      <c r="AB700" s="67" t="str">
        <f t="shared" si="135"/>
        <v/>
      </c>
      <c r="AD700" s="64" t="str">
        <f t="shared" si="136"/>
        <v/>
      </c>
      <c r="AF700" s="67" t="str">
        <f>IF($AD700="", "", COUNTIF($AD$11:$AD$1010, "&lt;"&amp;$AD700)+1+COUNTIF($AD$11:$AD700, $AD700)-1)</f>
        <v/>
      </c>
      <c r="AH700" s="77" t="str">
        <f t="shared" si="137"/>
        <v/>
      </c>
      <c r="AI700" s="21" t="str">
        <f t="shared" si="138"/>
        <v/>
      </c>
      <c r="AK700" s="39" t="str">
        <f t="shared" si="139"/>
        <v/>
      </c>
      <c r="AM700" s="77" t="str">
        <f t="shared" si="140"/>
        <v/>
      </c>
      <c r="AO700" s="77" t="str">
        <f t="shared" si="141"/>
        <v/>
      </c>
      <c r="AP700" s="21" t="str">
        <f t="shared" si="142"/>
        <v/>
      </c>
    </row>
    <row r="701" spans="1:42" x14ac:dyDescent="0.25">
      <c r="A701" s="27"/>
      <c r="B701" s="104"/>
      <c r="C701" s="105"/>
      <c r="D701" s="105"/>
      <c r="E701" s="106"/>
      <c r="F701" s="107"/>
      <c r="G701" s="107"/>
      <c r="H701" s="108"/>
      <c r="I701" s="27"/>
      <c r="J701" s="27"/>
      <c r="K701" s="29" t="str">
        <f t="shared" si="130"/>
        <v/>
      </c>
      <c r="L701" s="21" t="str">
        <f>IF($K701="", "", IF($K701=$Q$5, 0, ($G701*'Intro &amp; Setup'!$Y$20)-($F701*'Intro &amp; Setup'!$Y$20)))</f>
        <v/>
      </c>
      <c r="M701" s="27"/>
      <c r="S701" s="39" t="str">
        <f t="shared" si="131"/>
        <v/>
      </c>
      <c r="U701" s="39" t="str">
        <f t="shared" si="132"/>
        <v/>
      </c>
      <c r="W701" s="39" t="str">
        <f t="shared" si="133"/>
        <v/>
      </c>
      <c r="Y701" s="39" t="str">
        <f>IF($B701="", "", IF(OR($B701&lt;'Intro &amp; Setup'!$BI$7, $B701&gt;'Intro &amp; Setup'!$BJ$18), "X", ""))</f>
        <v/>
      </c>
      <c r="AA701" s="70" t="str">
        <f t="shared" si="134"/>
        <v/>
      </c>
      <c r="AB701" s="67" t="str">
        <f t="shared" si="135"/>
        <v/>
      </c>
      <c r="AD701" s="64" t="str">
        <f t="shared" si="136"/>
        <v/>
      </c>
      <c r="AF701" s="67" t="str">
        <f>IF($AD701="", "", COUNTIF($AD$11:$AD$1010, "&lt;"&amp;$AD701)+1+COUNTIF($AD$11:$AD701, $AD701)-1)</f>
        <v/>
      </c>
      <c r="AH701" s="77" t="str">
        <f t="shared" si="137"/>
        <v/>
      </c>
      <c r="AI701" s="21" t="str">
        <f t="shared" si="138"/>
        <v/>
      </c>
      <c r="AK701" s="39" t="str">
        <f t="shared" si="139"/>
        <v/>
      </c>
      <c r="AM701" s="77" t="str">
        <f t="shared" si="140"/>
        <v/>
      </c>
      <c r="AO701" s="77" t="str">
        <f t="shared" si="141"/>
        <v/>
      </c>
      <c r="AP701" s="21" t="str">
        <f t="shared" si="142"/>
        <v/>
      </c>
    </row>
    <row r="702" spans="1:42" x14ac:dyDescent="0.25">
      <c r="A702" s="27"/>
      <c r="B702" s="104"/>
      <c r="C702" s="105"/>
      <c r="D702" s="105"/>
      <c r="E702" s="106"/>
      <c r="F702" s="107"/>
      <c r="G702" s="107"/>
      <c r="H702" s="108"/>
      <c r="I702" s="27"/>
      <c r="J702" s="27"/>
      <c r="K702" s="29" t="str">
        <f t="shared" si="130"/>
        <v/>
      </c>
      <c r="L702" s="21" t="str">
        <f>IF($K702="", "", IF($K702=$Q$5, 0, ($G702*'Intro &amp; Setup'!$Y$20)-($F702*'Intro &amp; Setup'!$Y$20)))</f>
        <v/>
      </c>
      <c r="M702" s="27"/>
      <c r="S702" s="39" t="str">
        <f t="shared" si="131"/>
        <v/>
      </c>
      <c r="U702" s="39" t="str">
        <f t="shared" si="132"/>
        <v/>
      </c>
      <c r="W702" s="39" t="str">
        <f t="shared" si="133"/>
        <v/>
      </c>
      <c r="Y702" s="39" t="str">
        <f>IF($B702="", "", IF(OR($B702&lt;'Intro &amp; Setup'!$BI$7, $B702&gt;'Intro &amp; Setup'!$BJ$18), "X", ""))</f>
        <v/>
      </c>
      <c r="AA702" s="70" t="str">
        <f t="shared" si="134"/>
        <v/>
      </c>
      <c r="AB702" s="67" t="str">
        <f t="shared" si="135"/>
        <v/>
      </c>
      <c r="AD702" s="64" t="str">
        <f t="shared" si="136"/>
        <v/>
      </c>
      <c r="AF702" s="67" t="str">
        <f>IF($AD702="", "", COUNTIF($AD$11:$AD$1010, "&lt;"&amp;$AD702)+1+COUNTIF($AD$11:$AD702, $AD702)-1)</f>
        <v/>
      </c>
      <c r="AH702" s="77" t="str">
        <f t="shared" si="137"/>
        <v/>
      </c>
      <c r="AI702" s="21" t="str">
        <f t="shared" si="138"/>
        <v/>
      </c>
      <c r="AK702" s="39" t="str">
        <f t="shared" si="139"/>
        <v/>
      </c>
      <c r="AM702" s="77" t="str">
        <f t="shared" si="140"/>
        <v/>
      </c>
      <c r="AO702" s="77" t="str">
        <f t="shared" si="141"/>
        <v/>
      </c>
      <c r="AP702" s="21" t="str">
        <f t="shared" si="142"/>
        <v/>
      </c>
    </row>
    <row r="703" spans="1:42" x14ac:dyDescent="0.25">
      <c r="A703" s="27"/>
      <c r="B703" s="104"/>
      <c r="C703" s="105"/>
      <c r="D703" s="105"/>
      <c r="E703" s="106"/>
      <c r="F703" s="107"/>
      <c r="G703" s="107"/>
      <c r="H703" s="108"/>
      <c r="I703" s="27"/>
      <c r="J703" s="27"/>
      <c r="K703" s="29" t="str">
        <f t="shared" si="130"/>
        <v/>
      </c>
      <c r="L703" s="21" t="str">
        <f>IF($K703="", "", IF($K703=$Q$5, 0, ($G703*'Intro &amp; Setup'!$Y$20)-($F703*'Intro &amp; Setup'!$Y$20)))</f>
        <v/>
      </c>
      <c r="M703" s="27"/>
      <c r="S703" s="39" t="str">
        <f t="shared" si="131"/>
        <v/>
      </c>
      <c r="U703" s="39" t="str">
        <f t="shared" si="132"/>
        <v/>
      </c>
      <c r="W703" s="39" t="str">
        <f t="shared" si="133"/>
        <v/>
      </c>
      <c r="Y703" s="39" t="str">
        <f>IF($B703="", "", IF(OR($B703&lt;'Intro &amp; Setup'!$BI$7, $B703&gt;'Intro &amp; Setup'!$BJ$18), "X", ""))</f>
        <v/>
      </c>
      <c r="AA703" s="70" t="str">
        <f t="shared" si="134"/>
        <v/>
      </c>
      <c r="AB703" s="67" t="str">
        <f t="shared" si="135"/>
        <v/>
      </c>
      <c r="AD703" s="64" t="str">
        <f t="shared" si="136"/>
        <v/>
      </c>
      <c r="AF703" s="67" t="str">
        <f>IF($AD703="", "", COUNTIF($AD$11:$AD$1010, "&lt;"&amp;$AD703)+1+COUNTIF($AD$11:$AD703, $AD703)-1)</f>
        <v/>
      </c>
      <c r="AH703" s="77" t="str">
        <f t="shared" si="137"/>
        <v/>
      </c>
      <c r="AI703" s="21" t="str">
        <f t="shared" si="138"/>
        <v/>
      </c>
      <c r="AK703" s="39" t="str">
        <f t="shared" si="139"/>
        <v/>
      </c>
      <c r="AM703" s="77" t="str">
        <f t="shared" si="140"/>
        <v/>
      </c>
      <c r="AO703" s="77" t="str">
        <f t="shared" si="141"/>
        <v/>
      </c>
      <c r="AP703" s="21" t="str">
        <f t="shared" si="142"/>
        <v/>
      </c>
    </row>
    <row r="704" spans="1:42" x14ac:dyDescent="0.25">
      <c r="A704" s="27"/>
      <c r="B704" s="104"/>
      <c r="C704" s="105"/>
      <c r="D704" s="105"/>
      <c r="E704" s="106"/>
      <c r="F704" s="107"/>
      <c r="G704" s="107"/>
      <c r="H704" s="108"/>
      <c r="I704" s="27"/>
      <c r="J704" s="27"/>
      <c r="K704" s="29" t="str">
        <f t="shared" si="130"/>
        <v/>
      </c>
      <c r="L704" s="21" t="str">
        <f>IF($K704="", "", IF($K704=$Q$5, 0, ($G704*'Intro &amp; Setup'!$Y$20)-($F704*'Intro &amp; Setup'!$Y$20)))</f>
        <v/>
      </c>
      <c r="M704" s="27"/>
      <c r="S704" s="39" t="str">
        <f t="shared" si="131"/>
        <v/>
      </c>
      <c r="U704" s="39" t="str">
        <f t="shared" si="132"/>
        <v/>
      </c>
      <c r="W704" s="39" t="str">
        <f t="shared" si="133"/>
        <v/>
      </c>
      <c r="Y704" s="39" t="str">
        <f>IF($B704="", "", IF(OR($B704&lt;'Intro &amp; Setup'!$BI$7, $B704&gt;'Intro &amp; Setup'!$BJ$18), "X", ""))</f>
        <v/>
      </c>
      <c r="AA704" s="70" t="str">
        <f t="shared" si="134"/>
        <v/>
      </c>
      <c r="AB704" s="67" t="str">
        <f t="shared" si="135"/>
        <v/>
      </c>
      <c r="AD704" s="64" t="str">
        <f t="shared" si="136"/>
        <v/>
      </c>
      <c r="AF704" s="67" t="str">
        <f>IF($AD704="", "", COUNTIF($AD$11:$AD$1010, "&lt;"&amp;$AD704)+1+COUNTIF($AD$11:$AD704, $AD704)-1)</f>
        <v/>
      </c>
      <c r="AH704" s="77" t="str">
        <f t="shared" si="137"/>
        <v/>
      </c>
      <c r="AI704" s="21" t="str">
        <f t="shared" si="138"/>
        <v/>
      </c>
      <c r="AK704" s="39" t="str">
        <f t="shared" si="139"/>
        <v/>
      </c>
      <c r="AM704" s="77" t="str">
        <f t="shared" si="140"/>
        <v/>
      </c>
      <c r="AO704" s="77" t="str">
        <f t="shared" si="141"/>
        <v/>
      </c>
      <c r="AP704" s="21" t="str">
        <f t="shared" si="142"/>
        <v/>
      </c>
    </row>
    <row r="705" spans="1:42" x14ac:dyDescent="0.25">
      <c r="A705" s="27"/>
      <c r="B705" s="104"/>
      <c r="C705" s="105"/>
      <c r="D705" s="105"/>
      <c r="E705" s="106"/>
      <c r="F705" s="107"/>
      <c r="G705" s="107"/>
      <c r="H705" s="108"/>
      <c r="I705" s="27"/>
      <c r="J705" s="27"/>
      <c r="K705" s="29" t="str">
        <f t="shared" si="130"/>
        <v/>
      </c>
      <c r="L705" s="21" t="str">
        <f>IF($K705="", "", IF($K705=$Q$5, 0, ($G705*'Intro &amp; Setup'!$Y$20)-($F705*'Intro &amp; Setup'!$Y$20)))</f>
        <v/>
      </c>
      <c r="M705" s="27"/>
      <c r="S705" s="39" t="str">
        <f t="shared" si="131"/>
        <v/>
      </c>
      <c r="U705" s="39" t="str">
        <f t="shared" si="132"/>
        <v/>
      </c>
      <c r="W705" s="39" t="str">
        <f t="shared" si="133"/>
        <v/>
      </c>
      <c r="Y705" s="39" t="str">
        <f>IF($B705="", "", IF(OR($B705&lt;'Intro &amp; Setup'!$BI$7, $B705&gt;'Intro &amp; Setup'!$BJ$18), "X", ""))</f>
        <v/>
      </c>
      <c r="AA705" s="70" t="str">
        <f t="shared" si="134"/>
        <v/>
      </c>
      <c r="AB705" s="67" t="str">
        <f t="shared" si="135"/>
        <v/>
      </c>
      <c r="AD705" s="64" t="str">
        <f t="shared" si="136"/>
        <v/>
      </c>
      <c r="AF705" s="67" t="str">
        <f>IF($AD705="", "", COUNTIF($AD$11:$AD$1010, "&lt;"&amp;$AD705)+1+COUNTIF($AD$11:$AD705, $AD705)-1)</f>
        <v/>
      </c>
      <c r="AH705" s="77" t="str">
        <f t="shared" si="137"/>
        <v/>
      </c>
      <c r="AI705" s="21" t="str">
        <f t="shared" si="138"/>
        <v/>
      </c>
      <c r="AK705" s="39" t="str">
        <f t="shared" si="139"/>
        <v/>
      </c>
      <c r="AM705" s="77" t="str">
        <f t="shared" si="140"/>
        <v/>
      </c>
      <c r="AO705" s="77" t="str">
        <f t="shared" si="141"/>
        <v/>
      </c>
      <c r="AP705" s="21" t="str">
        <f t="shared" si="142"/>
        <v/>
      </c>
    </row>
    <row r="706" spans="1:42" x14ac:dyDescent="0.25">
      <c r="A706" s="27"/>
      <c r="B706" s="104"/>
      <c r="C706" s="105"/>
      <c r="D706" s="105"/>
      <c r="E706" s="106"/>
      <c r="F706" s="107"/>
      <c r="G706" s="107"/>
      <c r="H706" s="108"/>
      <c r="I706" s="27"/>
      <c r="J706" s="27"/>
      <c r="K706" s="29" t="str">
        <f t="shared" si="130"/>
        <v/>
      </c>
      <c r="L706" s="21" t="str">
        <f>IF($K706="", "", IF($K706=$Q$5, 0, ($G706*'Intro &amp; Setup'!$Y$20)-($F706*'Intro &amp; Setup'!$Y$20)))</f>
        <v/>
      </c>
      <c r="M706" s="27"/>
      <c r="S706" s="39" t="str">
        <f t="shared" si="131"/>
        <v/>
      </c>
      <c r="U706" s="39" t="str">
        <f t="shared" si="132"/>
        <v/>
      </c>
      <c r="W706" s="39" t="str">
        <f t="shared" si="133"/>
        <v/>
      </c>
      <c r="Y706" s="39" t="str">
        <f>IF($B706="", "", IF(OR($B706&lt;'Intro &amp; Setup'!$BI$7, $B706&gt;'Intro &amp; Setup'!$BJ$18), "X", ""))</f>
        <v/>
      </c>
      <c r="AA706" s="70" t="str">
        <f t="shared" si="134"/>
        <v/>
      </c>
      <c r="AB706" s="67" t="str">
        <f t="shared" si="135"/>
        <v/>
      </c>
      <c r="AD706" s="64" t="str">
        <f t="shared" si="136"/>
        <v/>
      </c>
      <c r="AF706" s="67" t="str">
        <f>IF($AD706="", "", COUNTIF($AD$11:$AD$1010, "&lt;"&amp;$AD706)+1+COUNTIF($AD$11:$AD706, $AD706)-1)</f>
        <v/>
      </c>
      <c r="AH706" s="77" t="str">
        <f t="shared" si="137"/>
        <v/>
      </c>
      <c r="AI706" s="21" t="str">
        <f t="shared" si="138"/>
        <v/>
      </c>
      <c r="AK706" s="39" t="str">
        <f t="shared" si="139"/>
        <v/>
      </c>
      <c r="AM706" s="77" t="str">
        <f t="shared" si="140"/>
        <v/>
      </c>
      <c r="AO706" s="77" t="str">
        <f t="shared" si="141"/>
        <v/>
      </c>
      <c r="AP706" s="21" t="str">
        <f t="shared" si="142"/>
        <v/>
      </c>
    </row>
    <row r="707" spans="1:42" x14ac:dyDescent="0.25">
      <c r="A707" s="27"/>
      <c r="B707" s="104"/>
      <c r="C707" s="105"/>
      <c r="D707" s="105"/>
      <c r="E707" s="106"/>
      <c r="F707" s="107"/>
      <c r="G707" s="107"/>
      <c r="H707" s="108"/>
      <c r="I707" s="27"/>
      <c r="J707" s="27"/>
      <c r="K707" s="29" t="str">
        <f t="shared" si="130"/>
        <v/>
      </c>
      <c r="L707" s="21" t="str">
        <f>IF($K707="", "", IF($K707=$Q$5, 0, ($G707*'Intro &amp; Setup'!$Y$20)-($F707*'Intro &amp; Setup'!$Y$20)))</f>
        <v/>
      </c>
      <c r="M707" s="27"/>
      <c r="S707" s="39" t="str">
        <f t="shared" si="131"/>
        <v/>
      </c>
      <c r="U707" s="39" t="str">
        <f t="shared" si="132"/>
        <v/>
      </c>
      <c r="W707" s="39" t="str">
        <f t="shared" si="133"/>
        <v/>
      </c>
      <c r="Y707" s="39" t="str">
        <f>IF($B707="", "", IF(OR($B707&lt;'Intro &amp; Setup'!$BI$7, $B707&gt;'Intro &amp; Setup'!$BJ$18), "X", ""))</f>
        <v/>
      </c>
      <c r="AA707" s="70" t="str">
        <f t="shared" si="134"/>
        <v/>
      </c>
      <c r="AB707" s="67" t="str">
        <f t="shared" si="135"/>
        <v/>
      </c>
      <c r="AD707" s="64" t="str">
        <f t="shared" si="136"/>
        <v/>
      </c>
      <c r="AF707" s="67" t="str">
        <f>IF($AD707="", "", COUNTIF($AD$11:$AD$1010, "&lt;"&amp;$AD707)+1+COUNTIF($AD$11:$AD707, $AD707)-1)</f>
        <v/>
      </c>
      <c r="AH707" s="77" t="str">
        <f t="shared" si="137"/>
        <v/>
      </c>
      <c r="AI707" s="21" t="str">
        <f t="shared" si="138"/>
        <v/>
      </c>
      <c r="AK707" s="39" t="str">
        <f t="shared" si="139"/>
        <v/>
      </c>
      <c r="AM707" s="77" t="str">
        <f t="shared" si="140"/>
        <v/>
      </c>
      <c r="AO707" s="77" t="str">
        <f t="shared" si="141"/>
        <v/>
      </c>
      <c r="AP707" s="21" t="str">
        <f t="shared" si="142"/>
        <v/>
      </c>
    </row>
    <row r="708" spans="1:42" x14ac:dyDescent="0.25">
      <c r="A708" s="27"/>
      <c r="B708" s="104"/>
      <c r="C708" s="105"/>
      <c r="D708" s="105"/>
      <c r="E708" s="106"/>
      <c r="F708" s="107"/>
      <c r="G708" s="107"/>
      <c r="H708" s="108"/>
      <c r="I708" s="27"/>
      <c r="J708" s="27"/>
      <c r="K708" s="29" t="str">
        <f t="shared" si="130"/>
        <v/>
      </c>
      <c r="L708" s="21" t="str">
        <f>IF($K708="", "", IF($K708=$Q$5, 0, ($G708*'Intro &amp; Setup'!$Y$20)-($F708*'Intro &amp; Setup'!$Y$20)))</f>
        <v/>
      </c>
      <c r="M708" s="27"/>
      <c r="S708" s="39" t="str">
        <f t="shared" si="131"/>
        <v/>
      </c>
      <c r="U708" s="39" t="str">
        <f t="shared" si="132"/>
        <v/>
      </c>
      <c r="W708" s="39" t="str">
        <f t="shared" si="133"/>
        <v/>
      </c>
      <c r="Y708" s="39" t="str">
        <f>IF($B708="", "", IF(OR($B708&lt;'Intro &amp; Setup'!$BI$7, $B708&gt;'Intro &amp; Setup'!$BJ$18), "X", ""))</f>
        <v/>
      </c>
      <c r="AA708" s="70" t="str">
        <f t="shared" si="134"/>
        <v/>
      </c>
      <c r="AB708" s="67" t="str">
        <f t="shared" si="135"/>
        <v/>
      </c>
      <c r="AD708" s="64" t="str">
        <f t="shared" si="136"/>
        <v/>
      </c>
      <c r="AF708" s="67" t="str">
        <f>IF($AD708="", "", COUNTIF($AD$11:$AD$1010, "&lt;"&amp;$AD708)+1+COUNTIF($AD$11:$AD708, $AD708)-1)</f>
        <v/>
      </c>
      <c r="AH708" s="77" t="str">
        <f t="shared" si="137"/>
        <v/>
      </c>
      <c r="AI708" s="21" t="str">
        <f t="shared" si="138"/>
        <v/>
      </c>
      <c r="AK708" s="39" t="str">
        <f t="shared" si="139"/>
        <v/>
      </c>
      <c r="AM708" s="77" t="str">
        <f t="shared" si="140"/>
        <v/>
      </c>
      <c r="AO708" s="77" t="str">
        <f t="shared" si="141"/>
        <v/>
      </c>
      <c r="AP708" s="21" t="str">
        <f t="shared" si="142"/>
        <v/>
      </c>
    </row>
    <row r="709" spans="1:42" x14ac:dyDescent="0.25">
      <c r="A709" s="27"/>
      <c r="B709" s="104"/>
      <c r="C709" s="105"/>
      <c r="D709" s="105"/>
      <c r="E709" s="106"/>
      <c r="F709" s="107"/>
      <c r="G709" s="107"/>
      <c r="H709" s="108"/>
      <c r="I709" s="27"/>
      <c r="J709" s="27"/>
      <c r="K709" s="29" t="str">
        <f t="shared" si="130"/>
        <v/>
      </c>
      <c r="L709" s="21" t="str">
        <f>IF($K709="", "", IF($K709=$Q$5, 0, ($G709*'Intro &amp; Setup'!$Y$20)-($F709*'Intro &amp; Setup'!$Y$20)))</f>
        <v/>
      </c>
      <c r="M709" s="27"/>
      <c r="S709" s="39" t="str">
        <f t="shared" si="131"/>
        <v/>
      </c>
      <c r="U709" s="39" t="str">
        <f t="shared" si="132"/>
        <v/>
      </c>
      <c r="W709" s="39" t="str">
        <f t="shared" si="133"/>
        <v/>
      </c>
      <c r="Y709" s="39" t="str">
        <f>IF($B709="", "", IF(OR($B709&lt;'Intro &amp; Setup'!$BI$7, $B709&gt;'Intro &amp; Setup'!$BJ$18), "X", ""))</f>
        <v/>
      </c>
      <c r="AA709" s="70" t="str">
        <f t="shared" si="134"/>
        <v/>
      </c>
      <c r="AB709" s="67" t="str">
        <f t="shared" si="135"/>
        <v/>
      </c>
      <c r="AD709" s="64" t="str">
        <f t="shared" si="136"/>
        <v/>
      </c>
      <c r="AF709" s="67" t="str">
        <f>IF($AD709="", "", COUNTIF($AD$11:$AD$1010, "&lt;"&amp;$AD709)+1+COUNTIF($AD$11:$AD709, $AD709)-1)</f>
        <v/>
      </c>
      <c r="AH709" s="77" t="str">
        <f t="shared" si="137"/>
        <v/>
      </c>
      <c r="AI709" s="21" t="str">
        <f t="shared" si="138"/>
        <v/>
      </c>
      <c r="AK709" s="39" t="str">
        <f t="shared" si="139"/>
        <v/>
      </c>
      <c r="AM709" s="77" t="str">
        <f t="shared" si="140"/>
        <v/>
      </c>
      <c r="AO709" s="77" t="str">
        <f t="shared" si="141"/>
        <v/>
      </c>
      <c r="AP709" s="21" t="str">
        <f t="shared" si="142"/>
        <v/>
      </c>
    </row>
    <row r="710" spans="1:42" x14ac:dyDescent="0.25">
      <c r="A710" s="27"/>
      <c r="B710" s="104"/>
      <c r="C710" s="105"/>
      <c r="D710" s="105"/>
      <c r="E710" s="106"/>
      <c r="F710" s="107"/>
      <c r="G710" s="107"/>
      <c r="H710" s="108"/>
      <c r="I710" s="27"/>
      <c r="J710" s="27"/>
      <c r="K710" s="29" t="str">
        <f t="shared" si="130"/>
        <v/>
      </c>
      <c r="L710" s="21" t="str">
        <f>IF($K710="", "", IF($K710=$Q$5, 0, ($G710*'Intro &amp; Setup'!$Y$20)-($F710*'Intro &amp; Setup'!$Y$20)))</f>
        <v/>
      </c>
      <c r="M710" s="27"/>
      <c r="S710" s="39" t="str">
        <f t="shared" si="131"/>
        <v/>
      </c>
      <c r="U710" s="39" t="str">
        <f t="shared" si="132"/>
        <v/>
      </c>
      <c r="W710" s="39" t="str">
        <f t="shared" si="133"/>
        <v/>
      </c>
      <c r="Y710" s="39" t="str">
        <f>IF($B710="", "", IF(OR($B710&lt;'Intro &amp; Setup'!$BI$7, $B710&gt;'Intro &amp; Setup'!$BJ$18), "X", ""))</f>
        <v/>
      </c>
      <c r="AA710" s="70" t="str">
        <f t="shared" si="134"/>
        <v/>
      </c>
      <c r="AB710" s="67" t="str">
        <f t="shared" si="135"/>
        <v/>
      </c>
      <c r="AD710" s="64" t="str">
        <f t="shared" si="136"/>
        <v/>
      </c>
      <c r="AF710" s="67" t="str">
        <f>IF($AD710="", "", COUNTIF($AD$11:$AD$1010, "&lt;"&amp;$AD710)+1+COUNTIF($AD$11:$AD710, $AD710)-1)</f>
        <v/>
      </c>
      <c r="AH710" s="77" t="str">
        <f t="shared" si="137"/>
        <v/>
      </c>
      <c r="AI710" s="21" t="str">
        <f t="shared" si="138"/>
        <v/>
      </c>
      <c r="AK710" s="39" t="str">
        <f t="shared" si="139"/>
        <v/>
      </c>
      <c r="AM710" s="77" t="str">
        <f t="shared" si="140"/>
        <v/>
      </c>
      <c r="AO710" s="77" t="str">
        <f t="shared" si="141"/>
        <v/>
      </c>
      <c r="AP710" s="21" t="str">
        <f t="shared" si="142"/>
        <v/>
      </c>
    </row>
    <row r="711" spans="1:42" x14ac:dyDescent="0.25">
      <c r="A711" s="27"/>
      <c r="B711" s="104"/>
      <c r="C711" s="105"/>
      <c r="D711" s="105"/>
      <c r="E711" s="106"/>
      <c r="F711" s="107"/>
      <c r="G711" s="107"/>
      <c r="H711" s="108"/>
      <c r="I711" s="27"/>
      <c r="J711" s="27"/>
      <c r="K711" s="29" t="str">
        <f t="shared" si="130"/>
        <v/>
      </c>
      <c r="L711" s="21" t="str">
        <f>IF($K711="", "", IF($K711=$Q$5, 0, ($G711*'Intro &amp; Setup'!$Y$20)-($F711*'Intro &amp; Setup'!$Y$20)))</f>
        <v/>
      </c>
      <c r="M711" s="27"/>
      <c r="S711" s="39" t="str">
        <f t="shared" si="131"/>
        <v/>
      </c>
      <c r="U711" s="39" t="str">
        <f t="shared" si="132"/>
        <v/>
      </c>
      <c r="W711" s="39" t="str">
        <f t="shared" si="133"/>
        <v/>
      </c>
      <c r="Y711" s="39" t="str">
        <f>IF($B711="", "", IF(OR($B711&lt;'Intro &amp; Setup'!$BI$7, $B711&gt;'Intro &amp; Setup'!$BJ$18), "X", ""))</f>
        <v/>
      </c>
      <c r="AA711" s="70" t="str">
        <f t="shared" si="134"/>
        <v/>
      </c>
      <c r="AB711" s="67" t="str">
        <f t="shared" si="135"/>
        <v/>
      </c>
      <c r="AD711" s="64" t="str">
        <f t="shared" si="136"/>
        <v/>
      </c>
      <c r="AF711" s="67" t="str">
        <f>IF($AD711="", "", COUNTIF($AD$11:$AD$1010, "&lt;"&amp;$AD711)+1+COUNTIF($AD$11:$AD711, $AD711)-1)</f>
        <v/>
      </c>
      <c r="AH711" s="77" t="str">
        <f t="shared" si="137"/>
        <v/>
      </c>
      <c r="AI711" s="21" t="str">
        <f t="shared" si="138"/>
        <v/>
      </c>
      <c r="AK711" s="39" t="str">
        <f t="shared" si="139"/>
        <v/>
      </c>
      <c r="AM711" s="77" t="str">
        <f t="shared" si="140"/>
        <v/>
      </c>
      <c r="AO711" s="77" t="str">
        <f t="shared" si="141"/>
        <v/>
      </c>
      <c r="AP711" s="21" t="str">
        <f t="shared" si="142"/>
        <v/>
      </c>
    </row>
    <row r="712" spans="1:42" x14ac:dyDescent="0.25">
      <c r="A712" s="27"/>
      <c r="B712" s="104"/>
      <c r="C712" s="105"/>
      <c r="D712" s="105"/>
      <c r="E712" s="106"/>
      <c r="F712" s="107"/>
      <c r="G712" s="107"/>
      <c r="H712" s="108"/>
      <c r="I712" s="27"/>
      <c r="J712" s="27"/>
      <c r="K712" s="29" t="str">
        <f t="shared" si="130"/>
        <v/>
      </c>
      <c r="L712" s="21" t="str">
        <f>IF($K712="", "", IF($K712=$Q$5, 0, ($G712*'Intro &amp; Setup'!$Y$20)-($F712*'Intro &amp; Setup'!$Y$20)))</f>
        <v/>
      </c>
      <c r="M712" s="27"/>
      <c r="S712" s="39" t="str">
        <f t="shared" si="131"/>
        <v/>
      </c>
      <c r="U712" s="39" t="str">
        <f t="shared" si="132"/>
        <v/>
      </c>
      <c r="W712" s="39" t="str">
        <f t="shared" si="133"/>
        <v/>
      </c>
      <c r="Y712" s="39" t="str">
        <f>IF($B712="", "", IF(OR($B712&lt;'Intro &amp; Setup'!$BI$7, $B712&gt;'Intro &amp; Setup'!$BJ$18), "X", ""))</f>
        <v/>
      </c>
      <c r="AA712" s="70" t="str">
        <f t="shared" si="134"/>
        <v/>
      </c>
      <c r="AB712" s="67" t="str">
        <f t="shared" si="135"/>
        <v/>
      </c>
      <c r="AD712" s="64" t="str">
        <f t="shared" si="136"/>
        <v/>
      </c>
      <c r="AF712" s="67" t="str">
        <f>IF($AD712="", "", COUNTIF($AD$11:$AD$1010, "&lt;"&amp;$AD712)+1+COUNTIF($AD$11:$AD712, $AD712)-1)</f>
        <v/>
      </c>
      <c r="AH712" s="77" t="str">
        <f t="shared" si="137"/>
        <v/>
      </c>
      <c r="AI712" s="21" t="str">
        <f t="shared" si="138"/>
        <v/>
      </c>
      <c r="AK712" s="39" t="str">
        <f t="shared" si="139"/>
        <v/>
      </c>
      <c r="AM712" s="77" t="str">
        <f t="shared" si="140"/>
        <v/>
      </c>
      <c r="AO712" s="77" t="str">
        <f t="shared" si="141"/>
        <v/>
      </c>
      <c r="AP712" s="21" t="str">
        <f t="shared" si="142"/>
        <v/>
      </c>
    </row>
    <row r="713" spans="1:42" x14ac:dyDescent="0.25">
      <c r="A713" s="27"/>
      <c r="B713" s="104"/>
      <c r="C713" s="105"/>
      <c r="D713" s="105"/>
      <c r="E713" s="106"/>
      <c r="F713" s="107"/>
      <c r="G713" s="107"/>
      <c r="H713" s="108"/>
      <c r="I713" s="27"/>
      <c r="J713" s="27"/>
      <c r="K713" s="29" t="str">
        <f t="shared" si="130"/>
        <v/>
      </c>
      <c r="L713" s="21" t="str">
        <f>IF($K713="", "", IF($K713=$Q$5, 0, ($G713*'Intro &amp; Setup'!$Y$20)-($F713*'Intro &amp; Setup'!$Y$20)))</f>
        <v/>
      </c>
      <c r="M713" s="27"/>
      <c r="S713" s="39" t="str">
        <f t="shared" si="131"/>
        <v/>
      </c>
      <c r="U713" s="39" t="str">
        <f t="shared" si="132"/>
        <v/>
      </c>
      <c r="W713" s="39" t="str">
        <f t="shared" si="133"/>
        <v/>
      </c>
      <c r="Y713" s="39" t="str">
        <f>IF($B713="", "", IF(OR($B713&lt;'Intro &amp; Setup'!$BI$7, $B713&gt;'Intro &amp; Setup'!$BJ$18), "X", ""))</f>
        <v/>
      </c>
      <c r="AA713" s="70" t="str">
        <f t="shared" si="134"/>
        <v/>
      </c>
      <c r="AB713" s="67" t="str">
        <f t="shared" si="135"/>
        <v/>
      </c>
      <c r="AD713" s="64" t="str">
        <f t="shared" si="136"/>
        <v/>
      </c>
      <c r="AF713" s="67" t="str">
        <f>IF($AD713="", "", COUNTIF($AD$11:$AD$1010, "&lt;"&amp;$AD713)+1+COUNTIF($AD$11:$AD713, $AD713)-1)</f>
        <v/>
      </c>
      <c r="AH713" s="77" t="str">
        <f t="shared" si="137"/>
        <v/>
      </c>
      <c r="AI713" s="21" t="str">
        <f t="shared" si="138"/>
        <v/>
      </c>
      <c r="AK713" s="39" t="str">
        <f t="shared" si="139"/>
        <v/>
      </c>
      <c r="AM713" s="77" t="str">
        <f t="shared" si="140"/>
        <v/>
      </c>
      <c r="AO713" s="77" t="str">
        <f t="shared" si="141"/>
        <v/>
      </c>
      <c r="AP713" s="21" t="str">
        <f t="shared" si="142"/>
        <v/>
      </c>
    </row>
    <row r="714" spans="1:42" x14ac:dyDescent="0.25">
      <c r="A714" s="27"/>
      <c r="B714" s="104"/>
      <c r="C714" s="105"/>
      <c r="D714" s="105"/>
      <c r="E714" s="106"/>
      <c r="F714" s="107"/>
      <c r="G714" s="107"/>
      <c r="H714" s="108"/>
      <c r="I714" s="27"/>
      <c r="J714" s="27"/>
      <c r="K714" s="29" t="str">
        <f t="shared" si="130"/>
        <v/>
      </c>
      <c r="L714" s="21" t="str">
        <f>IF($K714="", "", IF($K714=$Q$5, 0, ($G714*'Intro &amp; Setup'!$Y$20)-($F714*'Intro &amp; Setup'!$Y$20)))</f>
        <v/>
      </c>
      <c r="M714" s="27"/>
      <c r="S714" s="39" t="str">
        <f t="shared" si="131"/>
        <v/>
      </c>
      <c r="U714" s="39" t="str">
        <f t="shared" si="132"/>
        <v/>
      </c>
      <c r="W714" s="39" t="str">
        <f t="shared" si="133"/>
        <v/>
      </c>
      <c r="Y714" s="39" t="str">
        <f>IF($B714="", "", IF(OR($B714&lt;'Intro &amp; Setup'!$BI$7, $B714&gt;'Intro &amp; Setup'!$BJ$18), "X", ""))</f>
        <v/>
      </c>
      <c r="AA714" s="70" t="str">
        <f t="shared" si="134"/>
        <v/>
      </c>
      <c r="AB714" s="67" t="str">
        <f t="shared" si="135"/>
        <v/>
      </c>
      <c r="AD714" s="64" t="str">
        <f t="shared" si="136"/>
        <v/>
      </c>
      <c r="AF714" s="67" t="str">
        <f>IF($AD714="", "", COUNTIF($AD$11:$AD$1010, "&lt;"&amp;$AD714)+1+COUNTIF($AD$11:$AD714, $AD714)-1)</f>
        <v/>
      </c>
      <c r="AH714" s="77" t="str">
        <f t="shared" si="137"/>
        <v/>
      </c>
      <c r="AI714" s="21" t="str">
        <f t="shared" si="138"/>
        <v/>
      </c>
      <c r="AK714" s="39" t="str">
        <f t="shared" si="139"/>
        <v/>
      </c>
      <c r="AM714" s="77" t="str">
        <f t="shared" si="140"/>
        <v/>
      </c>
      <c r="AO714" s="77" t="str">
        <f t="shared" si="141"/>
        <v/>
      </c>
      <c r="AP714" s="21" t="str">
        <f t="shared" si="142"/>
        <v/>
      </c>
    </row>
    <row r="715" spans="1:42" x14ac:dyDescent="0.25">
      <c r="A715" s="27"/>
      <c r="B715" s="104"/>
      <c r="C715" s="105"/>
      <c r="D715" s="105"/>
      <c r="E715" s="106"/>
      <c r="F715" s="107"/>
      <c r="G715" s="107"/>
      <c r="H715" s="108"/>
      <c r="I715" s="27"/>
      <c r="J715" s="27"/>
      <c r="K715" s="29" t="str">
        <f t="shared" si="130"/>
        <v/>
      </c>
      <c r="L715" s="21" t="str">
        <f>IF($K715="", "", IF($K715=$Q$5, 0, ($G715*'Intro &amp; Setup'!$Y$20)-($F715*'Intro &amp; Setup'!$Y$20)))</f>
        <v/>
      </c>
      <c r="M715" s="27"/>
      <c r="S715" s="39" t="str">
        <f t="shared" si="131"/>
        <v/>
      </c>
      <c r="U715" s="39" t="str">
        <f t="shared" si="132"/>
        <v/>
      </c>
      <c r="W715" s="39" t="str">
        <f t="shared" si="133"/>
        <v/>
      </c>
      <c r="Y715" s="39" t="str">
        <f>IF($B715="", "", IF(OR($B715&lt;'Intro &amp; Setup'!$BI$7, $B715&gt;'Intro &amp; Setup'!$BJ$18), "X", ""))</f>
        <v/>
      </c>
      <c r="AA715" s="70" t="str">
        <f t="shared" si="134"/>
        <v/>
      </c>
      <c r="AB715" s="67" t="str">
        <f t="shared" si="135"/>
        <v/>
      </c>
      <c r="AD715" s="64" t="str">
        <f t="shared" si="136"/>
        <v/>
      </c>
      <c r="AF715" s="67" t="str">
        <f>IF($AD715="", "", COUNTIF($AD$11:$AD$1010, "&lt;"&amp;$AD715)+1+COUNTIF($AD$11:$AD715, $AD715)-1)</f>
        <v/>
      </c>
      <c r="AH715" s="77" t="str">
        <f t="shared" si="137"/>
        <v/>
      </c>
      <c r="AI715" s="21" t="str">
        <f t="shared" si="138"/>
        <v/>
      </c>
      <c r="AK715" s="39" t="str">
        <f t="shared" si="139"/>
        <v/>
      </c>
      <c r="AM715" s="77" t="str">
        <f t="shared" si="140"/>
        <v/>
      </c>
      <c r="AO715" s="77" t="str">
        <f t="shared" si="141"/>
        <v/>
      </c>
      <c r="AP715" s="21" t="str">
        <f t="shared" si="142"/>
        <v/>
      </c>
    </row>
    <row r="716" spans="1:42" x14ac:dyDescent="0.25">
      <c r="A716" s="27"/>
      <c r="B716" s="104"/>
      <c r="C716" s="105"/>
      <c r="D716" s="105"/>
      <c r="E716" s="106"/>
      <c r="F716" s="107"/>
      <c r="G716" s="107"/>
      <c r="H716" s="108"/>
      <c r="I716" s="27"/>
      <c r="J716" s="27"/>
      <c r="K716" s="29" t="str">
        <f t="shared" ref="K716:K779" si="143">IF($C716="", "", IF($H716="", IF(IFERROR(INDEX($Q$9:$Q$30, MATCH($C716, $P$9:$P$30, 0)), "")="", $Q$5, IFERROR(INDEX($Q$9:$Q$30, MATCH($C716, $P$9:$P$30, 0)), "")), $H716))</f>
        <v/>
      </c>
      <c r="L716" s="21" t="str">
        <f>IF($K716="", "", IF($K716=$Q$5, 0, ($G716*'Intro &amp; Setup'!$Y$20)-($F716*'Intro &amp; Setup'!$Y$20)))</f>
        <v/>
      </c>
      <c r="M716" s="27"/>
      <c r="S716" s="39" t="str">
        <f t="shared" ref="S716:S779" si="144">IF($C716="", "", IF(COUNTIF($P$9:$P$30, $C716)=0, "X", ""))</f>
        <v/>
      </c>
      <c r="U716" s="39" t="str">
        <f t="shared" ref="U716:U779" si="145">IF($B716="", "", TEXT($B716, "mmm yyyy"))</f>
        <v/>
      </c>
      <c r="W716" s="39" t="str">
        <f t="shared" ref="W716:W779" si="146">IF(COUNTIF($B716:$H716, "")&lt;7, "X", "")</f>
        <v/>
      </c>
      <c r="Y716" s="39" t="str">
        <f>IF($B716="", "", IF(OR($B716&lt;'Intro &amp; Setup'!$BI$7, $B716&gt;'Intro &amp; Setup'!$BJ$18), "X", ""))</f>
        <v/>
      </c>
      <c r="AA716" s="70" t="str">
        <f t="shared" ref="AA716:AA779" si="147">IF($B716="", "", IF(AND($B716&gt;=$AA$7, $B716&lt;=$AA$8), "X", ""))</f>
        <v/>
      </c>
      <c r="AB716" s="67" t="str">
        <f t="shared" ref="AB716:AB779" si="148">IF($C716="", "", IF($AB$8="", "X", IF($C716=$AB$8, "X", "")))</f>
        <v/>
      </c>
      <c r="AD716" s="64" t="str">
        <f t="shared" ref="AD716:AD779" si="149">IF(AND($AA716="X", $AB716="X"), $B716, "")</f>
        <v/>
      </c>
      <c r="AF716" s="67" t="str">
        <f>IF($AD716="", "", COUNTIF($AD$11:$AD$1010, "&lt;"&amp;$AD716)+1+COUNTIF($AD$11:$AD716, $AD716)-1)</f>
        <v/>
      </c>
      <c r="AH716" s="77" t="str">
        <f t="shared" ref="AH716:AH779" si="150">IF($AF716="", "", $F716)</f>
        <v/>
      </c>
      <c r="AI716" s="21" t="str">
        <f t="shared" ref="AI716:AI779" si="151">IF($AF716="", "", $G716)</f>
        <v/>
      </c>
      <c r="AK716" s="39" t="str">
        <f t="shared" ref="AK716:AK779" si="152">IF($K716=$Q$4, $U716, "")</f>
        <v/>
      </c>
      <c r="AM716" s="77" t="str">
        <f t="shared" ref="AM716:AM779" si="153">IF($C716=$P$9, $G716-$F716, "")</f>
        <v/>
      </c>
      <c r="AO716" s="77" t="str">
        <f t="shared" ref="AO716:AO779" si="154">IF($K716=$Q$4, F716, "")</f>
        <v/>
      </c>
      <c r="AP716" s="21" t="str">
        <f t="shared" ref="AP716:AP779" si="155">IF($K716=$Q$4, G716, "")</f>
        <v/>
      </c>
    </row>
    <row r="717" spans="1:42" x14ac:dyDescent="0.25">
      <c r="A717" s="27"/>
      <c r="B717" s="104"/>
      <c r="C717" s="105"/>
      <c r="D717" s="105"/>
      <c r="E717" s="106"/>
      <c r="F717" s="107"/>
      <c r="G717" s="107"/>
      <c r="H717" s="108"/>
      <c r="I717" s="27"/>
      <c r="J717" s="27"/>
      <c r="K717" s="29" t="str">
        <f t="shared" si="143"/>
        <v/>
      </c>
      <c r="L717" s="21" t="str">
        <f>IF($K717="", "", IF($K717=$Q$5, 0, ($G717*'Intro &amp; Setup'!$Y$20)-($F717*'Intro &amp; Setup'!$Y$20)))</f>
        <v/>
      </c>
      <c r="M717" s="27"/>
      <c r="S717" s="39" t="str">
        <f t="shared" si="144"/>
        <v/>
      </c>
      <c r="U717" s="39" t="str">
        <f t="shared" si="145"/>
        <v/>
      </c>
      <c r="W717" s="39" t="str">
        <f t="shared" si="146"/>
        <v/>
      </c>
      <c r="Y717" s="39" t="str">
        <f>IF($B717="", "", IF(OR($B717&lt;'Intro &amp; Setup'!$BI$7, $B717&gt;'Intro &amp; Setup'!$BJ$18), "X", ""))</f>
        <v/>
      </c>
      <c r="AA717" s="70" t="str">
        <f t="shared" si="147"/>
        <v/>
      </c>
      <c r="AB717" s="67" t="str">
        <f t="shared" si="148"/>
        <v/>
      </c>
      <c r="AD717" s="64" t="str">
        <f t="shared" si="149"/>
        <v/>
      </c>
      <c r="AF717" s="67" t="str">
        <f>IF($AD717="", "", COUNTIF($AD$11:$AD$1010, "&lt;"&amp;$AD717)+1+COUNTIF($AD$11:$AD717, $AD717)-1)</f>
        <v/>
      </c>
      <c r="AH717" s="77" t="str">
        <f t="shared" si="150"/>
        <v/>
      </c>
      <c r="AI717" s="21" t="str">
        <f t="shared" si="151"/>
        <v/>
      </c>
      <c r="AK717" s="39" t="str">
        <f t="shared" si="152"/>
        <v/>
      </c>
      <c r="AM717" s="77" t="str">
        <f t="shared" si="153"/>
        <v/>
      </c>
      <c r="AO717" s="77" t="str">
        <f t="shared" si="154"/>
        <v/>
      </c>
      <c r="AP717" s="21" t="str">
        <f t="shared" si="155"/>
        <v/>
      </c>
    </row>
    <row r="718" spans="1:42" x14ac:dyDescent="0.25">
      <c r="A718" s="27"/>
      <c r="B718" s="104"/>
      <c r="C718" s="105"/>
      <c r="D718" s="105"/>
      <c r="E718" s="106"/>
      <c r="F718" s="107"/>
      <c r="G718" s="107"/>
      <c r="H718" s="108"/>
      <c r="I718" s="27"/>
      <c r="J718" s="27"/>
      <c r="K718" s="29" t="str">
        <f t="shared" si="143"/>
        <v/>
      </c>
      <c r="L718" s="21" t="str">
        <f>IF($K718="", "", IF($K718=$Q$5, 0, ($G718*'Intro &amp; Setup'!$Y$20)-($F718*'Intro &amp; Setup'!$Y$20)))</f>
        <v/>
      </c>
      <c r="M718" s="27"/>
      <c r="S718" s="39" t="str">
        <f t="shared" si="144"/>
        <v/>
      </c>
      <c r="U718" s="39" t="str">
        <f t="shared" si="145"/>
        <v/>
      </c>
      <c r="W718" s="39" t="str">
        <f t="shared" si="146"/>
        <v/>
      </c>
      <c r="Y718" s="39" t="str">
        <f>IF($B718="", "", IF(OR($B718&lt;'Intro &amp; Setup'!$BI$7, $B718&gt;'Intro &amp; Setup'!$BJ$18), "X", ""))</f>
        <v/>
      </c>
      <c r="AA718" s="70" t="str">
        <f t="shared" si="147"/>
        <v/>
      </c>
      <c r="AB718" s="67" t="str">
        <f t="shared" si="148"/>
        <v/>
      </c>
      <c r="AD718" s="64" t="str">
        <f t="shared" si="149"/>
        <v/>
      </c>
      <c r="AF718" s="67" t="str">
        <f>IF($AD718="", "", COUNTIF($AD$11:$AD$1010, "&lt;"&amp;$AD718)+1+COUNTIF($AD$11:$AD718, $AD718)-1)</f>
        <v/>
      </c>
      <c r="AH718" s="77" t="str">
        <f t="shared" si="150"/>
        <v/>
      </c>
      <c r="AI718" s="21" t="str">
        <f t="shared" si="151"/>
        <v/>
      </c>
      <c r="AK718" s="39" t="str">
        <f t="shared" si="152"/>
        <v/>
      </c>
      <c r="AM718" s="77" t="str">
        <f t="shared" si="153"/>
        <v/>
      </c>
      <c r="AO718" s="77" t="str">
        <f t="shared" si="154"/>
        <v/>
      </c>
      <c r="AP718" s="21" t="str">
        <f t="shared" si="155"/>
        <v/>
      </c>
    </row>
    <row r="719" spans="1:42" x14ac:dyDescent="0.25">
      <c r="A719" s="27"/>
      <c r="B719" s="104"/>
      <c r="C719" s="105"/>
      <c r="D719" s="105"/>
      <c r="E719" s="106"/>
      <c r="F719" s="107"/>
      <c r="G719" s="107"/>
      <c r="H719" s="108"/>
      <c r="I719" s="27"/>
      <c r="J719" s="27"/>
      <c r="K719" s="29" t="str">
        <f t="shared" si="143"/>
        <v/>
      </c>
      <c r="L719" s="21" t="str">
        <f>IF($K719="", "", IF($K719=$Q$5, 0, ($G719*'Intro &amp; Setup'!$Y$20)-($F719*'Intro &amp; Setup'!$Y$20)))</f>
        <v/>
      </c>
      <c r="M719" s="27"/>
      <c r="S719" s="39" t="str">
        <f t="shared" si="144"/>
        <v/>
      </c>
      <c r="U719" s="39" t="str">
        <f t="shared" si="145"/>
        <v/>
      </c>
      <c r="W719" s="39" t="str">
        <f t="shared" si="146"/>
        <v/>
      </c>
      <c r="Y719" s="39" t="str">
        <f>IF($B719="", "", IF(OR($B719&lt;'Intro &amp; Setup'!$BI$7, $B719&gt;'Intro &amp; Setup'!$BJ$18), "X", ""))</f>
        <v/>
      </c>
      <c r="AA719" s="70" t="str">
        <f t="shared" si="147"/>
        <v/>
      </c>
      <c r="AB719" s="67" t="str">
        <f t="shared" si="148"/>
        <v/>
      </c>
      <c r="AD719" s="64" t="str">
        <f t="shared" si="149"/>
        <v/>
      </c>
      <c r="AF719" s="67" t="str">
        <f>IF($AD719="", "", COUNTIF($AD$11:$AD$1010, "&lt;"&amp;$AD719)+1+COUNTIF($AD$11:$AD719, $AD719)-1)</f>
        <v/>
      </c>
      <c r="AH719" s="77" t="str">
        <f t="shared" si="150"/>
        <v/>
      </c>
      <c r="AI719" s="21" t="str">
        <f t="shared" si="151"/>
        <v/>
      </c>
      <c r="AK719" s="39" t="str">
        <f t="shared" si="152"/>
        <v/>
      </c>
      <c r="AM719" s="77" t="str">
        <f t="shared" si="153"/>
        <v/>
      </c>
      <c r="AO719" s="77" t="str">
        <f t="shared" si="154"/>
        <v/>
      </c>
      <c r="AP719" s="21" t="str">
        <f t="shared" si="155"/>
        <v/>
      </c>
    </row>
    <row r="720" spans="1:42" x14ac:dyDescent="0.25">
      <c r="A720" s="27"/>
      <c r="B720" s="104"/>
      <c r="C720" s="105"/>
      <c r="D720" s="105"/>
      <c r="E720" s="106"/>
      <c r="F720" s="107"/>
      <c r="G720" s="107"/>
      <c r="H720" s="108"/>
      <c r="I720" s="27"/>
      <c r="J720" s="27"/>
      <c r="K720" s="29" t="str">
        <f t="shared" si="143"/>
        <v/>
      </c>
      <c r="L720" s="21" t="str">
        <f>IF($K720="", "", IF($K720=$Q$5, 0, ($G720*'Intro &amp; Setup'!$Y$20)-($F720*'Intro &amp; Setup'!$Y$20)))</f>
        <v/>
      </c>
      <c r="M720" s="27"/>
      <c r="S720" s="39" t="str">
        <f t="shared" si="144"/>
        <v/>
      </c>
      <c r="U720" s="39" t="str">
        <f t="shared" si="145"/>
        <v/>
      </c>
      <c r="W720" s="39" t="str">
        <f t="shared" si="146"/>
        <v/>
      </c>
      <c r="Y720" s="39" t="str">
        <f>IF($B720="", "", IF(OR($B720&lt;'Intro &amp; Setup'!$BI$7, $B720&gt;'Intro &amp; Setup'!$BJ$18), "X", ""))</f>
        <v/>
      </c>
      <c r="AA720" s="70" t="str">
        <f t="shared" si="147"/>
        <v/>
      </c>
      <c r="AB720" s="67" t="str">
        <f t="shared" si="148"/>
        <v/>
      </c>
      <c r="AD720" s="64" t="str">
        <f t="shared" si="149"/>
        <v/>
      </c>
      <c r="AF720" s="67" t="str">
        <f>IF($AD720="", "", COUNTIF($AD$11:$AD$1010, "&lt;"&amp;$AD720)+1+COUNTIF($AD$11:$AD720, $AD720)-1)</f>
        <v/>
      </c>
      <c r="AH720" s="77" t="str">
        <f t="shared" si="150"/>
        <v/>
      </c>
      <c r="AI720" s="21" t="str">
        <f t="shared" si="151"/>
        <v/>
      </c>
      <c r="AK720" s="39" t="str">
        <f t="shared" si="152"/>
        <v/>
      </c>
      <c r="AM720" s="77" t="str">
        <f t="shared" si="153"/>
        <v/>
      </c>
      <c r="AO720" s="77" t="str">
        <f t="shared" si="154"/>
        <v/>
      </c>
      <c r="AP720" s="21" t="str">
        <f t="shared" si="155"/>
        <v/>
      </c>
    </row>
    <row r="721" spans="1:42" x14ac:dyDescent="0.25">
      <c r="A721" s="27"/>
      <c r="B721" s="104"/>
      <c r="C721" s="105"/>
      <c r="D721" s="105"/>
      <c r="E721" s="106"/>
      <c r="F721" s="107"/>
      <c r="G721" s="107"/>
      <c r="H721" s="108"/>
      <c r="I721" s="27"/>
      <c r="J721" s="27"/>
      <c r="K721" s="29" t="str">
        <f t="shared" si="143"/>
        <v/>
      </c>
      <c r="L721" s="21" t="str">
        <f>IF($K721="", "", IF($K721=$Q$5, 0, ($G721*'Intro &amp; Setup'!$Y$20)-($F721*'Intro &amp; Setup'!$Y$20)))</f>
        <v/>
      </c>
      <c r="M721" s="27"/>
      <c r="S721" s="39" t="str">
        <f t="shared" si="144"/>
        <v/>
      </c>
      <c r="U721" s="39" t="str">
        <f t="shared" si="145"/>
        <v/>
      </c>
      <c r="W721" s="39" t="str">
        <f t="shared" si="146"/>
        <v/>
      </c>
      <c r="Y721" s="39" t="str">
        <f>IF($B721="", "", IF(OR($B721&lt;'Intro &amp; Setup'!$BI$7, $B721&gt;'Intro &amp; Setup'!$BJ$18), "X", ""))</f>
        <v/>
      </c>
      <c r="AA721" s="70" t="str">
        <f t="shared" si="147"/>
        <v/>
      </c>
      <c r="AB721" s="67" t="str">
        <f t="shared" si="148"/>
        <v/>
      </c>
      <c r="AD721" s="64" t="str">
        <f t="shared" si="149"/>
        <v/>
      </c>
      <c r="AF721" s="67" t="str">
        <f>IF($AD721="", "", COUNTIF($AD$11:$AD$1010, "&lt;"&amp;$AD721)+1+COUNTIF($AD$11:$AD721, $AD721)-1)</f>
        <v/>
      </c>
      <c r="AH721" s="77" t="str">
        <f t="shared" si="150"/>
        <v/>
      </c>
      <c r="AI721" s="21" t="str">
        <f t="shared" si="151"/>
        <v/>
      </c>
      <c r="AK721" s="39" t="str">
        <f t="shared" si="152"/>
        <v/>
      </c>
      <c r="AM721" s="77" t="str">
        <f t="shared" si="153"/>
        <v/>
      </c>
      <c r="AO721" s="77" t="str">
        <f t="shared" si="154"/>
        <v/>
      </c>
      <c r="AP721" s="21" t="str">
        <f t="shared" si="155"/>
        <v/>
      </c>
    </row>
    <row r="722" spans="1:42" x14ac:dyDescent="0.25">
      <c r="A722" s="27"/>
      <c r="B722" s="104"/>
      <c r="C722" s="105"/>
      <c r="D722" s="105"/>
      <c r="E722" s="106"/>
      <c r="F722" s="107"/>
      <c r="G722" s="107"/>
      <c r="H722" s="108"/>
      <c r="I722" s="27"/>
      <c r="J722" s="27"/>
      <c r="K722" s="29" t="str">
        <f t="shared" si="143"/>
        <v/>
      </c>
      <c r="L722" s="21" t="str">
        <f>IF($K722="", "", IF($K722=$Q$5, 0, ($G722*'Intro &amp; Setup'!$Y$20)-($F722*'Intro &amp; Setup'!$Y$20)))</f>
        <v/>
      </c>
      <c r="M722" s="27"/>
      <c r="S722" s="39" t="str">
        <f t="shared" si="144"/>
        <v/>
      </c>
      <c r="U722" s="39" t="str">
        <f t="shared" si="145"/>
        <v/>
      </c>
      <c r="W722" s="39" t="str">
        <f t="shared" si="146"/>
        <v/>
      </c>
      <c r="Y722" s="39" t="str">
        <f>IF($B722="", "", IF(OR($B722&lt;'Intro &amp; Setup'!$BI$7, $B722&gt;'Intro &amp; Setup'!$BJ$18), "X", ""))</f>
        <v/>
      </c>
      <c r="AA722" s="70" t="str">
        <f t="shared" si="147"/>
        <v/>
      </c>
      <c r="AB722" s="67" t="str">
        <f t="shared" si="148"/>
        <v/>
      </c>
      <c r="AD722" s="64" t="str">
        <f t="shared" si="149"/>
        <v/>
      </c>
      <c r="AF722" s="67" t="str">
        <f>IF($AD722="", "", COUNTIF($AD$11:$AD$1010, "&lt;"&amp;$AD722)+1+COUNTIF($AD$11:$AD722, $AD722)-1)</f>
        <v/>
      </c>
      <c r="AH722" s="77" t="str">
        <f t="shared" si="150"/>
        <v/>
      </c>
      <c r="AI722" s="21" t="str">
        <f t="shared" si="151"/>
        <v/>
      </c>
      <c r="AK722" s="39" t="str">
        <f t="shared" si="152"/>
        <v/>
      </c>
      <c r="AM722" s="77" t="str">
        <f t="shared" si="153"/>
        <v/>
      </c>
      <c r="AO722" s="77" t="str">
        <f t="shared" si="154"/>
        <v/>
      </c>
      <c r="AP722" s="21" t="str">
        <f t="shared" si="155"/>
        <v/>
      </c>
    </row>
    <row r="723" spans="1:42" x14ac:dyDescent="0.25">
      <c r="A723" s="27"/>
      <c r="B723" s="104"/>
      <c r="C723" s="105"/>
      <c r="D723" s="105"/>
      <c r="E723" s="106"/>
      <c r="F723" s="107"/>
      <c r="G723" s="107"/>
      <c r="H723" s="108"/>
      <c r="I723" s="27"/>
      <c r="J723" s="27"/>
      <c r="K723" s="29" t="str">
        <f t="shared" si="143"/>
        <v/>
      </c>
      <c r="L723" s="21" t="str">
        <f>IF($K723="", "", IF($K723=$Q$5, 0, ($G723*'Intro &amp; Setup'!$Y$20)-($F723*'Intro &amp; Setup'!$Y$20)))</f>
        <v/>
      </c>
      <c r="M723" s="27"/>
      <c r="S723" s="39" t="str">
        <f t="shared" si="144"/>
        <v/>
      </c>
      <c r="U723" s="39" t="str">
        <f t="shared" si="145"/>
        <v/>
      </c>
      <c r="W723" s="39" t="str">
        <f t="shared" si="146"/>
        <v/>
      </c>
      <c r="Y723" s="39" t="str">
        <f>IF($B723="", "", IF(OR($B723&lt;'Intro &amp; Setup'!$BI$7, $B723&gt;'Intro &amp; Setup'!$BJ$18), "X", ""))</f>
        <v/>
      </c>
      <c r="AA723" s="70" t="str">
        <f t="shared" si="147"/>
        <v/>
      </c>
      <c r="AB723" s="67" t="str">
        <f t="shared" si="148"/>
        <v/>
      </c>
      <c r="AD723" s="64" t="str">
        <f t="shared" si="149"/>
        <v/>
      </c>
      <c r="AF723" s="67" t="str">
        <f>IF($AD723="", "", COUNTIF($AD$11:$AD$1010, "&lt;"&amp;$AD723)+1+COUNTIF($AD$11:$AD723, $AD723)-1)</f>
        <v/>
      </c>
      <c r="AH723" s="77" t="str">
        <f t="shared" si="150"/>
        <v/>
      </c>
      <c r="AI723" s="21" t="str">
        <f t="shared" si="151"/>
        <v/>
      </c>
      <c r="AK723" s="39" t="str">
        <f t="shared" si="152"/>
        <v/>
      </c>
      <c r="AM723" s="77" t="str">
        <f t="shared" si="153"/>
        <v/>
      </c>
      <c r="AO723" s="77" t="str">
        <f t="shared" si="154"/>
        <v/>
      </c>
      <c r="AP723" s="21" t="str">
        <f t="shared" si="155"/>
        <v/>
      </c>
    </row>
    <row r="724" spans="1:42" x14ac:dyDescent="0.25">
      <c r="A724" s="27"/>
      <c r="B724" s="104"/>
      <c r="C724" s="105"/>
      <c r="D724" s="105"/>
      <c r="E724" s="106"/>
      <c r="F724" s="107"/>
      <c r="G724" s="107"/>
      <c r="H724" s="108"/>
      <c r="I724" s="27"/>
      <c r="J724" s="27"/>
      <c r="K724" s="29" t="str">
        <f t="shared" si="143"/>
        <v/>
      </c>
      <c r="L724" s="21" t="str">
        <f>IF($K724="", "", IF($K724=$Q$5, 0, ($G724*'Intro &amp; Setup'!$Y$20)-($F724*'Intro &amp; Setup'!$Y$20)))</f>
        <v/>
      </c>
      <c r="M724" s="27"/>
      <c r="S724" s="39" t="str">
        <f t="shared" si="144"/>
        <v/>
      </c>
      <c r="U724" s="39" t="str">
        <f t="shared" si="145"/>
        <v/>
      </c>
      <c r="W724" s="39" t="str">
        <f t="shared" si="146"/>
        <v/>
      </c>
      <c r="Y724" s="39" t="str">
        <f>IF($B724="", "", IF(OR($B724&lt;'Intro &amp; Setup'!$BI$7, $B724&gt;'Intro &amp; Setup'!$BJ$18), "X", ""))</f>
        <v/>
      </c>
      <c r="AA724" s="70" t="str">
        <f t="shared" si="147"/>
        <v/>
      </c>
      <c r="AB724" s="67" t="str">
        <f t="shared" si="148"/>
        <v/>
      </c>
      <c r="AD724" s="64" t="str">
        <f t="shared" si="149"/>
        <v/>
      </c>
      <c r="AF724" s="67" t="str">
        <f>IF($AD724="", "", COUNTIF($AD$11:$AD$1010, "&lt;"&amp;$AD724)+1+COUNTIF($AD$11:$AD724, $AD724)-1)</f>
        <v/>
      </c>
      <c r="AH724" s="77" t="str">
        <f t="shared" si="150"/>
        <v/>
      </c>
      <c r="AI724" s="21" t="str">
        <f t="shared" si="151"/>
        <v/>
      </c>
      <c r="AK724" s="39" t="str">
        <f t="shared" si="152"/>
        <v/>
      </c>
      <c r="AM724" s="77" t="str">
        <f t="shared" si="153"/>
        <v/>
      </c>
      <c r="AO724" s="77" t="str">
        <f t="shared" si="154"/>
        <v/>
      </c>
      <c r="AP724" s="21" t="str">
        <f t="shared" si="155"/>
        <v/>
      </c>
    </row>
    <row r="725" spans="1:42" x14ac:dyDescent="0.25">
      <c r="A725" s="27"/>
      <c r="B725" s="104"/>
      <c r="C725" s="105"/>
      <c r="D725" s="105"/>
      <c r="E725" s="106"/>
      <c r="F725" s="107"/>
      <c r="G725" s="107"/>
      <c r="H725" s="108"/>
      <c r="I725" s="27"/>
      <c r="J725" s="27"/>
      <c r="K725" s="29" t="str">
        <f t="shared" si="143"/>
        <v/>
      </c>
      <c r="L725" s="21" t="str">
        <f>IF($K725="", "", IF($K725=$Q$5, 0, ($G725*'Intro &amp; Setup'!$Y$20)-($F725*'Intro &amp; Setup'!$Y$20)))</f>
        <v/>
      </c>
      <c r="M725" s="27"/>
      <c r="S725" s="39" t="str">
        <f t="shared" si="144"/>
        <v/>
      </c>
      <c r="U725" s="39" t="str">
        <f t="shared" si="145"/>
        <v/>
      </c>
      <c r="W725" s="39" t="str">
        <f t="shared" si="146"/>
        <v/>
      </c>
      <c r="Y725" s="39" t="str">
        <f>IF($B725="", "", IF(OR($B725&lt;'Intro &amp; Setup'!$BI$7, $B725&gt;'Intro &amp; Setup'!$BJ$18), "X", ""))</f>
        <v/>
      </c>
      <c r="AA725" s="70" t="str">
        <f t="shared" si="147"/>
        <v/>
      </c>
      <c r="AB725" s="67" t="str">
        <f t="shared" si="148"/>
        <v/>
      </c>
      <c r="AD725" s="64" t="str">
        <f t="shared" si="149"/>
        <v/>
      </c>
      <c r="AF725" s="67" t="str">
        <f>IF($AD725="", "", COUNTIF($AD$11:$AD$1010, "&lt;"&amp;$AD725)+1+COUNTIF($AD$11:$AD725, $AD725)-1)</f>
        <v/>
      </c>
      <c r="AH725" s="77" t="str">
        <f t="shared" si="150"/>
        <v/>
      </c>
      <c r="AI725" s="21" t="str">
        <f t="shared" si="151"/>
        <v/>
      </c>
      <c r="AK725" s="39" t="str">
        <f t="shared" si="152"/>
        <v/>
      </c>
      <c r="AM725" s="77" t="str">
        <f t="shared" si="153"/>
        <v/>
      </c>
      <c r="AO725" s="77" t="str">
        <f t="shared" si="154"/>
        <v/>
      </c>
      <c r="AP725" s="21" t="str">
        <f t="shared" si="155"/>
        <v/>
      </c>
    </row>
    <row r="726" spans="1:42" x14ac:dyDescent="0.25">
      <c r="A726" s="27"/>
      <c r="B726" s="104"/>
      <c r="C726" s="105"/>
      <c r="D726" s="105"/>
      <c r="E726" s="106"/>
      <c r="F726" s="107"/>
      <c r="G726" s="107"/>
      <c r="H726" s="108"/>
      <c r="I726" s="27"/>
      <c r="J726" s="27"/>
      <c r="K726" s="29" t="str">
        <f t="shared" si="143"/>
        <v/>
      </c>
      <c r="L726" s="21" t="str">
        <f>IF($K726="", "", IF($K726=$Q$5, 0, ($G726*'Intro &amp; Setup'!$Y$20)-($F726*'Intro &amp; Setup'!$Y$20)))</f>
        <v/>
      </c>
      <c r="M726" s="27"/>
      <c r="S726" s="39" t="str">
        <f t="shared" si="144"/>
        <v/>
      </c>
      <c r="U726" s="39" t="str">
        <f t="shared" si="145"/>
        <v/>
      </c>
      <c r="W726" s="39" t="str">
        <f t="shared" si="146"/>
        <v/>
      </c>
      <c r="Y726" s="39" t="str">
        <f>IF($B726="", "", IF(OR($B726&lt;'Intro &amp; Setup'!$BI$7, $B726&gt;'Intro &amp; Setup'!$BJ$18), "X", ""))</f>
        <v/>
      </c>
      <c r="AA726" s="70" t="str">
        <f t="shared" si="147"/>
        <v/>
      </c>
      <c r="AB726" s="67" t="str">
        <f t="shared" si="148"/>
        <v/>
      </c>
      <c r="AD726" s="64" t="str">
        <f t="shared" si="149"/>
        <v/>
      </c>
      <c r="AF726" s="67" t="str">
        <f>IF($AD726="", "", COUNTIF($AD$11:$AD$1010, "&lt;"&amp;$AD726)+1+COUNTIF($AD$11:$AD726, $AD726)-1)</f>
        <v/>
      </c>
      <c r="AH726" s="77" t="str">
        <f t="shared" si="150"/>
        <v/>
      </c>
      <c r="AI726" s="21" t="str">
        <f t="shared" si="151"/>
        <v/>
      </c>
      <c r="AK726" s="39" t="str">
        <f t="shared" si="152"/>
        <v/>
      </c>
      <c r="AM726" s="77" t="str">
        <f t="shared" si="153"/>
        <v/>
      </c>
      <c r="AO726" s="77" t="str">
        <f t="shared" si="154"/>
        <v/>
      </c>
      <c r="AP726" s="21" t="str">
        <f t="shared" si="155"/>
        <v/>
      </c>
    </row>
    <row r="727" spans="1:42" x14ac:dyDescent="0.25">
      <c r="A727" s="27"/>
      <c r="B727" s="104"/>
      <c r="C727" s="105"/>
      <c r="D727" s="105"/>
      <c r="E727" s="106"/>
      <c r="F727" s="107"/>
      <c r="G727" s="107"/>
      <c r="H727" s="108"/>
      <c r="I727" s="27"/>
      <c r="J727" s="27"/>
      <c r="K727" s="29" t="str">
        <f t="shared" si="143"/>
        <v/>
      </c>
      <c r="L727" s="21" t="str">
        <f>IF($K727="", "", IF($K727=$Q$5, 0, ($G727*'Intro &amp; Setup'!$Y$20)-($F727*'Intro &amp; Setup'!$Y$20)))</f>
        <v/>
      </c>
      <c r="M727" s="27"/>
      <c r="S727" s="39" t="str">
        <f t="shared" si="144"/>
        <v/>
      </c>
      <c r="U727" s="39" t="str">
        <f t="shared" si="145"/>
        <v/>
      </c>
      <c r="W727" s="39" t="str">
        <f t="shared" si="146"/>
        <v/>
      </c>
      <c r="Y727" s="39" t="str">
        <f>IF($B727="", "", IF(OR($B727&lt;'Intro &amp; Setup'!$BI$7, $B727&gt;'Intro &amp; Setup'!$BJ$18), "X", ""))</f>
        <v/>
      </c>
      <c r="AA727" s="70" t="str">
        <f t="shared" si="147"/>
        <v/>
      </c>
      <c r="AB727" s="67" t="str">
        <f t="shared" si="148"/>
        <v/>
      </c>
      <c r="AD727" s="64" t="str">
        <f t="shared" si="149"/>
        <v/>
      </c>
      <c r="AF727" s="67" t="str">
        <f>IF($AD727="", "", COUNTIF($AD$11:$AD$1010, "&lt;"&amp;$AD727)+1+COUNTIF($AD$11:$AD727, $AD727)-1)</f>
        <v/>
      </c>
      <c r="AH727" s="77" t="str">
        <f t="shared" si="150"/>
        <v/>
      </c>
      <c r="AI727" s="21" t="str">
        <f t="shared" si="151"/>
        <v/>
      </c>
      <c r="AK727" s="39" t="str">
        <f t="shared" si="152"/>
        <v/>
      </c>
      <c r="AM727" s="77" t="str">
        <f t="shared" si="153"/>
        <v/>
      </c>
      <c r="AO727" s="77" t="str">
        <f t="shared" si="154"/>
        <v/>
      </c>
      <c r="AP727" s="21" t="str">
        <f t="shared" si="155"/>
        <v/>
      </c>
    </row>
    <row r="728" spans="1:42" x14ac:dyDescent="0.25">
      <c r="A728" s="27"/>
      <c r="B728" s="104"/>
      <c r="C728" s="105"/>
      <c r="D728" s="105"/>
      <c r="E728" s="106"/>
      <c r="F728" s="107"/>
      <c r="G728" s="107"/>
      <c r="H728" s="108"/>
      <c r="I728" s="27"/>
      <c r="J728" s="27"/>
      <c r="K728" s="29" t="str">
        <f t="shared" si="143"/>
        <v/>
      </c>
      <c r="L728" s="21" t="str">
        <f>IF($K728="", "", IF($K728=$Q$5, 0, ($G728*'Intro &amp; Setup'!$Y$20)-($F728*'Intro &amp; Setup'!$Y$20)))</f>
        <v/>
      </c>
      <c r="M728" s="27"/>
      <c r="S728" s="39" t="str">
        <f t="shared" si="144"/>
        <v/>
      </c>
      <c r="U728" s="39" t="str">
        <f t="shared" si="145"/>
        <v/>
      </c>
      <c r="W728" s="39" t="str">
        <f t="shared" si="146"/>
        <v/>
      </c>
      <c r="Y728" s="39" t="str">
        <f>IF($B728="", "", IF(OR($B728&lt;'Intro &amp; Setup'!$BI$7, $B728&gt;'Intro &amp; Setup'!$BJ$18), "X", ""))</f>
        <v/>
      </c>
      <c r="AA728" s="70" t="str">
        <f t="shared" si="147"/>
        <v/>
      </c>
      <c r="AB728" s="67" t="str">
        <f t="shared" si="148"/>
        <v/>
      </c>
      <c r="AD728" s="64" t="str">
        <f t="shared" si="149"/>
        <v/>
      </c>
      <c r="AF728" s="67" t="str">
        <f>IF($AD728="", "", COUNTIF($AD$11:$AD$1010, "&lt;"&amp;$AD728)+1+COUNTIF($AD$11:$AD728, $AD728)-1)</f>
        <v/>
      </c>
      <c r="AH728" s="77" t="str">
        <f t="shared" si="150"/>
        <v/>
      </c>
      <c r="AI728" s="21" t="str">
        <f t="shared" si="151"/>
        <v/>
      </c>
      <c r="AK728" s="39" t="str">
        <f t="shared" si="152"/>
        <v/>
      </c>
      <c r="AM728" s="77" t="str">
        <f t="shared" si="153"/>
        <v/>
      </c>
      <c r="AO728" s="77" t="str">
        <f t="shared" si="154"/>
        <v/>
      </c>
      <c r="AP728" s="21" t="str">
        <f t="shared" si="155"/>
        <v/>
      </c>
    </row>
    <row r="729" spans="1:42" x14ac:dyDescent="0.25">
      <c r="A729" s="27"/>
      <c r="B729" s="104"/>
      <c r="C729" s="105"/>
      <c r="D729" s="105"/>
      <c r="E729" s="106"/>
      <c r="F729" s="107"/>
      <c r="G729" s="107"/>
      <c r="H729" s="108"/>
      <c r="I729" s="27"/>
      <c r="J729" s="27"/>
      <c r="K729" s="29" t="str">
        <f t="shared" si="143"/>
        <v/>
      </c>
      <c r="L729" s="21" t="str">
        <f>IF($K729="", "", IF($K729=$Q$5, 0, ($G729*'Intro &amp; Setup'!$Y$20)-($F729*'Intro &amp; Setup'!$Y$20)))</f>
        <v/>
      </c>
      <c r="M729" s="27"/>
      <c r="S729" s="39" t="str">
        <f t="shared" si="144"/>
        <v/>
      </c>
      <c r="U729" s="39" t="str">
        <f t="shared" si="145"/>
        <v/>
      </c>
      <c r="W729" s="39" t="str">
        <f t="shared" si="146"/>
        <v/>
      </c>
      <c r="Y729" s="39" t="str">
        <f>IF($B729="", "", IF(OR($B729&lt;'Intro &amp; Setup'!$BI$7, $B729&gt;'Intro &amp; Setup'!$BJ$18), "X", ""))</f>
        <v/>
      </c>
      <c r="AA729" s="70" t="str">
        <f t="shared" si="147"/>
        <v/>
      </c>
      <c r="AB729" s="67" t="str">
        <f t="shared" si="148"/>
        <v/>
      </c>
      <c r="AD729" s="64" t="str">
        <f t="shared" si="149"/>
        <v/>
      </c>
      <c r="AF729" s="67" t="str">
        <f>IF($AD729="", "", COUNTIF($AD$11:$AD$1010, "&lt;"&amp;$AD729)+1+COUNTIF($AD$11:$AD729, $AD729)-1)</f>
        <v/>
      </c>
      <c r="AH729" s="77" t="str">
        <f t="shared" si="150"/>
        <v/>
      </c>
      <c r="AI729" s="21" t="str">
        <f t="shared" si="151"/>
        <v/>
      </c>
      <c r="AK729" s="39" t="str">
        <f t="shared" si="152"/>
        <v/>
      </c>
      <c r="AM729" s="77" t="str">
        <f t="shared" si="153"/>
        <v/>
      </c>
      <c r="AO729" s="77" t="str">
        <f t="shared" si="154"/>
        <v/>
      </c>
      <c r="AP729" s="21" t="str">
        <f t="shared" si="155"/>
        <v/>
      </c>
    </row>
    <row r="730" spans="1:42" x14ac:dyDescent="0.25">
      <c r="A730" s="27"/>
      <c r="B730" s="104"/>
      <c r="C730" s="105"/>
      <c r="D730" s="105"/>
      <c r="E730" s="106"/>
      <c r="F730" s="107"/>
      <c r="G730" s="107"/>
      <c r="H730" s="108"/>
      <c r="I730" s="27"/>
      <c r="J730" s="27"/>
      <c r="K730" s="29" t="str">
        <f t="shared" si="143"/>
        <v/>
      </c>
      <c r="L730" s="21" t="str">
        <f>IF($K730="", "", IF($K730=$Q$5, 0, ($G730*'Intro &amp; Setup'!$Y$20)-($F730*'Intro &amp; Setup'!$Y$20)))</f>
        <v/>
      </c>
      <c r="M730" s="27"/>
      <c r="S730" s="39" t="str">
        <f t="shared" si="144"/>
        <v/>
      </c>
      <c r="U730" s="39" t="str">
        <f t="shared" si="145"/>
        <v/>
      </c>
      <c r="W730" s="39" t="str">
        <f t="shared" si="146"/>
        <v/>
      </c>
      <c r="Y730" s="39" t="str">
        <f>IF($B730="", "", IF(OR($B730&lt;'Intro &amp; Setup'!$BI$7, $B730&gt;'Intro &amp; Setup'!$BJ$18), "X", ""))</f>
        <v/>
      </c>
      <c r="AA730" s="70" t="str">
        <f t="shared" si="147"/>
        <v/>
      </c>
      <c r="AB730" s="67" t="str">
        <f t="shared" si="148"/>
        <v/>
      </c>
      <c r="AD730" s="64" t="str">
        <f t="shared" si="149"/>
        <v/>
      </c>
      <c r="AF730" s="67" t="str">
        <f>IF($AD730="", "", COUNTIF($AD$11:$AD$1010, "&lt;"&amp;$AD730)+1+COUNTIF($AD$11:$AD730, $AD730)-1)</f>
        <v/>
      </c>
      <c r="AH730" s="77" t="str">
        <f t="shared" si="150"/>
        <v/>
      </c>
      <c r="AI730" s="21" t="str">
        <f t="shared" si="151"/>
        <v/>
      </c>
      <c r="AK730" s="39" t="str">
        <f t="shared" si="152"/>
        <v/>
      </c>
      <c r="AM730" s="77" t="str">
        <f t="shared" si="153"/>
        <v/>
      </c>
      <c r="AO730" s="77" t="str">
        <f t="shared" si="154"/>
        <v/>
      </c>
      <c r="AP730" s="21" t="str">
        <f t="shared" si="155"/>
        <v/>
      </c>
    </row>
    <row r="731" spans="1:42" x14ac:dyDescent="0.25">
      <c r="A731" s="27"/>
      <c r="B731" s="104"/>
      <c r="C731" s="105"/>
      <c r="D731" s="105"/>
      <c r="E731" s="106"/>
      <c r="F731" s="107"/>
      <c r="G731" s="107"/>
      <c r="H731" s="108"/>
      <c r="I731" s="27"/>
      <c r="J731" s="27"/>
      <c r="K731" s="29" t="str">
        <f t="shared" si="143"/>
        <v/>
      </c>
      <c r="L731" s="21" t="str">
        <f>IF($K731="", "", IF($K731=$Q$5, 0, ($G731*'Intro &amp; Setup'!$Y$20)-($F731*'Intro &amp; Setup'!$Y$20)))</f>
        <v/>
      </c>
      <c r="M731" s="27"/>
      <c r="S731" s="39" t="str">
        <f t="shared" si="144"/>
        <v/>
      </c>
      <c r="U731" s="39" t="str">
        <f t="shared" si="145"/>
        <v/>
      </c>
      <c r="W731" s="39" t="str">
        <f t="shared" si="146"/>
        <v/>
      </c>
      <c r="Y731" s="39" t="str">
        <f>IF($B731="", "", IF(OR($B731&lt;'Intro &amp; Setup'!$BI$7, $B731&gt;'Intro &amp; Setup'!$BJ$18), "X", ""))</f>
        <v/>
      </c>
      <c r="AA731" s="70" t="str">
        <f t="shared" si="147"/>
        <v/>
      </c>
      <c r="AB731" s="67" t="str">
        <f t="shared" si="148"/>
        <v/>
      </c>
      <c r="AD731" s="64" t="str">
        <f t="shared" si="149"/>
        <v/>
      </c>
      <c r="AF731" s="67" t="str">
        <f>IF($AD731="", "", COUNTIF($AD$11:$AD$1010, "&lt;"&amp;$AD731)+1+COUNTIF($AD$11:$AD731, $AD731)-1)</f>
        <v/>
      </c>
      <c r="AH731" s="77" t="str">
        <f t="shared" si="150"/>
        <v/>
      </c>
      <c r="AI731" s="21" t="str">
        <f t="shared" si="151"/>
        <v/>
      </c>
      <c r="AK731" s="39" t="str">
        <f t="shared" si="152"/>
        <v/>
      </c>
      <c r="AM731" s="77" t="str">
        <f t="shared" si="153"/>
        <v/>
      </c>
      <c r="AO731" s="77" t="str">
        <f t="shared" si="154"/>
        <v/>
      </c>
      <c r="AP731" s="21" t="str">
        <f t="shared" si="155"/>
        <v/>
      </c>
    </row>
    <row r="732" spans="1:42" x14ac:dyDescent="0.25">
      <c r="A732" s="27"/>
      <c r="B732" s="104"/>
      <c r="C732" s="105"/>
      <c r="D732" s="105"/>
      <c r="E732" s="106"/>
      <c r="F732" s="107"/>
      <c r="G732" s="107"/>
      <c r="H732" s="108"/>
      <c r="I732" s="27"/>
      <c r="J732" s="27"/>
      <c r="K732" s="29" t="str">
        <f t="shared" si="143"/>
        <v/>
      </c>
      <c r="L732" s="21" t="str">
        <f>IF($K732="", "", IF($K732=$Q$5, 0, ($G732*'Intro &amp; Setup'!$Y$20)-($F732*'Intro &amp; Setup'!$Y$20)))</f>
        <v/>
      </c>
      <c r="M732" s="27"/>
      <c r="S732" s="39" t="str">
        <f t="shared" si="144"/>
        <v/>
      </c>
      <c r="U732" s="39" t="str">
        <f t="shared" si="145"/>
        <v/>
      </c>
      <c r="W732" s="39" t="str">
        <f t="shared" si="146"/>
        <v/>
      </c>
      <c r="Y732" s="39" t="str">
        <f>IF($B732="", "", IF(OR($B732&lt;'Intro &amp; Setup'!$BI$7, $B732&gt;'Intro &amp; Setup'!$BJ$18), "X", ""))</f>
        <v/>
      </c>
      <c r="AA732" s="70" t="str">
        <f t="shared" si="147"/>
        <v/>
      </c>
      <c r="AB732" s="67" t="str">
        <f t="shared" si="148"/>
        <v/>
      </c>
      <c r="AD732" s="64" t="str">
        <f t="shared" si="149"/>
        <v/>
      </c>
      <c r="AF732" s="67" t="str">
        <f>IF($AD732="", "", COUNTIF($AD$11:$AD$1010, "&lt;"&amp;$AD732)+1+COUNTIF($AD$11:$AD732, $AD732)-1)</f>
        <v/>
      </c>
      <c r="AH732" s="77" t="str">
        <f t="shared" si="150"/>
        <v/>
      </c>
      <c r="AI732" s="21" t="str">
        <f t="shared" si="151"/>
        <v/>
      </c>
      <c r="AK732" s="39" t="str">
        <f t="shared" si="152"/>
        <v/>
      </c>
      <c r="AM732" s="77" t="str">
        <f t="shared" si="153"/>
        <v/>
      </c>
      <c r="AO732" s="77" t="str">
        <f t="shared" si="154"/>
        <v/>
      </c>
      <c r="AP732" s="21" t="str">
        <f t="shared" si="155"/>
        <v/>
      </c>
    </row>
    <row r="733" spans="1:42" x14ac:dyDescent="0.25">
      <c r="A733" s="27"/>
      <c r="B733" s="104"/>
      <c r="C733" s="105"/>
      <c r="D733" s="105"/>
      <c r="E733" s="106"/>
      <c r="F733" s="107"/>
      <c r="G733" s="107"/>
      <c r="H733" s="108"/>
      <c r="I733" s="27"/>
      <c r="J733" s="27"/>
      <c r="K733" s="29" t="str">
        <f t="shared" si="143"/>
        <v/>
      </c>
      <c r="L733" s="21" t="str">
        <f>IF($K733="", "", IF($K733=$Q$5, 0, ($G733*'Intro &amp; Setup'!$Y$20)-($F733*'Intro &amp; Setup'!$Y$20)))</f>
        <v/>
      </c>
      <c r="M733" s="27"/>
      <c r="S733" s="39" t="str">
        <f t="shared" si="144"/>
        <v/>
      </c>
      <c r="U733" s="39" t="str">
        <f t="shared" si="145"/>
        <v/>
      </c>
      <c r="W733" s="39" t="str">
        <f t="shared" si="146"/>
        <v/>
      </c>
      <c r="Y733" s="39" t="str">
        <f>IF($B733="", "", IF(OR($B733&lt;'Intro &amp; Setup'!$BI$7, $B733&gt;'Intro &amp; Setup'!$BJ$18), "X", ""))</f>
        <v/>
      </c>
      <c r="AA733" s="70" t="str">
        <f t="shared" si="147"/>
        <v/>
      </c>
      <c r="AB733" s="67" t="str">
        <f t="shared" si="148"/>
        <v/>
      </c>
      <c r="AD733" s="64" t="str">
        <f t="shared" si="149"/>
        <v/>
      </c>
      <c r="AF733" s="67" t="str">
        <f>IF($AD733="", "", COUNTIF($AD$11:$AD$1010, "&lt;"&amp;$AD733)+1+COUNTIF($AD$11:$AD733, $AD733)-1)</f>
        <v/>
      </c>
      <c r="AH733" s="77" t="str">
        <f t="shared" si="150"/>
        <v/>
      </c>
      <c r="AI733" s="21" t="str">
        <f t="shared" si="151"/>
        <v/>
      </c>
      <c r="AK733" s="39" t="str">
        <f t="shared" si="152"/>
        <v/>
      </c>
      <c r="AM733" s="77" t="str">
        <f t="shared" si="153"/>
        <v/>
      </c>
      <c r="AO733" s="77" t="str">
        <f t="shared" si="154"/>
        <v/>
      </c>
      <c r="AP733" s="21" t="str">
        <f t="shared" si="155"/>
        <v/>
      </c>
    </row>
    <row r="734" spans="1:42" x14ac:dyDescent="0.25">
      <c r="A734" s="27"/>
      <c r="B734" s="104"/>
      <c r="C734" s="105"/>
      <c r="D734" s="105"/>
      <c r="E734" s="106"/>
      <c r="F734" s="107"/>
      <c r="G734" s="107"/>
      <c r="H734" s="108"/>
      <c r="I734" s="27"/>
      <c r="J734" s="27"/>
      <c r="K734" s="29" t="str">
        <f t="shared" si="143"/>
        <v/>
      </c>
      <c r="L734" s="21" t="str">
        <f>IF($K734="", "", IF($K734=$Q$5, 0, ($G734*'Intro &amp; Setup'!$Y$20)-($F734*'Intro &amp; Setup'!$Y$20)))</f>
        <v/>
      </c>
      <c r="M734" s="27"/>
      <c r="S734" s="39" t="str">
        <f t="shared" si="144"/>
        <v/>
      </c>
      <c r="U734" s="39" t="str">
        <f t="shared" si="145"/>
        <v/>
      </c>
      <c r="W734" s="39" t="str">
        <f t="shared" si="146"/>
        <v/>
      </c>
      <c r="Y734" s="39" t="str">
        <f>IF($B734="", "", IF(OR($B734&lt;'Intro &amp; Setup'!$BI$7, $B734&gt;'Intro &amp; Setup'!$BJ$18), "X", ""))</f>
        <v/>
      </c>
      <c r="AA734" s="70" t="str">
        <f t="shared" si="147"/>
        <v/>
      </c>
      <c r="AB734" s="67" t="str">
        <f t="shared" si="148"/>
        <v/>
      </c>
      <c r="AD734" s="64" t="str">
        <f t="shared" si="149"/>
        <v/>
      </c>
      <c r="AF734" s="67" t="str">
        <f>IF($AD734="", "", COUNTIF($AD$11:$AD$1010, "&lt;"&amp;$AD734)+1+COUNTIF($AD$11:$AD734, $AD734)-1)</f>
        <v/>
      </c>
      <c r="AH734" s="77" t="str">
        <f t="shared" si="150"/>
        <v/>
      </c>
      <c r="AI734" s="21" t="str">
        <f t="shared" si="151"/>
        <v/>
      </c>
      <c r="AK734" s="39" t="str">
        <f t="shared" si="152"/>
        <v/>
      </c>
      <c r="AM734" s="77" t="str">
        <f t="shared" si="153"/>
        <v/>
      </c>
      <c r="AO734" s="77" t="str">
        <f t="shared" si="154"/>
        <v/>
      </c>
      <c r="AP734" s="21" t="str">
        <f t="shared" si="155"/>
        <v/>
      </c>
    </row>
    <row r="735" spans="1:42" x14ac:dyDescent="0.25">
      <c r="A735" s="27"/>
      <c r="B735" s="104"/>
      <c r="C735" s="105"/>
      <c r="D735" s="105"/>
      <c r="E735" s="106"/>
      <c r="F735" s="107"/>
      <c r="G735" s="107"/>
      <c r="H735" s="108"/>
      <c r="I735" s="27"/>
      <c r="J735" s="27"/>
      <c r="K735" s="29" t="str">
        <f t="shared" si="143"/>
        <v/>
      </c>
      <c r="L735" s="21" t="str">
        <f>IF($K735="", "", IF($K735=$Q$5, 0, ($G735*'Intro &amp; Setup'!$Y$20)-($F735*'Intro &amp; Setup'!$Y$20)))</f>
        <v/>
      </c>
      <c r="M735" s="27"/>
      <c r="S735" s="39" t="str">
        <f t="shared" si="144"/>
        <v/>
      </c>
      <c r="U735" s="39" t="str">
        <f t="shared" si="145"/>
        <v/>
      </c>
      <c r="W735" s="39" t="str">
        <f t="shared" si="146"/>
        <v/>
      </c>
      <c r="Y735" s="39" t="str">
        <f>IF($B735="", "", IF(OR($B735&lt;'Intro &amp; Setup'!$BI$7, $B735&gt;'Intro &amp; Setup'!$BJ$18), "X", ""))</f>
        <v/>
      </c>
      <c r="AA735" s="70" t="str">
        <f t="shared" si="147"/>
        <v/>
      </c>
      <c r="AB735" s="67" t="str">
        <f t="shared" si="148"/>
        <v/>
      </c>
      <c r="AD735" s="64" t="str">
        <f t="shared" si="149"/>
        <v/>
      </c>
      <c r="AF735" s="67" t="str">
        <f>IF($AD735="", "", COUNTIF($AD$11:$AD$1010, "&lt;"&amp;$AD735)+1+COUNTIF($AD$11:$AD735, $AD735)-1)</f>
        <v/>
      </c>
      <c r="AH735" s="77" t="str">
        <f t="shared" si="150"/>
        <v/>
      </c>
      <c r="AI735" s="21" t="str">
        <f t="shared" si="151"/>
        <v/>
      </c>
      <c r="AK735" s="39" t="str">
        <f t="shared" si="152"/>
        <v/>
      </c>
      <c r="AM735" s="77" t="str">
        <f t="shared" si="153"/>
        <v/>
      </c>
      <c r="AO735" s="77" t="str">
        <f t="shared" si="154"/>
        <v/>
      </c>
      <c r="AP735" s="21" t="str">
        <f t="shared" si="155"/>
        <v/>
      </c>
    </row>
    <row r="736" spans="1:42" x14ac:dyDescent="0.25">
      <c r="A736" s="27"/>
      <c r="B736" s="104"/>
      <c r="C736" s="105"/>
      <c r="D736" s="105"/>
      <c r="E736" s="106"/>
      <c r="F736" s="107"/>
      <c r="G736" s="107"/>
      <c r="H736" s="108"/>
      <c r="I736" s="27"/>
      <c r="J736" s="27"/>
      <c r="K736" s="29" t="str">
        <f t="shared" si="143"/>
        <v/>
      </c>
      <c r="L736" s="21" t="str">
        <f>IF($K736="", "", IF($K736=$Q$5, 0, ($G736*'Intro &amp; Setup'!$Y$20)-($F736*'Intro &amp; Setup'!$Y$20)))</f>
        <v/>
      </c>
      <c r="M736" s="27"/>
      <c r="S736" s="39" t="str">
        <f t="shared" si="144"/>
        <v/>
      </c>
      <c r="U736" s="39" t="str">
        <f t="shared" si="145"/>
        <v/>
      </c>
      <c r="W736" s="39" t="str">
        <f t="shared" si="146"/>
        <v/>
      </c>
      <c r="Y736" s="39" t="str">
        <f>IF($B736="", "", IF(OR($B736&lt;'Intro &amp; Setup'!$BI$7, $B736&gt;'Intro &amp; Setup'!$BJ$18), "X", ""))</f>
        <v/>
      </c>
      <c r="AA736" s="70" t="str">
        <f t="shared" si="147"/>
        <v/>
      </c>
      <c r="AB736" s="67" t="str">
        <f t="shared" si="148"/>
        <v/>
      </c>
      <c r="AD736" s="64" t="str">
        <f t="shared" si="149"/>
        <v/>
      </c>
      <c r="AF736" s="67" t="str">
        <f>IF($AD736="", "", COUNTIF($AD$11:$AD$1010, "&lt;"&amp;$AD736)+1+COUNTIF($AD$11:$AD736, $AD736)-1)</f>
        <v/>
      </c>
      <c r="AH736" s="77" t="str">
        <f t="shared" si="150"/>
        <v/>
      </c>
      <c r="AI736" s="21" t="str">
        <f t="shared" si="151"/>
        <v/>
      </c>
      <c r="AK736" s="39" t="str">
        <f t="shared" si="152"/>
        <v/>
      </c>
      <c r="AM736" s="77" t="str">
        <f t="shared" si="153"/>
        <v/>
      </c>
      <c r="AO736" s="77" t="str">
        <f t="shared" si="154"/>
        <v/>
      </c>
      <c r="AP736" s="21" t="str">
        <f t="shared" si="155"/>
        <v/>
      </c>
    </row>
    <row r="737" spans="1:42" x14ac:dyDescent="0.25">
      <c r="A737" s="27"/>
      <c r="B737" s="104"/>
      <c r="C737" s="105"/>
      <c r="D737" s="105"/>
      <c r="E737" s="106"/>
      <c r="F737" s="107"/>
      <c r="G737" s="107"/>
      <c r="H737" s="108"/>
      <c r="I737" s="27"/>
      <c r="J737" s="27"/>
      <c r="K737" s="29" t="str">
        <f t="shared" si="143"/>
        <v/>
      </c>
      <c r="L737" s="21" t="str">
        <f>IF($K737="", "", IF($K737=$Q$5, 0, ($G737*'Intro &amp; Setup'!$Y$20)-($F737*'Intro &amp; Setup'!$Y$20)))</f>
        <v/>
      </c>
      <c r="M737" s="27"/>
      <c r="S737" s="39" t="str">
        <f t="shared" si="144"/>
        <v/>
      </c>
      <c r="U737" s="39" t="str">
        <f t="shared" si="145"/>
        <v/>
      </c>
      <c r="W737" s="39" t="str">
        <f t="shared" si="146"/>
        <v/>
      </c>
      <c r="Y737" s="39" t="str">
        <f>IF($B737="", "", IF(OR($B737&lt;'Intro &amp; Setup'!$BI$7, $B737&gt;'Intro &amp; Setup'!$BJ$18), "X", ""))</f>
        <v/>
      </c>
      <c r="AA737" s="70" t="str">
        <f t="shared" si="147"/>
        <v/>
      </c>
      <c r="AB737" s="67" t="str">
        <f t="shared" si="148"/>
        <v/>
      </c>
      <c r="AD737" s="64" t="str">
        <f t="shared" si="149"/>
        <v/>
      </c>
      <c r="AF737" s="67" t="str">
        <f>IF($AD737="", "", COUNTIF($AD$11:$AD$1010, "&lt;"&amp;$AD737)+1+COUNTIF($AD$11:$AD737, $AD737)-1)</f>
        <v/>
      </c>
      <c r="AH737" s="77" t="str">
        <f t="shared" si="150"/>
        <v/>
      </c>
      <c r="AI737" s="21" t="str">
        <f t="shared" si="151"/>
        <v/>
      </c>
      <c r="AK737" s="39" t="str">
        <f t="shared" si="152"/>
        <v/>
      </c>
      <c r="AM737" s="77" t="str">
        <f t="shared" si="153"/>
        <v/>
      </c>
      <c r="AO737" s="77" t="str">
        <f t="shared" si="154"/>
        <v/>
      </c>
      <c r="AP737" s="21" t="str">
        <f t="shared" si="155"/>
        <v/>
      </c>
    </row>
    <row r="738" spans="1:42" x14ac:dyDescent="0.25">
      <c r="A738" s="27"/>
      <c r="B738" s="104"/>
      <c r="C738" s="105"/>
      <c r="D738" s="105"/>
      <c r="E738" s="106"/>
      <c r="F738" s="107"/>
      <c r="G738" s="107"/>
      <c r="H738" s="108"/>
      <c r="I738" s="27"/>
      <c r="J738" s="27"/>
      <c r="K738" s="29" t="str">
        <f t="shared" si="143"/>
        <v/>
      </c>
      <c r="L738" s="21" t="str">
        <f>IF($K738="", "", IF($K738=$Q$5, 0, ($G738*'Intro &amp; Setup'!$Y$20)-($F738*'Intro &amp; Setup'!$Y$20)))</f>
        <v/>
      </c>
      <c r="M738" s="27"/>
      <c r="S738" s="39" t="str">
        <f t="shared" si="144"/>
        <v/>
      </c>
      <c r="U738" s="39" t="str">
        <f t="shared" si="145"/>
        <v/>
      </c>
      <c r="W738" s="39" t="str">
        <f t="shared" si="146"/>
        <v/>
      </c>
      <c r="Y738" s="39" t="str">
        <f>IF($B738="", "", IF(OR($B738&lt;'Intro &amp; Setup'!$BI$7, $B738&gt;'Intro &amp; Setup'!$BJ$18), "X", ""))</f>
        <v/>
      </c>
      <c r="AA738" s="70" t="str">
        <f t="shared" si="147"/>
        <v/>
      </c>
      <c r="AB738" s="67" t="str">
        <f t="shared" si="148"/>
        <v/>
      </c>
      <c r="AD738" s="64" t="str">
        <f t="shared" si="149"/>
        <v/>
      </c>
      <c r="AF738" s="67" t="str">
        <f>IF($AD738="", "", COUNTIF($AD$11:$AD$1010, "&lt;"&amp;$AD738)+1+COUNTIF($AD$11:$AD738, $AD738)-1)</f>
        <v/>
      </c>
      <c r="AH738" s="77" t="str">
        <f t="shared" si="150"/>
        <v/>
      </c>
      <c r="AI738" s="21" t="str">
        <f t="shared" si="151"/>
        <v/>
      </c>
      <c r="AK738" s="39" t="str">
        <f t="shared" si="152"/>
        <v/>
      </c>
      <c r="AM738" s="77" t="str">
        <f t="shared" si="153"/>
        <v/>
      </c>
      <c r="AO738" s="77" t="str">
        <f t="shared" si="154"/>
        <v/>
      </c>
      <c r="AP738" s="21" t="str">
        <f t="shared" si="155"/>
        <v/>
      </c>
    </row>
    <row r="739" spans="1:42" x14ac:dyDescent="0.25">
      <c r="A739" s="27"/>
      <c r="B739" s="104"/>
      <c r="C739" s="105"/>
      <c r="D739" s="105"/>
      <c r="E739" s="106"/>
      <c r="F739" s="107"/>
      <c r="G739" s="107"/>
      <c r="H739" s="108"/>
      <c r="I739" s="27"/>
      <c r="J739" s="27"/>
      <c r="K739" s="29" t="str">
        <f t="shared" si="143"/>
        <v/>
      </c>
      <c r="L739" s="21" t="str">
        <f>IF($K739="", "", IF($K739=$Q$5, 0, ($G739*'Intro &amp; Setup'!$Y$20)-($F739*'Intro &amp; Setup'!$Y$20)))</f>
        <v/>
      </c>
      <c r="M739" s="27"/>
      <c r="S739" s="39" t="str">
        <f t="shared" si="144"/>
        <v/>
      </c>
      <c r="U739" s="39" t="str">
        <f t="shared" si="145"/>
        <v/>
      </c>
      <c r="W739" s="39" t="str">
        <f t="shared" si="146"/>
        <v/>
      </c>
      <c r="Y739" s="39" t="str">
        <f>IF($B739="", "", IF(OR($B739&lt;'Intro &amp; Setup'!$BI$7, $B739&gt;'Intro &amp; Setup'!$BJ$18), "X", ""))</f>
        <v/>
      </c>
      <c r="AA739" s="70" t="str">
        <f t="shared" si="147"/>
        <v/>
      </c>
      <c r="AB739" s="67" t="str">
        <f t="shared" si="148"/>
        <v/>
      </c>
      <c r="AD739" s="64" t="str">
        <f t="shared" si="149"/>
        <v/>
      </c>
      <c r="AF739" s="67" t="str">
        <f>IF($AD739="", "", COUNTIF($AD$11:$AD$1010, "&lt;"&amp;$AD739)+1+COUNTIF($AD$11:$AD739, $AD739)-1)</f>
        <v/>
      </c>
      <c r="AH739" s="77" t="str">
        <f t="shared" si="150"/>
        <v/>
      </c>
      <c r="AI739" s="21" t="str">
        <f t="shared" si="151"/>
        <v/>
      </c>
      <c r="AK739" s="39" t="str">
        <f t="shared" si="152"/>
        <v/>
      </c>
      <c r="AM739" s="77" t="str">
        <f t="shared" si="153"/>
        <v/>
      </c>
      <c r="AO739" s="77" t="str">
        <f t="shared" si="154"/>
        <v/>
      </c>
      <c r="AP739" s="21" t="str">
        <f t="shared" si="155"/>
        <v/>
      </c>
    </row>
    <row r="740" spans="1:42" x14ac:dyDescent="0.25">
      <c r="A740" s="27"/>
      <c r="B740" s="104"/>
      <c r="C740" s="105"/>
      <c r="D740" s="105"/>
      <c r="E740" s="106"/>
      <c r="F740" s="107"/>
      <c r="G740" s="107"/>
      <c r="H740" s="108"/>
      <c r="I740" s="27"/>
      <c r="J740" s="27"/>
      <c r="K740" s="29" t="str">
        <f t="shared" si="143"/>
        <v/>
      </c>
      <c r="L740" s="21" t="str">
        <f>IF($K740="", "", IF($K740=$Q$5, 0, ($G740*'Intro &amp; Setup'!$Y$20)-($F740*'Intro &amp; Setup'!$Y$20)))</f>
        <v/>
      </c>
      <c r="M740" s="27"/>
      <c r="S740" s="39" t="str">
        <f t="shared" si="144"/>
        <v/>
      </c>
      <c r="U740" s="39" t="str">
        <f t="shared" si="145"/>
        <v/>
      </c>
      <c r="W740" s="39" t="str">
        <f t="shared" si="146"/>
        <v/>
      </c>
      <c r="Y740" s="39" t="str">
        <f>IF($B740="", "", IF(OR($B740&lt;'Intro &amp; Setup'!$BI$7, $B740&gt;'Intro &amp; Setup'!$BJ$18), "X", ""))</f>
        <v/>
      </c>
      <c r="AA740" s="70" t="str">
        <f t="shared" si="147"/>
        <v/>
      </c>
      <c r="AB740" s="67" t="str">
        <f t="shared" si="148"/>
        <v/>
      </c>
      <c r="AD740" s="64" t="str">
        <f t="shared" si="149"/>
        <v/>
      </c>
      <c r="AF740" s="67" t="str">
        <f>IF($AD740="", "", COUNTIF($AD$11:$AD$1010, "&lt;"&amp;$AD740)+1+COUNTIF($AD$11:$AD740, $AD740)-1)</f>
        <v/>
      </c>
      <c r="AH740" s="77" t="str">
        <f t="shared" si="150"/>
        <v/>
      </c>
      <c r="AI740" s="21" t="str">
        <f t="shared" si="151"/>
        <v/>
      </c>
      <c r="AK740" s="39" t="str">
        <f t="shared" si="152"/>
        <v/>
      </c>
      <c r="AM740" s="77" t="str">
        <f t="shared" si="153"/>
        <v/>
      </c>
      <c r="AO740" s="77" t="str">
        <f t="shared" si="154"/>
        <v/>
      </c>
      <c r="AP740" s="21" t="str">
        <f t="shared" si="155"/>
        <v/>
      </c>
    </row>
    <row r="741" spans="1:42" x14ac:dyDescent="0.25">
      <c r="A741" s="27"/>
      <c r="B741" s="104"/>
      <c r="C741" s="105"/>
      <c r="D741" s="105"/>
      <c r="E741" s="106"/>
      <c r="F741" s="107"/>
      <c r="G741" s="107"/>
      <c r="H741" s="108"/>
      <c r="I741" s="27"/>
      <c r="J741" s="27"/>
      <c r="K741" s="29" t="str">
        <f t="shared" si="143"/>
        <v/>
      </c>
      <c r="L741" s="21" t="str">
        <f>IF($K741="", "", IF($K741=$Q$5, 0, ($G741*'Intro &amp; Setup'!$Y$20)-($F741*'Intro &amp; Setup'!$Y$20)))</f>
        <v/>
      </c>
      <c r="M741" s="27"/>
      <c r="S741" s="39" t="str">
        <f t="shared" si="144"/>
        <v/>
      </c>
      <c r="U741" s="39" t="str">
        <f t="shared" si="145"/>
        <v/>
      </c>
      <c r="W741" s="39" t="str">
        <f t="shared" si="146"/>
        <v/>
      </c>
      <c r="Y741" s="39" t="str">
        <f>IF($B741="", "", IF(OR($B741&lt;'Intro &amp; Setup'!$BI$7, $B741&gt;'Intro &amp; Setup'!$BJ$18), "X", ""))</f>
        <v/>
      </c>
      <c r="AA741" s="70" t="str">
        <f t="shared" si="147"/>
        <v/>
      </c>
      <c r="AB741" s="67" t="str">
        <f t="shared" si="148"/>
        <v/>
      </c>
      <c r="AD741" s="64" t="str">
        <f t="shared" si="149"/>
        <v/>
      </c>
      <c r="AF741" s="67" t="str">
        <f>IF($AD741="", "", COUNTIF($AD$11:$AD$1010, "&lt;"&amp;$AD741)+1+COUNTIF($AD$11:$AD741, $AD741)-1)</f>
        <v/>
      </c>
      <c r="AH741" s="77" t="str">
        <f t="shared" si="150"/>
        <v/>
      </c>
      <c r="AI741" s="21" t="str">
        <f t="shared" si="151"/>
        <v/>
      </c>
      <c r="AK741" s="39" t="str">
        <f t="shared" si="152"/>
        <v/>
      </c>
      <c r="AM741" s="77" t="str">
        <f t="shared" si="153"/>
        <v/>
      </c>
      <c r="AO741" s="77" t="str">
        <f t="shared" si="154"/>
        <v/>
      </c>
      <c r="AP741" s="21" t="str">
        <f t="shared" si="155"/>
        <v/>
      </c>
    </row>
    <row r="742" spans="1:42" x14ac:dyDescent="0.25">
      <c r="A742" s="27"/>
      <c r="B742" s="104"/>
      <c r="C742" s="105"/>
      <c r="D742" s="105"/>
      <c r="E742" s="106"/>
      <c r="F742" s="107"/>
      <c r="G742" s="107"/>
      <c r="H742" s="108"/>
      <c r="I742" s="27"/>
      <c r="J742" s="27"/>
      <c r="K742" s="29" t="str">
        <f t="shared" si="143"/>
        <v/>
      </c>
      <c r="L742" s="21" t="str">
        <f>IF($K742="", "", IF($K742=$Q$5, 0, ($G742*'Intro &amp; Setup'!$Y$20)-($F742*'Intro &amp; Setup'!$Y$20)))</f>
        <v/>
      </c>
      <c r="M742" s="27"/>
      <c r="S742" s="39" t="str">
        <f t="shared" si="144"/>
        <v/>
      </c>
      <c r="U742" s="39" t="str">
        <f t="shared" si="145"/>
        <v/>
      </c>
      <c r="W742" s="39" t="str">
        <f t="shared" si="146"/>
        <v/>
      </c>
      <c r="Y742" s="39" t="str">
        <f>IF($B742="", "", IF(OR($B742&lt;'Intro &amp; Setup'!$BI$7, $B742&gt;'Intro &amp; Setup'!$BJ$18), "X", ""))</f>
        <v/>
      </c>
      <c r="AA742" s="70" t="str">
        <f t="shared" si="147"/>
        <v/>
      </c>
      <c r="AB742" s="67" t="str">
        <f t="shared" si="148"/>
        <v/>
      </c>
      <c r="AD742" s="64" t="str">
        <f t="shared" si="149"/>
        <v/>
      </c>
      <c r="AF742" s="67" t="str">
        <f>IF($AD742="", "", COUNTIF($AD$11:$AD$1010, "&lt;"&amp;$AD742)+1+COUNTIF($AD$11:$AD742, $AD742)-1)</f>
        <v/>
      </c>
      <c r="AH742" s="77" t="str">
        <f t="shared" si="150"/>
        <v/>
      </c>
      <c r="AI742" s="21" t="str">
        <f t="shared" si="151"/>
        <v/>
      </c>
      <c r="AK742" s="39" t="str">
        <f t="shared" si="152"/>
        <v/>
      </c>
      <c r="AM742" s="77" t="str">
        <f t="shared" si="153"/>
        <v/>
      </c>
      <c r="AO742" s="77" t="str">
        <f t="shared" si="154"/>
        <v/>
      </c>
      <c r="AP742" s="21" t="str">
        <f t="shared" si="155"/>
        <v/>
      </c>
    </row>
    <row r="743" spans="1:42" x14ac:dyDescent="0.25">
      <c r="A743" s="27"/>
      <c r="B743" s="104"/>
      <c r="C743" s="105"/>
      <c r="D743" s="105"/>
      <c r="E743" s="106"/>
      <c r="F743" s="107"/>
      <c r="G743" s="107"/>
      <c r="H743" s="108"/>
      <c r="I743" s="27"/>
      <c r="J743" s="27"/>
      <c r="K743" s="29" t="str">
        <f t="shared" si="143"/>
        <v/>
      </c>
      <c r="L743" s="21" t="str">
        <f>IF($K743="", "", IF($K743=$Q$5, 0, ($G743*'Intro &amp; Setup'!$Y$20)-($F743*'Intro &amp; Setup'!$Y$20)))</f>
        <v/>
      </c>
      <c r="M743" s="27"/>
      <c r="S743" s="39" t="str">
        <f t="shared" si="144"/>
        <v/>
      </c>
      <c r="U743" s="39" t="str">
        <f t="shared" si="145"/>
        <v/>
      </c>
      <c r="W743" s="39" t="str">
        <f t="shared" si="146"/>
        <v/>
      </c>
      <c r="Y743" s="39" t="str">
        <f>IF($B743="", "", IF(OR($B743&lt;'Intro &amp; Setup'!$BI$7, $B743&gt;'Intro &amp; Setup'!$BJ$18), "X", ""))</f>
        <v/>
      </c>
      <c r="AA743" s="70" t="str">
        <f t="shared" si="147"/>
        <v/>
      </c>
      <c r="AB743" s="67" t="str">
        <f t="shared" si="148"/>
        <v/>
      </c>
      <c r="AD743" s="64" t="str">
        <f t="shared" si="149"/>
        <v/>
      </c>
      <c r="AF743" s="67" t="str">
        <f>IF($AD743="", "", COUNTIF($AD$11:$AD$1010, "&lt;"&amp;$AD743)+1+COUNTIF($AD$11:$AD743, $AD743)-1)</f>
        <v/>
      </c>
      <c r="AH743" s="77" t="str">
        <f t="shared" si="150"/>
        <v/>
      </c>
      <c r="AI743" s="21" t="str">
        <f t="shared" si="151"/>
        <v/>
      </c>
      <c r="AK743" s="39" t="str">
        <f t="shared" si="152"/>
        <v/>
      </c>
      <c r="AM743" s="77" t="str">
        <f t="shared" si="153"/>
        <v/>
      </c>
      <c r="AO743" s="77" t="str">
        <f t="shared" si="154"/>
        <v/>
      </c>
      <c r="AP743" s="21" t="str">
        <f t="shared" si="155"/>
        <v/>
      </c>
    </row>
    <row r="744" spans="1:42" x14ac:dyDescent="0.25">
      <c r="A744" s="27"/>
      <c r="B744" s="104"/>
      <c r="C744" s="105"/>
      <c r="D744" s="105"/>
      <c r="E744" s="106"/>
      <c r="F744" s="107"/>
      <c r="G744" s="107"/>
      <c r="H744" s="108"/>
      <c r="I744" s="27"/>
      <c r="J744" s="27"/>
      <c r="K744" s="29" t="str">
        <f t="shared" si="143"/>
        <v/>
      </c>
      <c r="L744" s="21" t="str">
        <f>IF($K744="", "", IF($K744=$Q$5, 0, ($G744*'Intro &amp; Setup'!$Y$20)-($F744*'Intro &amp; Setup'!$Y$20)))</f>
        <v/>
      </c>
      <c r="M744" s="27"/>
      <c r="S744" s="39" t="str">
        <f t="shared" si="144"/>
        <v/>
      </c>
      <c r="U744" s="39" t="str">
        <f t="shared" si="145"/>
        <v/>
      </c>
      <c r="W744" s="39" t="str">
        <f t="shared" si="146"/>
        <v/>
      </c>
      <c r="Y744" s="39" t="str">
        <f>IF($B744="", "", IF(OR($B744&lt;'Intro &amp; Setup'!$BI$7, $B744&gt;'Intro &amp; Setup'!$BJ$18), "X", ""))</f>
        <v/>
      </c>
      <c r="AA744" s="70" t="str">
        <f t="shared" si="147"/>
        <v/>
      </c>
      <c r="AB744" s="67" t="str">
        <f t="shared" si="148"/>
        <v/>
      </c>
      <c r="AD744" s="64" t="str">
        <f t="shared" si="149"/>
        <v/>
      </c>
      <c r="AF744" s="67" t="str">
        <f>IF($AD744="", "", COUNTIF($AD$11:$AD$1010, "&lt;"&amp;$AD744)+1+COUNTIF($AD$11:$AD744, $AD744)-1)</f>
        <v/>
      </c>
      <c r="AH744" s="77" t="str">
        <f t="shared" si="150"/>
        <v/>
      </c>
      <c r="AI744" s="21" t="str">
        <f t="shared" si="151"/>
        <v/>
      </c>
      <c r="AK744" s="39" t="str">
        <f t="shared" si="152"/>
        <v/>
      </c>
      <c r="AM744" s="77" t="str">
        <f t="shared" si="153"/>
        <v/>
      </c>
      <c r="AO744" s="77" t="str">
        <f t="shared" si="154"/>
        <v/>
      </c>
      <c r="AP744" s="21" t="str">
        <f t="shared" si="155"/>
        <v/>
      </c>
    </row>
    <row r="745" spans="1:42" x14ac:dyDescent="0.25">
      <c r="A745" s="27"/>
      <c r="B745" s="104"/>
      <c r="C745" s="105"/>
      <c r="D745" s="105"/>
      <c r="E745" s="106"/>
      <c r="F745" s="107"/>
      <c r="G745" s="107"/>
      <c r="H745" s="108"/>
      <c r="I745" s="27"/>
      <c r="J745" s="27"/>
      <c r="K745" s="29" t="str">
        <f t="shared" si="143"/>
        <v/>
      </c>
      <c r="L745" s="21" t="str">
        <f>IF($K745="", "", IF($K745=$Q$5, 0, ($G745*'Intro &amp; Setup'!$Y$20)-($F745*'Intro &amp; Setup'!$Y$20)))</f>
        <v/>
      </c>
      <c r="M745" s="27"/>
      <c r="S745" s="39" t="str">
        <f t="shared" si="144"/>
        <v/>
      </c>
      <c r="U745" s="39" t="str">
        <f t="shared" si="145"/>
        <v/>
      </c>
      <c r="W745" s="39" t="str">
        <f t="shared" si="146"/>
        <v/>
      </c>
      <c r="Y745" s="39" t="str">
        <f>IF($B745="", "", IF(OR($B745&lt;'Intro &amp; Setup'!$BI$7, $B745&gt;'Intro &amp; Setup'!$BJ$18), "X", ""))</f>
        <v/>
      </c>
      <c r="AA745" s="70" t="str">
        <f t="shared" si="147"/>
        <v/>
      </c>
      <c r="AB745" s="67" t="str">
        <f t="shared" si="148"/>
        <v/>
      </c>
      <c r="AD745" s="64" t="str">
        <f t="shared" si="149"/>
        <v/>
      </c>
      <c r="AF745" s="67" t="str">
        <f>IF($AD745="", "", COUNTIF($AD$11:$AD$1010, "&lt;"&amp;$AD745)+1+COUNTIF($AD$11:$AD745, $AD745)-1)</f>
        <v/>
      </c>
      <c r="AH745" s="77" t="str">
        <f t="shared" si="150"/>
        <v/>
      </c>
      <c r="AI745" s="21" t="str">
        <f t="shared" si="151"/>
        <v/>
      </c>
      <c r="AK745" s="39" t="str">
        <f t="shared" si="152"/>
        <v/>
      </c>
      <c r="AM745" s="77" t="str">
        <f t="shared" si="153"/>
        <v/>
      </c>
      <c r="AO745" s="77" t="str">
        <f t="shared" si="154"/>
        <v/>
      </c>
      <c r="AP745" s="21" t="str">
        <f t="shared" si="155"/>
        <v/>
      </c>
    </row>
    <row r="746" spans="1:42" x14ac:dyDescent="0.25">
      <c r="A746" s="27"/>
      <c r="B746" s="104"/>
      <c r="C746" s="105"/>
      <c r="D746" s="105"/>
      <c r="E746" s="106"/>
      <c r="F746" s="107"/>
      <c r="G746" s="107"/>
      <c r="H746" s="108"/>
      <c r="I746" s="27"/>
      <c r="J746" s="27"/>
      <c r="K746" s="29" t="str">
        <f t="shared" si="143"/>
        <v/>
      </c>
      <c r="L746" s="21" t="str">
        <f>IF($K746="", "", IF($K746=$Q$5, 0, ($G746*'Intro &amp; Setup'!$Y$20)-($F746*'Intro &amp; Setup'!$Y$20)))</f>
        <v/>
      </c>
      <c r="M746" s="27"/>
      <c r="S746" s="39" t="str">
        <f t="shared" si="144"/>
        <v/>
      </c>
      <c r="U746" s="39" t="str">
        <f t="shared" si="145"/>
        <v/>
      </c>
      <c r="W746" s="39" t="str">
        <f t="shared" si="146"/>
        <v/>
      </c>
      <c r="Y746" s="39" t="str">
        <f>IF($B746="", "", IF(OR($B746&lt;'Intro &amp; Setup'!$BI$7, $B746&gt;'Intro &amp; Setup'!$BJ$18), "X", ""))</f>
        <v/>
      </c>
      <c r="AA746" s="70" t="str">
        <f t="shared" si="147"/>
        <v/>
      </c>
      <c r="AB746" s="67" t="str">
        <f t="shared" si="148"/>
        <v/>
      </c>
      <c r="AD746" s="64" t="str">
        <f t="shared" si="149"/>
        <v/>
      </c>
      <c r="AF746" s="67" t="str">
        <f>IF($AD746="", "", COUNTIF($AD$11:$AD$1010, "&lt;"&amp;$AD746)+1+COUNTIF($AD$11:$AD746, $AD746)-1)</f>
        <v/>
      </c>
      <c r="AH746" s="77" t="str">
        <f t="shared" si="150"/>
        <v/>
      </c>
      <c r="AI746" s="21" t="str">
        <f t="shared" si="151"/>
        <v/>
      </c>
      <c r="AK746" s="39" t="str">
        <f t="shared" si="152"/>
        <v/>
      </c>
      <c r="AM746" s="77" t="str">
        <f t="shared" si="153"/>
        <v/>
      </c>
      <c r="AO746" s="77" t="str">
        <f t="shared" si="154"/>
        <v/>
      </c>
      <c r="AP746" s="21" t="str">
        <f t="shared" si="155"/>
        <v/>
      </c>
    </row>
    <row r="747" spans="1:42" x14ac:dyDescent="0.25">
      <c r="A747" s="27"/>
      <c r="B747" s="104"/>
      <c r="C747" s="105"/>
      <c r="D747" s="105"/>
      <c r="E747" s="106"/>
      <c r="F747" s="107"/>
      <c r="G747" s="107"/>
      <c r="H747" s="108"/>
      <c r="I747" s="27"/>
      <c r="J747" s="27"/>
      <c r="K747" s="29" t="str">
        <f t="shared" si="143"/>
        <v/>
      </c>
      <c r="L747" s="21" t="str">
        <f>IF($K747="", "", IF($K747=$Q$5, 0, ($G747*'Intro &amp; Setup'!$Y$20)-($F747*'Intro &amp; Setup'!$Y$20)))</f>
        <v/>
      </c>
      <c r="M747" s="27"/>
      <c r="S747" s="39" t="str">
        <f t="shared" si="144"/>
        <v/>
      </c>
      <c r="U747" s="39" t="str">
        <f t="shared" si="145"/>
        <v/>
      </c>
      <c r="W747" s="39" t="str">
        <f t="shared" si="146"/>
        <v/>
      </c>
      <c r="Y747" s="39" t="str">
        <f>IF($B747="", "", IF(OR($B747&lt;'Intro &amp; Setup'!$BI$7, $B747&gt;'Intro &amp; Setup'!$BJ$18), "X", ""))</f>
        <v/>
      </c>
      <c r="AA747" s="70" t="str">
        <f t="shared" si="147"/>
        <v/>
      </c>
      <c r="AB747" s="67" t="str">
        <f t="shared" si="148"/>
        <v/>
      </c>
      <c r="AD747" s="64" t="str">
        <f t="shared" si="149"/>
        <v/>
      </c>
      <c r="AF747" s="67" t="str">
        <f>IF($AD747="", "", COUNTIF($AD$11:$AD$1010, "&lt;"&amp;$AD747)+1+COUNTIF($AD$11:$AD747, $AD747)-1)</f>
        <v/>
      </c>
      <c r="AH747" s="77" t="str">
        <f t="shared" si="150"/>
        <v/>
      </c>
      <c r="AI747" s="21" t="str">
        <f t="shared" si="151"/>
        <v/>
      </c>
      <c r="AK747" s="39" t="str">
        <f t="shared" si="152"/>
        <v/>
      </c>
      <c r="AM747" s="77" t="str">
        <f t="shared" si="153"/>
        <v/>
      </c>
      <c r="AO747" s="77" t="str">
        <f t="shared" si="154"/>
        <v/>
      </c>
      <c r="AP747" s="21" t="str">
        <f t="shared" si="155"/>
        <v/>
      </c>
    </row>
    <row r="748" spans="1:42" x14ac:dyDescent="0.25">
      <c r="A748" s="27"/>
      <c r="B748" s="104"/>
      <c r="C748" s="105"/>
      <c r="D748" s="105"/>
      <c r="E748" s="106"/>
      <c r="F748" s="107"/>
      <c r="G748" s="107"/>
      <c r="H748" s="108"/>
      <c r="I748" s="27"/>
      <c r="J748" s="27"/>
      <c r="K748" s="29" t="str">
        <f t="shared" si="143"/>
        <v/>
      </c>
      <c r="L748" s="21" t="str">
        <f>IF($K748="", "", IF($K748=$Q$5, 0, ($G748*'Intro &amp; Setup'!$Y$20)-($F748*'Intro &amp; Setup'!$Y$20)))</f>
        <v/>
      </c>
      <c r="M748" s="27"/>
      <c r="S748" s="39" t="str">
        <f t="shared" si="144"/>
        <v/>
      </c>
      <c r="U748" s="39" t="str">
        <f t="shared" si="145"/>
        <v/>
      </c>
      <c r="W748" s="39" t="str">
        <f t="shared" si="146"/>
        <v/>
      </c>
      <c r="Y748" s="39" t="str">
        <f>IF($B748="", "", IF(OR($B748&lt;'Intro &amp; Setup'!$BI$7, $B748&gt;'Intro &amp; Setup'!$BJ$18), "X", ""))</f>
        <v/>
      </c>
      <c r="AA748" s="70" t="str">
        <f t="shared" si="147"/>
        <v/>
      </c>
      <c r="AB748" s="67" t="str">
        <f t="shared" si="148"/>
        <v/>
      </c>
      <c r="AD748" s="64" t="str">
        <f t="shared" si="149"/>
        <v/>
      </c>
      <c r="AF748" s="67" t="str">
        <f>IF($AD748="", "", COUNTIF($AD$11:$AD$1010, "&lt;"&amp;$AD748)+1+COUNTIF($AD$11:$AD748, $AD748)-1)</f>
        <v/>
      </c>
      <c r="AH748" s="77" t="str">
        <f t="shared" si="150"/>
        <v/>
      </c>
      <c r="AI748" s="21" t="str">
        <f t="shared" si="151"/>
        <v/>
      </c>
      <c r="AK748" s="39" t="str">
        <f t="shared" si="152"/>
        <v/>
      </c>
      <c r="AM748" s="77" t="str">
        <f t="shared" si="153"/>
        <v/>
      </c>
      <c r="AO748" s="77" t="str">
        <f t="shared" si="154"/>
        <v/>
      </c>
      <c r="AP748" s="21" t="str">
        <f t="shared" si="155"/>
        <v/>
      </c>
    </row>
    <row r="749" spans="1:42" x14ac:dyDescent="0.25">
      <c r="A749" s="27"/>
      <c r="B749" s="104"/>
      <c r="C749" s="105"/>
      <c r="D749" s="105"/>
      <c r="E749" s="106"/>
      <c r="F749" s="107"/>
      <c r="G749" s="107"/>
      <c r="H749" s="108"/>
      <c r="I749" s="27"/>
      <c r="J749" s="27"/>
      <c r="K749" s="29" t="str">
        <f t="shared" si="143"/>
        <v/>
      </c>
      <c r="L749" s="21" t="str">
        <f>IF($K749="", "", IF($K749=$Q$5, 0, ($G749*'Intro &amp; Setup'!$Y$20)-($F749*'Intro &amp; Setup'!$Y$20)))</f>
        <v/>
      </c>
      <c r="M749" s="27"/>
      <c r="S749" s="39" t="str">
        <f t="shared" si="144"/>
        <v/>
      </c>
      <c r="U749" s="39" t="str">
        <f t="shared" si="145"/>
        <v/>
      </c>
      <c r="W749" s="39" t="str">
        <f t="shared" si="146"/>
        <v/>
      </c>
      <c r="Y749" s="39" t="str">
        <f>IF($B749="", "", IF(OR($B749&lt;'Intro &amp; Setup'!$BI$7, $B749&gt;'Intro &amp; Setup'!$BJ$18), "X", ""))</f>
        <v/>
      </c>
      <c r="AA749" s="70" t="str">
        <f t="shared" si="147"/>
        <v/>
      </c>
      <c r="AB749" s="67" t="str">
        <f t="shared" si="148"/>
        <v/>
      </c>
      <c r="AD749" s="64" t="str">
        <f t="shared" si="149"/>
        <v/>
      </c>
      <c r="AF749" s="67" t="str">
        <f>IF($AD749="", "", COUNTIF($AD$11:$AD$1010, "&lt;"&amp;$AD749)+1+COUNTIF($AD$11:$AD749, $AD749)-1)</f>
        <v/>
      </c>
      <c r="AH749" s="77" t="str">
        <f t="shared" si="150"/>
        <v/>
      </c>
      <c r="AI749" s="21" t="str">
        <f t="shared" si="151"/>
        <v/>
      </c>
      <c r="AK749" s="39" t="str">
        <f t="shared" si="152"/>
        <v/>
      </c>
      <c r="AM749" s="77" t="str">
        <f t="shared" si="153"/>
        <v/>
      </c>
      <c r="AO749" s="77" t="str">
        <f t="shared" si="154"/>
        <v/>
      </c>
      <c r="AP749" s="21" t="str">
        <f t="shared" si="155"/>
        <v/>
      </c>
    </row>
    <row r="750" spans="1:42" x14ac:dyDescent="0.25">
      <c r="A750" s="27"/>
      <c r="B750" s="104"/>
      <c r="C750" s="105"/>
      <c r="D750" s="105"/>
      <c r="E750" s="106"/>
      <c r="F750" s="107"/>
      <c r="G750" s="107"/>
      <c r="H750" s="108"/>
      <c r="I750" s="27"/>
      <c r="J750" s="27"/>
      <c r="K750" s="29" t="str">
        <f t="shared" si="143"/>
        <v/>
      </c>
      <c r="L750" s="21" t="str">
        <f>IF($K750="", "", IF($K750=$Q$5, 0, ($G750*'Intro &amp; Setup'!$Y$20)-($F750*'Intro &amp; Setup'!$Y$20)))</f>
        <v/>
      </c>
      <c r="M750" s="27"/>
      <c r="S750" s="39" t="str">
        <f t="shared" si="144"/>
        <v/>
      </c>
      <c r="U750" s="39" t="str">
        <f t="shared" si="145"/>
        <v/>
      </c>
      <c r="W750" s="39" t="str">
        <f t="shared" si="146"/>
        <v/>
      </c>
      <c r="Y750" s="39" t="str">
        <f>IF($B750="", "", IF(OR($B750&lt;'Intro &amp; Setup'!$BI$7, $B750&gt;'Intro &amp; Setup'!$BJ$18), "X", ""))</f>
        <v/>
      </c>
      <c r="AA750" s="70" t="str">
        <f t="shared" si="147"/>
        <v/>
      </c>
      <c r="AB750" s="67" t="str">
        <f t="shared" si="148"/>
        <v/>
      </c>
      <c r="AD750" s="64" t="str">
        <f t="shared" si="149"/>
        <v/>
      </c>
      <c r="AF750" s="67" t="str">
        <f>IF($AD750="", "", COUNTIF($AD$11:$AD$1010, "&lt;"&amp;$AD750)+1+COUNTIF($AD$11:$AD750, $AD750)-1)</f>
        <v/>
      </c>
      <c r="AH750" s="77" t="str">
        <f t="shared" si="150"/>
        <v/>
      </c>
      <c r="AI750" s="21" t="str">
        <f t="shared" si="151"/>
        <v/>
      </c>
      <c r="AK750" s="39" t="str">
        <f t="shared" si="152"/>
        <v/>
      </c>
      <c r="AM750" s="77" t="str">
        <f t="shared" si="153"/>
        <v/>
      </c>
      <c r="AO750" s="77" t="str">
        <f t="shared" si="154"/>
        <v/>
      </c>
      <c r="AP750" s="21" t="str">
        <f t="shared" si="155"/>
        <v/>
      </c>
    </row>
    <row r="751" spans="1:42" x14ac:dyDescent="0.25">
      <c r="A751" s="27"/>
      <c r="B751" s="104"/>
      <c r="C751" s="105"/>
      <c r="D751" s="105"/>
      <c r="E751" s="106"/>
      <c r="F751" s="107"/>
      <c r="G751" s="107"/>
      <c r="H751" s="108"/>
      <c r="I751" s="27"/>
      <c r="J751" s="27"/>
      <c r="K751" s="29" t="str">
        <f t="shared" si="143"/>
        <v/>
      </c>
      <c r="L751" s="21" t="str">
        <f>IF($K751="", "", IF($K751=$Q$5, 0, ($G751*'Intro &amp; Setup'!$Y$20)-($F751*'Intro &amp; Setup'!$Y$20)))</f>
        <v/>
      </c>
      <c r="M751" s="27"/>
      <c r="S751" s="39" t="str">
        <f t="shared" si="144"/>
        <v/>
      </c>
      <c r="U751" s="39" t="str">
        <f t="shared" si="145"/>
        <v/>
      </c>
      <c r="W751" s="39" t="str">
        <f t="shared" si="146"/>
        <v/>
      </c>
      <c r="Y751" s="39" t="str">
        <f>IF($B751="", "", IF(OR($B751&lt;'Intro &amp; Setup'!$BI$7, $B751&gt;'Intro &amp; Setup'!$BJ$18), "X", ""))</f>
        <v/>
      </c>
      <c r="AA751" s="70" t="str">
        <f t="shared" si="147"/>
        <v/>
      </c>
      <c r="AB751" s="67" t="str">
        <f t="shared" si="148"/>
        <v/>
      </c>
      <c r="AD751" s="64" t="str">
        <f t="shared" si="149"/>
        <v/>
      </c>
      <c r="AF751" s="67" t="str">
        <f>IF($AD751="", "", COUNTIF($AD$11:$AD$1010, "&lt;"&amp;$AD751)+1+COUNTIF($AD$11:$AD751, $AD751)-1)</f>
        <v/>
      </c>
      <c r="AH751" s="77" t="str">
        <f t="shared" si="150"/>
        <v/>
      </c>
      <c r="AI751" s="21" t="str">
        <f t="shared" si="151"/>
        <v/>
      </c>
      <c r="AK751" s="39" t="str">
        <f t="shared" si="152"/>
        <v/>
      </c>
      <c r="AM751" s="77" t="str">
        <f t="shared" si="153"/>
        <v/>
      </c>
      <c r="AO751" s="77" t="str">
        <f t="shared" si="154"/>
        <v/>
      </c>
      <c r="AP751" s="21" t="str">
        <f t="shared" si="155"/>
        <v/>
      </c>
    </row>
    <row r="752" spans="1:42" x14ac:dyDescent="0.25">
      <c r="A752" s="27"/>
      <c r="B752" s="104"/>
      <c r="C752" s="105"/>
      <c r="D752" s="105"/>
      <c r="E752" s="106"/>
      <c r="F752" s="107"/>
      <c r="G752" s="107"/>
      <c r="H752" s="108"/>
      <c r="I752" s="27"/>
      <c r="J752" s="27"/>
      <c r="K752" s="29" t="str">
        <f t="shared" si="143"/>
        <v/>
      </c>
      <c r="L752" s="21" t="str">
        <f>IF($K752="", "", IF($K752=$Q$5, 0, ($G752*'Intro &amp; Setup'!$Y$20)-($F752*'Intro &amp; Setup'!$Y$20)))</f>
        <v/>
      </c>
      <c r="M752" s="27"/>
      <c r="S752" s="39" t="str">
        <f t="shared" si="144"/>
        <v/>
      </c>
      <c r="U752" s="39" t="str">
        <f t="shared" si="145"/>
        <v/>
      </c>
      <c r="W752" s="39" t="str">
        <f t="shared" si="146"/>
        <v/>
      </c>
      <c r="Y752" s="39" t="str">
        <f>IF($B752="", "", IF(OR($B752&lt;'Intro &amp; Setup'!$BI$7, $B752&gt;'Intro &amp; Setup'!$BJ$18), "X", ""))</f>
        <v/>
      </c>
      <c r="AA752" s="70" t="str">
        <f t="shared" si="147"/>
        <v/>
      </c>
      <c r="AB752" s="67" t="str">
        <f t="shared" si="148"/>
        <v/>
      </c>
      <c r="AD752" s="64" t="str">
        <f t="shared" si="149"/>
        <v/>
      </c>
      <c r="AF752" s="67" t="str">
        <f>IF($AD752="", "", COUNTIF($AD$11:$AD$1010, "&lt;"&amp;$AD752)+1+COUNTIF($AD$11:$AD752, $AD752)-1)</f>
        <v/>
      </c>
      <c r="AH752" s="77" t="str">
        <f t="shared" si="150"/>
        <v/>
      </c>
      <c r="AI752" s="21" t="str">
        <f t="shared" si="151"/>
        <v/>
      </c>
      <c r="AK752" s="39" t="str">
        <f t="shared" si="152"/>
        <v/>
      </c>
      <c r="AM752" s="77" t="str">
        <f t="shared" si="153"/>
        <v/>
      </c>
      <c r="AO752" s="77" t="str">
        <f t="shared" si="154"/>
        <v/>
      </c>
      <c r="AP752" s="21" t="str">
        <f t="shared" si="155"/>
        <v/>
      </c>
    </row>
    <row r="753" spans="1:42" x14ac:dyDescent="0.25">
      <c r="A753" s="27"/>
      <c r="B753" s="104"/>
      <c r="C753" s="105"/>
      <c r="D753" s="105"/>
      <c r="E753" s="106"/>
      <c r="F753" s="107"/>
      <c r="G753" s="107"/>
      <c r="H753" s="108"/>
      <c r="I753" s="27"/>
      <c r="J753" s="27"/>
      <c r="K753" s="29" t="str">
        <f t="shared" si="143"/>
        <v/>
      </c>
      <c r="L753" s="21" t="str">
        <f>IF($K753="", "", IF($K753=$Q$5, 0, ($G753*'Intro &amp; Setup'!$Y$20)-($F753*'Intro &amp; Setup'!$Y$20)))</f>
        <v/>
      </c>
      <c r="M753" s="27"/>
      <c r="S753" s="39" t="str">
        <f t="shared" si="144"/>
        <v/>
      </c>
      <c r="U753" s="39" t="str">
        <f t="shared" si="145"/>
        <v/>
      </c>
      <c r="W753" s="39" t="str">
        <f t="shared" si="146"/>
        <v/>
      </c>
      <c r="Y753" s="39" t="str">
        <f>IF($B753="", "", IF(OR($B753&lt;'Intro &amp; Setup'!$BI$7, $B753&gt;'Intro &amp; Setup'!$BJ$18), "X", ""))</f>
        <v/>
      </c>
      <c r="AA753" s="70" t="str">
        <f t="shared" si="147"/>
        <v/>
      </c>
      <c r="AB753" s="67" t="str">
        <f t="shared" si="148"/>
        <v/>
      </c>
      <c r="AD753" s="64" t="str">
        <f t="shared" si="149"/>
        <v/>
      </c>
      <c r="AF753" s="67" t="str">
        <f>IF($AD753="", "", COUNTIF($AD$11:$AD$1010, "&lt;"&amp;$AD753)+1+COUNTIF($AD$11:$AD753, $AD753)-1)</f>
        <v/>
      </c>
      <c r="AH753" s="77" t="str">
        <f t="shared" si="150"/>
        <v/>
      </c>
      <c r="AI753" s="21" t="str">
        <f t="shared" si="151"/>
        <v/>
      </c>
      <c r="AK753" s="39" t="str">
        <f t="shared" si="152"/>
        <v/>
      </c>
      <c r="AM753" s="77" t="str">
        <f t="shared" si="153"/>
        <v/>
      </c>
      <c r="AO753" s="77" t="str">
        <f t="shared" si="154"/>
        <v/>
      </c>
      <c r="AP753" s="21" t="str">
        <f t="shared" si="155"/>
        <v/>
      </c>
    </row>
    <row r="754" spans="1:42" x14ac:dyDescent="0.25">
      <c r="A754" s="27"/>
      <c r="B754" s="104"/>
      <c r="C754" s="105"/>
      <c r="D754" s="105"/>
      <c r="E754" s="106"/>
      <c r="F754" s="107"/>
      <c r="G754" s="107"/>
      <c r="H754" s="108"/>
      <c r="I754" s="27"/>
      <c r="J754" s="27"/>
      <c r="K754" s="29" t="str">
        <f t="shared" si="143"/>
        <v/>
      </c>
      <c r="L754" s="21" t="str">
        <f>IF($K754="", "", IF($K754=$Q$5, 0, ($G754*'Intro &amp; Setup'!$Y$20)-($F754*'Intro &amp; Setup'!$Y$20)))</f>
        <v/>
      </c>
      <c r="M754" s="27"/>
      <c r="S754" s="39" t="str">
        <f t="shared" si="144"/>
        <v/>
      </c>
      <c r="U754" s="39" t="str">
        <f t="shared" si="145"/>
        <v/>
      </c>
      <c r="W754" s="39" t="str">
        <f t="shared" si="146"/>
        <v/>
      </c>
      <c r="Y754" s="39" t="str">
        <f>IF($B754="", "", IF(OR($B754&lt;'Intro &amp; Setup'!$BI$7, $B754&gt;'Intro &amp; Setup'!$BJ$18), "X", ""))</f>
        <v/>
      </c>
      <c r="AA754" s="70" t="str">
        <f t="shared" si="147"/>
        <v/>
      </c>
      <c r="AB754" s="67" t="str">
        <f t="shared" si="148"/>
        <v/>
      </c>
      <c r="AD754" s="64" t="str">
        <f t="shared" si="149"/>
        <v/>
      </c>
      <c r="AF754" s="67" t="str">
        <f>IF($AD754="", "", COUNTIF($AD$11:$AD$1010, "&lt;"&amp;$AD754)+1+COUNTIF($AD$11:$AD754, $AD754)-1)</f>
        <v/>
      </c>
      <c r="AH754" s="77" t="str">
        <f t="shared" si="150"/>
        <v/>
      </c>
      <c r="AI754" s="21" t="str">
        <f t="shared" si="151"/>
        <v/>
      </c>
      <c r="AK754" s="39" t="str">
        <f t="shared" si="152"/>
        <v/>
      </c>
      <c r="AM754" s="77" t="str">
        <f t="shared" si="153"/>
        <v/>
      </c>
      <c r="AO754" s="77" t="str">
        <f t="shared" si="154"/>
        <v/>
      </c>
      <c r="AP754" s="21" t="str">
        <f t="shared" si="155"/>
        <v/>
      </c>
    </row>
    <row r="755" spans="1:42" x14ac:dyDescent="0.25">
      <c r="A755" s="27"/>
      <c r="B755" s="104"/>
      <c r="C755" s="105"/>
      <c r="D755" s="105"/>
      <c r="E755" s="106"/>
      <c r="F755" s="107"/>
      <c r="G755" s="107"/>
      <c r="H755" s="108"/>
      <c r="I755" s="27"/>
      <c r="J755" s="27"/>
      <c r="K755" s="29" t="str">
        <f t="shared" si="143"/>
        <v/>
      </c>
      <c r="L755" s="21" t="str">
        <f>IF($K755="", "", IF($K755=$Q$5, 0, ($G755*'Intro &amp; Setup'!$Y$20)-($F755*'Intro &amp; Setup'!$Y$20)))</f>
        <v/>
      </c>
      <c r="M755" s="27"/>
      <c r="S755" s="39" t="str">
        <f t="shared" si="144"/>
        <v/>
      </c>
      <c r="U755" s="39" t="str">
        <f t="shared" si="145"/>
        <v/>
      </c>
      <c r="W755" s="39" t="str">
        <f t="shared" si="146"/>
        <v/>
      </c>
      <c r="Y755" s="39" t="str">
        <f>IF($B755="", "", IF(OR($B755&lt;'Intro &amp; Setup'!$BI$7, $B755&gt;'Intro &amp; Setup'!$BJ$18), "X", ""))</f>
        <v/>
      </c>
      <c r="AA755" s="70" t="str">
        <f t="shared" si="147"/>
        <v/>
      </c>
      <c r="AB755" s="67" t="str">
        <f t="shared" si="148"/>
        <v/>
      </c>
      <c r="AD755" s="64" t="str">
        <f t="shared" si="149"/>
        <v/>
      </c>
      <c r="AF755" s="67" t="str">
        <f>IF($AD755="", "", COUNTIF($AD$11:$AD$1010, "&lt;"&amp;$AD755)+1+COUNTIF($AD$11:$AD755, $AD755)-1)</f>
        <v/>
      </c>
      <c r="AH755" s="77" t="str">
        <f t="shared" si="150"/>
        <v/>
      </c>
      <c r="AI755" s="21" t="str">
        <f t="shared" si="151"/>
        <v/>
      </c>
      <c r="AK755" s="39" t="str">
        <f t="shared" si="152"/>
        <v/>
      </c>
      <c r="AM755" s="77" t="str">
        <f t="shared" si="153"/>
        <v/>
      </c>
      <c r="AO755" s="77" t="str">
        <f t="shared" si="154"/>
        <v/>
      </c>
      <c r="AP755" s="21" t="str">
        <f t="shared" si="155"/>
        <v/>
      </c>
    </row>
    <row r="756" spans="1:42" x14ac:dyDescent="0.25">
      <c r="A756" s="27"/>
      <c r="B756" s="104"/>
      <c r="C756" s="105"/>
      <c r="D756" s="105"/>
      <c r="E756" s="106"/>
      <c r="F756" s="107"/>
      <c r="G756" s="107"/>
      <c r="H756" s="108"/>
      <c r="I756" s="27"/>
      <c r="J756" s="27"/>
      <c r="K756" s="29" t="str">
        <f t="shared" si="143"/>
        <v/>
      </c>
      <c r="L756" s="21" t="str">
        <f>IF($K756="", "", IF($K756=$Q$5, 0, ($G756*'Intro &amp; Setup'!$Y$20)-($F756*'Intro &amp; Setup'!$Y$20)))</f>
        <v/>
      </c>
      <c r="M756" s="27"/>
      <c r="S756" s="39" t="str">
        <f t="shared" si="144"/>
        <v/>
      </c>
      <c r="U756" s="39" t="str">
        <f t="shared" si="145"/>
        <v/>
      </c>
      <c r="W756" s="39" t="str">
        <f t="shared" si="146"/>
        <v/>
      </c>
      <c r="Y756" s="39" t="str">
        <f>IF($B756="", "", IF(OR($B756&lt;'Intro &amp; Setup'!$BI$7, $B756&gt;'Intro &amp; Setup'!$BJ$18), "X", ""))</f>
        <v/>
      </c>
      <c r="AA756" s="70" t="str">
        <f t="shared" si="147"/>
        <v/>
      </c>
      <c r="AB756" s="67" t="str">
        <f t="shared" si="148"/>
        <v/>
      </c>
      <c r="AD756" s="64" t="str">
        <f t="shared" si="149"/>
        <v/>
      </c>
      <c r="AF756" s="67" t="str">
        <f>IF($AD756="", "", COUNTIF($AD$11:$AD$1010, "&lt;"&amp;$AD756)+1+COUNTIF($AD$11:$AD756, $AD756)-1)</f>
        <v/>
      </c>
      <c r="AH756" s="77" t="str">
        <f t="shared" si="150"/>
        <v/>
      </c>
      <c r="AI756" s="21" t="str">
        <f t="shared" si="151"/>
        <v/>
      </c>
      <c r="AK756" s="39" t="str">
        <f t="shared" si="152"/>
        <v/>
      </c>
      <c r="AM756" s="77" t="str">
        <f t="shared" si="153"/>
        <v/>
      </c>
      <c r="AO756" s="77" t="str">
        <f t="shared" si="154"/>
        <v/>
      </c>
      <c r="AP756" s="21" t="str">
        <f t="shared" si="155"/>
        <v/>
      </c>
    </row>
    <row r="757" spans="1:42" x14ac:dyDescent="0.25">
      <c r="A757" s="27"/>
      <c r="B757" s="104"/>
      <c r="C757" s="105"/>
      <c r="D757" s="105"/>
      <c r="E757" s="106"/>
      <c r="F757" s="107"/>
      <c r="G757" s="107"/>
      <c r="H757" s="108"/>
      <c r="I757" s="27"/>
      <c r="J757" s="27"/>
      <c r="K757" s="29" t="str">
        <f t="shared" si="143"/>
        <v/>
      </c>
      <c r="L757" s="21" t="str">
        <f>IF($K757="", "", IF($K757=$Q$5, 0, ($G757*'Intro &amp; Setup'!$Y$20)-($F757*'Intro &amp; Setup'!$Y$20)))</f>
        <v/>
      </c>
      <c r="M757" s="27"/>
      <c r="S757" s="39" t="str">
        <f t="shared" si="144"/>
        <v/>
      </c>
      <c r="U757" s="39" t="str">
        <f t="shared" si="145"/>
        <v/>
      </c>
      <c r="W757" s="39" t="str">
        <f t="shared" si="146"/>
        <v/>
      </c>
      <c r="Y757" s="39" t="str">
        <f>IF($B757="", "", IF(OR($B757&lt;'Intro &amp; Setup'!$BI$7, $B757&gt;'Intro &amp; Setup'!$BJ$18), "X", ""))</f>
        <v/>
      </c>
      <c r="AA757" s="70" t="str">
        <f t="shared" si="147"/>
        <v/>
      </c>
      <c r="AB757" s="67" t="str">
        <f t="shared" si="148"/>
        <v/>
      </c>
      <c r="AD757" s="64" t="str">
        <f t="shared" si="149"/>
        <v/>
      </c>
      <c r="AF757" s="67" t="str">
        <f>IF($AD757="", "", COUNTIF($AD$11:$AD$1010, "&lt;"&amp;$AD757)+1+COUNTIF($AD$11:$AD757, $AD757)-1)</f>
        <v/>
      </c>
      <c r="AH757" s="77" t="str">
        <f t="shared" si="150"/>
        <v/>
      </c>
      <c r="AI757" s="21" t="str">
        <f t="shared" si="151"/>
        <v/>
      </c>
      <c r="AK757" s="39" t="str">
        <f t="shared" si="152"/>
        <v/>
      </c>
      <c r="AM757" s="77" t="str">
        <f t="shared" si="153"/>
        <v/>
      </c>
      <c r="AO757" s="77" t="str">
        <f t="shared" si="154"/>
        <v/>
      </c>
      <c r="AP757" s="21" t="str">
        <f t="shared" si="155"/>
        <v/>
      </c>
    </row>
    <row r="758" spans="1:42" x14ac:dyDescent="0.25">
      <c r="A758" s="27"/>
      <c r="B758" s="104"/>
      <c r="C758" s="105"/>
      <c r="D758" s="105"/>
      <c r="E758" s="106"/>
      <c r="F758" s="107"/>
      <c r="G758" s="107"/>
      <c r="H758" s="108"/>
      <c r="I758" s="27"/>
      <c r="J758" s="27"/>
      <c r="K758" s="29" t="str">
        <f t="shared" si="143"/>
        <v/>
      </c>
      <c r="L758" s="21" t="str">
        <f>IF($K758="", "", IF($K758=$Q$5, 0, ($G758*'Intro &amp; Setup'!$Y$20)-($F758*'Intro &amp; Setup'!$Y$20)))</f>
        <v/>
      </c>
      <c r="M758" s="27"/>
      <c r="S758" s="39" t="str">
        <f t="shared" si="144"/>
        <v/>
      </c>
      <c r="U758" s="39" t="str">
        <f t="shared" si="145"/>
        <v/>
      </c>
      <c r="W758" s="39" t="str">
        <f t="shared" si="146"/>
        <v/>
      </c>
      <c r="Y758" s="39" t="str">
        <f>IF($B758="", "", IF(OR($B758&lt;'Intro &amp; Setup'!$BI$7, $B758&gt;'Intro &amp; Setup'!$BJ$18), "X", ""))</f>
        <v/>
      </c>
      <c r="AA758" s="70" t="str">
        <f t="shared" si="147"/>
        <v/>
      </c>
      <c r="AB758" s="67" t="str">
        <f t="shared" si="148"/>
        <v/>
      </c>
      <c r="AD758" s="64" t="str">
        <f t="shared" si="149"/>
        <v/>
      </c>
      <c r="AF758" s="67" t="str">
        <f>IF($AD758="", "", COUNTIF($AD$11:$AD$1010, "&lt;"&amp;$AD758)+1+COUNTIF($AD$11:$AD758, $AD758)-1)</f>
        <v/>
      </c>
      <c r="AH758" s="77" t="str">
        <f t="shared" si="150"/>
        <v/>
      </c>
      <c r="AI758" s="21" t="str">
        <f t="shared" si="151"/>
        <v/>
      </c>
      <c r="AK758" s="39" t="str">
        <f t="shared" si="152"/>
        <v/>
      </c>
      <c r="AM758" s="77" t="str">
        <f t="shared" si="153"/>
        <v/>
      </c>
      <c r="AO758" s="77" t="str">
        <f t="shared" si="154"/>
        <v/>
      </c>
      <c r="AP758" s="21" t="str">
        <f t="shared" si="155"/>
        <v/>
      </c>
    </row>
    <row r="759" spans="1:42" x14ac:dyDescent="0.25">
      <c r="A759" s="27"/>
      <c r="B759" s="104"/>
      <c r="C759" s="105"/>
      <c r="D759" s="105"/>
      <c r="E759" s="106"/>
      <c r="F759" s="107"/>
      <c r="G759" s="107"/>
      <c r="H759" s="108"/>
      <c r="I759" s="27"/>
      <c r="J759" s="27"/>
      <c r="K759" s="29" t="str">
        <f t="shared" si="143"/>
        <v/>
      </c>
      <c r="L759" s="21" t="str">
        <f>IF($K759="", "", IF($K759=$Q$5, 0, ($G759*'Intro &amp; Setup'!$Y$20)-($F759*'Intro &amp; Setup'!$Y$20)))</f>
        <v/>
      </c>
      <c r="M759" s="27"/>
      <c r="S759" s="39" t="str">
        <f t="shared" si="144"/>
        <v/>
      </c>
      <c r="U759" s="39" t="str">
        <f t="shared" si="145"/>
        <v/>
      </c>
      <c r="W759" s="39" t="str">
        <f t="shared" si="146"/>
        <v/>
      </c>
      <c r="Y759" s="39" t="str">
        <f>IF($B759="", "", IF(OR($B759&lt;'Intro &amp; Setup'!$BI$7, $B759&gt;'Intro &amp; Setup'!$BJ$18), "X", ""))</f>
        <v/>
      </c>
      <c r="AA759" s="70" t="str">
        <f t="shared" si="147"/>
        <v/>
      </c>
      <c r="AB759" s="67" t="str">
        <f t="shared" si="148"/>
        <v/>
      </c>
      <c r="AD759" s="64" t="str">
        <f t="shared" si="149"/>
        <v/>
      </c>
      <c r="AF759" s="67" t="str">
        <f>IF($AD759="", "", COUNTIF($AD$11:$AD$1010, "&lt;"&amp;$AD759)+1+COUNTIF($AD$11:$AD759, $AD759)-1)</f>
        <v/>
      </c>
      <c r="AH759" s="77" t="str">
        <f t="shared" si="150"/>
        <v/>
      </c>
      <c r="AI759" s="21" t="str">
        <f t="shared" si="151"/>
        <v/>
      </c>
      <c r="AK759" s="39" t="str">
        <f t="shared" si="152"/>
        <v/>
      </c>
      <c r="AM759" s="77" t="str">
        <f t="shared" si="153"/>
        <v/>
      </c>
      <c r="AO759" s="77" t="str">
        <f t="shared" si="154"/>
        <v/>
      </c>
      <c r="AP759" s="21" t="str">
        <f t="shared" si="155"/>
        <v/>
      </c>
    </row>
    <row r="760" spans="1:42" x14ac:dyDescent="0.25">
      <c r="A760" s="27"/>
      <c r="B760" s="104"/>
      <c r="C760" s="105"/>
      <c r="D760" s="105"/>
      <c r="E760" s="106"/>
      <c r="F760" s="107"/>
      <c r="G760" s="107"/>
      <c r="H760" s="108"/>
      <c r="I760" s="27"/>
      <c r="J760" s="27"/>
      <c r="K760" s="29" t="str">
        <f t="shared" si="143"/>
        <v/>
      </c>
      <c r="L760" s="21" t="str">
        <f>IF($K760="", "", IF($K760=$Q$5, 0, ($G760*'Intro &amp; Setup'!$Y$20)-($F760*'Intro &amp; Setup'!$Y$20)))</f>
        <v/>
      </c>
      <c r="M760" s="27"/>
      <c r="S760" s="39" t="str">
        <f t="shared" si="144"/>
        <v/>
      </c>
      <c r="U760" s="39" t="str">
        <f t="shared" si="145"/>
        <v/>
      </c>
      <c r="W760" s="39" t="str">
        <f t="shared" si="146"/>
        <v/>
      </c>
      <c r="Y760" s="39" t="str">
        <f>IF($B760="", "", IF(OR($B760&lt;'Intro &amp; Setup'!$BI$7, $B760&gt;'Intro &amp; Setup'!$BJ$18), "X", ""))</f>
        <v/>
      </c>
      <c r="AA760" s="70" t="str">
        <f t="shared" si="147"/>
        <v/>
      </c>
      <c r="AB760" s="67" t="str">
        <f t="shared" si="148"/>
        <v/>
      </c>
      <c r="AD760" s="64" t="str">
        <f t="shared" si="149"/>
        <v/>
      </c>
      <c r="AF760" s="67" t="str">
        <f>IF($AD760="", "", COUNTIF($AD$11:$AD$1010, "&lt;"&amp;$AD760)+1+COUNTIF($AD$11:$AD760, $AD760)-1)</f>
        <v/>
      </c>
      <c r="AH760" s="77" t="str">
        <f t="shared" si="150"/>
        <v/>
      </c>
      <c r="AI760" s="21" t="str">
        <f t="shared" si="151"/>
        <v/>
      </c>
      <c r="AK760" s="39" t="str">
        <f t="shared" si="152"/>
        <v/>
      </c>
      <c r="AM760" s="77" t="str">
        <f t="shared" si="153"/>
        <v/>
      </c>
      <c r="AO760" s="77" t="str">
        <f t="shared" si="154"/>
        <v/>
      </c>
      <c r="AP760" s="21" t="str">
        <f t="shared" si="155"/>
        <v/>
      </c>
    </row>
    <row r="761" spans="1:42" x14ac:dyDescent="0.25">
      <c r="A761" s="27"/>
      <c r="B761" s="104"/>
      <c r="C761" s="105"/>
      <c r="D761" s="105"/>
      <c r="E761" s="106"/>
      <c r="F761" s="107"/>
      <c r="G761" s="107"/>
      <c r="H761" s="108"/>
      <c r="I761" s="27"/>
      <c r="J761" s="27"/>
      <c r="K761" s="29" t="str">
        <f t="shared" si="143"/>
        <v/>
      </c>
      <c r="L761" s="21" t="str">
        <f>IF($K761="", "", IF($K761=$Q$5, 0, ($G761*'Intro &amp; Setup'!$Y$20)-($F761*'Intro &amp; Setup'!$Y$20)))</f>
        <v/>
      </c>
      <c r="M761" s="27"/>
      <c r="S761" s="39" t="str">
        <f t="shared" si="144"/>
        <v/>
      </c>
      <c r="U761" s="39" t="str">
        <f t="shared" si="145"/>
        <v/>
      </c>
      <c r="W761" s="39" t="str">
        <f t="shared" si="146"/>
        <v/>
      </c>
      <c r="Y761" s="39" t="str">
        <f>IF($B761="", "", IF(OR($B761&lt;'Intro &amp; Setup'!$BI$7, $B761&gt;'Intro &amp; Setup'!$BJ$18), "X", ""))</f>
        <v/>
      </c>
      <c r="AA761" s="70" t="str">
        <f t="shared" si="147"/>
        <v/>
      </c>
      <c r="AB761" s="67" t="str">
        <f t="shared" si="148"/>
        <v/>
      </c>
      <c r="AD761" s="64" t="str">
        <f t="shared" si="149"/>
        <v/>
      </c>
      <c r="AF761" s="67" t="str">
        <f>IF($AD761="", "", COUNTIF($AD$11:$AD$1010, "&lt;"&amp;$AD761)+1+COUNTIF($AD$11:$AD761, $AD761)-1)</f>
        <v/>
      </c>
      <c r="AH761" s="77" t="str">
        <f t="shared" si="150"/>
        <v/>
      </c>
      <c r="AI761" s="21" t="str">
        <f t="shared" si="151"/>
        <v/>
      </c>
      <c r="AK761" s="39" t="str">
        <f t="shared" si="152"/>
        <v/>
      </c>
      <c r="AM761" s="77" t="str">
        <f t="shared" si="153"/>
        <v/>
      </c>
      <c r="AO761" s="77" t="str">
        <f t="shared" si="154"/>
        <v/>
      </c>
      <c r="AP761" s="21" t="str">
        <f t="shared" si="155"/>
        <v/>
      </c>
    </row>
    <row r="762" spans="1:42" x14ac:dyDescent="0.25">
      <c r="A762" s="27"/>
      <c r="B762" s="104"/>
      <c r="C762" s="105"/>
      <c r="D762" s="105"/>
      <c r="E762" s="106"/>
      <c r="F762" s="107"/>
      <c r="G762" s="107"/>
      <c r="H762" s="108"/>
      <c r="I762" s="27"/>
      <c r="J762" s="27"/>
      <c r="K762" s="29" t="str">
        <f t="shared" si="143"/>
        <v/>
      </c>
      <c r="L762" s="21" t="str">
        <f>IF($K762="", "", IF($K762=$Q$5, 0, ($G762*'Intro &amp; Setup'!$Y$20)-($F762*'Intro &amp; Setup'!$Y$20)))</f>
        <v/>
      </c>
      <c r="M762" s="27"/>
      <c r="S762" s="39" t="str">
        <f t="shared" si="144"/>
        <v/>
      </c>
      <c r="U762" s="39" t="str">
        <f t="shared" si="145"/>
        <v/>
      </c>
      <c r="W762" s="39" t="str">
        <f t="shared" si="146"/>
        <v/>
      </c>
      <c r="Y762" s="39" t="str">
        <f>IF($B762="", "", IF(OR($B762&lt;'Intro &amp; Setup'!$BI$7, $B762&gt;'Intro &amp; Setup'!$BJ$18), "X", ""))</f>
        <v/>
      </c>
      <c r="AA762" s="70" t="str">
        <f t="shared" si="147"/>
        <v/>
      </c>
      <c r="AB762" s="67" t="str">
        <f t="shared" si="148"/>
        <v/>
      </c>
      <c r="AD762" s="64" t="str">
        <f t="shared" si="149"/>
        <v/>
      </c>
      <c r="AF762" s="67" t="str">
        <f>IF($AD762="", "", COUNTIF($AD$11:$AD$1010, "&lt;"&amp;$AD762)+1+COUNTIF($AD$11:$AD762, $AD762)-1)</f>
        <v/>
      </c>
      <c r="AH762" s="77" t="str">
        <f t="shared" si="150"/>
        <v/>
      </c>
      <c r="AI762" s="21" t="str">
        <f t="shared" si="151"/>
        <v/>
      </c>
      <c r="AK762" s="39" t="str">
        <f t="shared" si="152"/>
        <v/>
      </c>
      <c r="AM762" s="77" t="str">
        <f t="shared" si="153"/>
        <v/>
      </c>
      <c r="AO762" s="77" t="str">
        <f t="shared" si="154"/>
        <v/>
      </c>
      <c r="AP762" s="21" t="str">
        <f t="shared" si="155"/>
        <v/>
      </c>
    </row>
    <row r="763" spans="1:42" x14ac:dyDescent="0.25">
      <c r="A763" s="27"/>
      <c r="B763" s="104"/>
      <c r="C763" s="105"/>
      <c r="D763" s="105"/>
      <c r="E763" s="106"/>
      <c r="F763" s="107"/>
      <c r="G763" s="107"/>
      <c r="H763" s="108"/>
      <c r="I763" s="27"/>
      <c r="J763" s="27"/>
      <c r="K763" s="29" t="str">
        <f t="shared" si="143"/>
        <v/>
      </c>
      <c r="L763" s="21" t="str">
        <f>IF($K763="", "", IF($K763=$Q$5, 0, ($G763*'Intro &amp; Setup'!$Y$20)-($F763*'Intro &amp; Setup'!$Y$20)))</f>
        <v/>
      </c>
      <c r="M763" s="27"/>
      <c r="S763" s="39" t="str">
        <f t="shared" si="144"/>
        <v/>
      </c>
      <c r="U763" s="39" t="str">
        <f t="shared" si="145"/>
        <v/>
      </c>
      <c r="W763" s="39" t="str">
        <f t="shared" si="146"/>
        <v/>
      </c>
      <c r="Y763" s="39" t="str">
        <f>IF($B763="", "", IF(OR($B763&lt;'Intro &amp; Setup'!$BI$7, $B763&gt;'Intro &amp; Setup'!$BJ$18), "X", ""))</f>
        <v/>
      </c>
      <c r="AA763" s="70" t="str">
        <f t="shared" si="147"/>
        <v/>
      </c>
      <c r="AB763" s="67" t="str">
        <f t="shared" si="148"/>
        <v/>
      </c>
      <c r="AD763" s="64" t="str">
        <f t="shared" si="149"/>
        <v/>
      </c>
      <c r="AF763" s="67" t="str">
        <f>IF($AD763="", "", COUNTIF($AD$11:$AD$1010, "&lt;"&amp;$AD763)+1+COUNTIF($AD$11:$AD763, $AD763)-1)</f>
        <v/>
      </c>
      <c r="AH763" s="77" t="str">
        <f t="shared" si="150"/>
        <v/>
      </c>
      <c r="AI763" s="21" t="str">
        <f t="shared" si="151"/>
        <v/>
      </c>
      <c r="AK763" s="39" t="str">
        <f t="shared" si="152"/>
        <v/>
      </c>
      <c r="AM763" s="77" t="str">
        <f t="shared" si="153"/>
        <v/>
      </c>
      <c r="AO763" s="77" t="str">
        <f t="shared" si="154"/>
        <v/>
      </c>
      <c r="AP763" s="21" t="str">
        <f t="shared" si="155"/>
        <v/>
      </c>
    </row>
    <row r="764" spans="1:42" x14ac:dyDescent="0.25">
      <c r="A764" s="27"/>
      <c r="B764" s="104"/>
      <c r="C764" s="105"/>
      <c r="D764" s="105"/>
      <c r="E764" s="106"/>
      <c r="F764" s="107"/>
      <c r="G764" s="107"/>
      <c r="H764" s="108"/>
      <c r="I764" s="27"/>
      <c r="J764" s="27"/>
      <c r="K764" s="29" t="str">
        <f t="shared" si="143"/>
        <v/>
      </c>
      <c r="L764" s="21" t="str">
        <f>IF($K764="", "", IF($K764=$Q$5, 0, ($G764*'Intro &amp; Setup'!$Y$20)-($F764*'Intro &amp; Setup'!$Y$20)))</f>
        <v/>
      </c>
      <c r="M764" s="27"/>
      <c r="S764" s="39" t="str">
        <f t="shared" si="144"/>
        <v/>
      </c>
      <c r="U764" s="39" t="str">
        <f t="shared" si="145"/>
        <v/>
      </c>
      <c r="W764" s="39" t="str">
        <f t="shared" si="146"/>
        <v/>
      </c>
      <c r="Y764" s="39" t="str">
        <f>IF($B764="", "", IF(OR($B764&lt;'Intro &amp; Setup'!$BI$7, $B764&gt;'Intro &amp; Setup'!$BJ$18), "X", ""))</f>
        <v/>
      </c>
      <c r="AA764" s="70" t="str">
        <f t="shared" si="147"/>
        <v/>
      </c>
      <c r="AB764" s="67" t="str">
        <f t="shared" si="148"/>
        <v/>
      </c>
      <c r="AD764" s="64" t="str">
        <f t="shared" si="149"/>
        <v/>
      </c>
      <c r="AF764" s="67" t="str">
        <f>IF($AD764="", "", COUNTIF($AD$11:$AD$1010, "&lt;"&amp;$AD764)+1+COUNTIF($AD$11:$AD764, $AD764)-1)</f>
        <v/>
      </c>
      <c r="AH764" s="77" t="str">
        <f t="shared" si="150"/>
        <v/>
      </c>
      <c r="AI764" s="21" t="str">
        <f t="shared" si="151"/>
        <v/>
      </c>
      <c r="AK764" s="39" t="str">
        <f t="shared" si="152"/>
        <v/>
      </c>
      <c r="AM764" s="77" t="str">
        <f t="shared" si="153"/>
        <v/>
      </c>
      <c r="AO764" s="77" t="str">
        <f t="shared" si="154"/>
        <v/>
      </c>
      <c r="AP764" s="21" t="str">
        <f t="shared" si="155"/>
        <v/>
      </c>
    </row>
    <row r="765" spans="1:42" x14ac:dyDescent="0.25">
      <c r="A765" s="27"/>
      <c r="B765" s="104"/>
      <c r="C765" s="105"/>
      <c r="D765" s="105"/>
      <c r="E765" s="106"/>
      <c r="F765" s="107"/>
      <c r="G765" s="107"/>
      <c r="H765" s="108"/>
      <c r="I765" s="27"/>
      <c r="J765" s="27"/>
      <c r="K765" s="29" t="str">
        <f t="shared" si="143"/>
        <v/>
      </c>
      <c r="L765" s="21" t="str">
        <f>IF($K765="", "", IF($K765=$Q$5, 0, ($G765*'Intro &amp; Setup'!$Y$20)-($F765*'Intro &amp; Setup'!$Y$20)))</f>
        <v/>
      </c>
      <c r="M765" s="27"/>
      <c r="S765" s="39" t="str">
        <f t="shared" si="144"/>
        <v/>
      </c>
      <c r="U765" s="39" t="str">
        <f t="shared" si="145"/>
        <v/>
      </c>
      <c r="W765" s="39" t="str">
        <f t="shared" si="146"/>
        <v/>
      </c>
      <c r="Y765" s="39" t="str">
        <f>IF($B765="", "", IF(OR($B765&lt;'Intro &amp; Setup'!$BI$7, $B765&gt;'Intro &amp; Setup'!$BJ$18), "X", ""))</f>
        <v/>
      </c>
      <c r="AA765" s="70" t="str">
        <f t="shared" si="147"/>
        <v/>
      </c>
      <c r="AB765" s="67" t="str">
        <f t="shared" si="148"/>
        <v/>
      </c>
      <c r="AD765" s="64" t="str">
        <f t="shared" si="149"/>
        <v/>
      </c>
      <c r="AF765" s="67" t="str">
        <f>IF($AD765="", "", COUNTIF($AD$11:$AD$1010, "&lt;"&amp;$AD765)+1+COUNTIF($AD$11:$AD765, $AD765)-1)</f>
        <v/>
      </c>
      <c r="AH765" s="77" t="str">
        <f t="shared" si="150"/>
        <v/>
      </c>
      <c r="AI765" s="21" t="str">
        <f t="shared" si="151"/>
        <v/>
      </c>
      <c r="AK765" s="39" t="str">
        <f t="shared" si="152"/>
        <v/>
      </c>
      <c r="AM765" s="77" t="str">
        <f t="shared" si="153"/>
        <v/>
      </c>
      <c r="AO765" s="77" t="str">
        <f t="shared" si="154"/>
        <v/>
      </c>
      <c r="AP765" s="21" t="str">
        <f t="shared" si="155"/>
        <v/>
      </c>
    </row>
    <row r="766" spans="1:42" x14ac:dyDescent="0.25">
      <c r="A766" s="27"/>
      <c r="B766" s="104"/>
      <c r="C766" s="105"/>
      <c r="D766" s="105"/>
      <c r="E766" s="106"/>
      <c r="F766" s="107"/>
      <c r="G766" s="107"/>
      <c r="H766" s="108"/>
      <c r="I766" s="27"/>
      <c r="J766" s="27"/>
      <c r="K766" s="29" t="str">
        <f t="shared" si="143"/>
        <v/>
      </c>
      <c r="L766" s="21" t="str">
        <f>IF($K766="", "", IF($K766=$Q$5, 0, ($G766*'Intro &amp; Setup'!$Y$20)-($F766*'Intro &amp; Setup'!$Y$20)))</f>
        <v/>
      </c>
      <c r="M766" s="27"/>
      <c r="S766" s="39" t="str">
        <f t="shared" si="144"/>
        <v/>
      </c>
      <c r="U766" s="39" t="str">
        <f t="shared" si="145"/>
        <v/>
      </c>
      <c r="W766" s="39" t="str">
        <f t="shared" si="146"/>
        <v/>
      </c>
      <c r="Y766" s="39" t="str">
        <f>IF($B766="", "", IF(OR($B766&lt;'Intro &amp; Setup'!$BI$7, $B766&gt;'Intro &amp; Setup'!$BJ$18), "X", ""))</f>
        <v/>
      </c>
      <c r="AA766" s="70" t="str">
        <f t="shared" si="147"/>
        <v/>
      </c>
      <c r="AB766" s="67" t="str">
        <f t="shared" si="148"/>
        <v/>
      </c>
      <c r="AD766" s="64" t="str">
        <f t="shared" si="149"/>
        <v/>
      </c>
      <c r="AF766" s="67" t="str">
        <f>IF($AD766="", "", COUNTIF($AD$11:$AD$1010, "&lt;"&amp;$AD766)+1+COUNTIF($AD$11:$AD766, $AD766)-1)</f>
        <v/>
      </c>
      <c r="AH766" s="77" t="str">
        <f t="shared" si="150"/>
        <v/>
      </c>
      <c r="AI766" s="21" t="str">
        <f t="shared" si="151"/>
        <v/>
      </c>
      <c r="AK766" s="39" t="str">
        <f t="shared" si="152"/>
        <v/>
      </c>
      <c r="AM766" s="77" t="str">
        <f t="shared" si="153"/>
        <v/>
      </c>
      <c r="AO766" s="77" t="str">
        <f t="shared" si="154"/>
        <v/>
      </c>
      <c r="AP766" s="21" t="str">
        <f t="shared" si="155"/>
        <v/>
      </c>
    </row>
    <row r="767" spans="1:42" x14ac:dyDescent="0.25">
      <c r="A767" s="27"/>
      <c r="B767" s="104"/>
      <c r="C767" s="105"/>
      <c r="D767" s="105"/>
      <c r="E767" s="106"/>
      <c r="F767" s="107"/>
      <c r="G767" s="107"/>
      <c r="H767" s="108"/>
      <c r="I767" s="27"/>
      <c r="J767" s="27"/>
      <c r="K767" s="29" t="str">
        <f t="shared" si="143"/>
        <v/>
      </c>
      <c r="L767" s="21" t="str">
        <f>IF($K767="", "", IF($K767=$Q$5, 0, ($G767*'Intro &amp; Setup'!$Y$20)-($F767*'Intro &amp; Setup'!$Y$20)))</f>
        <v/>
      </c>
      <c r="M767" s="27"/>
      <c r="S767" s="39" t="str">
        <f t="shared" si="144"/>
        <v/>
      </c>
      <c r="U767" s="39" t="str">
        <f t="shared" si="145"/>
        <v/>
      </c>
      <c r="W767" s="39" t="str">
        <f t="shared" si="146"/>
        <v/>
      </c>
      <c r="Y767" s="39" t="str">
        <f>IF($B767="", "", IF(OR($B767&lt;'Intro &amp; Setup'!$BI$7, $B767&gt;'Intro &amp; Setup'!$BJ$18), "X", ""))</f>
        <v/>
      </c>
      <c r="AA767" s="70" t="str">
        <f t="shared" si="147"/>
        <v/>
      </c>
      <c r="AB767" s="67" t="str">
        <f t="shared" si="148"/>
        <v/>
      </c>
      <c r="AD767" s="64" t="str">
        <f t="shared" si="149"/>
        <v/>
      </c>
      <c r="AF767" s="67" t="str">
        <f>IF($AD767="", "", COUNTIF($AD$11:$AD$1010, "&lt;"&amp;$AD767)+1+COUNTIF($AD$11:$AD767, $AD767)-1)</f>
        <v/>
      </c>
      <c r="AH767" s="77" t="str">
        <f t="shared" si="150"/>
        <v/>
      </c>
      <c r="AI767" s="21" t="str">
        <f t="shared" si="151"/>
        <v/>
      </c>
      <c r="AK767" s="39" t="str">
        <f t="shared" si="152"/>
        <v/>
      </c>
      <c r="AM767" s="77" t="str">
        <f t="shared" si="153"/>
        <v/>
      </c>
      <c r="AO767" s="77" t="str">
        <f t="shared" si="154"/>
        <v/>
      </c>
      <c r="AP767" s="21" t="str">
        <f t="shared" si="155"/>
        <v/>
      </c>
    </row>
    <row r="768" spans="1:42" x14ac:dyDescent="0.25">
      <c r="A768" s="27"/>
      <c r="B768" s="104"/>
      <c r="C768" s="105"/>
      <c r="D768" s="105"/>
      <c r="E768" s="106"/>
      <c r="F768" s="107"/>
      <c r="G768" s="107"/>
      <c r="H768" s="108"/>
      <c r="I768" s="27"/>
      <c r="J768" s="27"/>
      <c r="K768" s="29" t="str">
        <f t="shared" si="143"/>
        <v/>
      </c>
      <c r="L768" s="21" t="str">
        <f>IF($K768="", "", IF($K768=$Q$5, 0, ($G768*'Intro &amp; Setup'!$Y$20)-($F768*'Intro &amp; Setup'!$Y$20)))</f>
        <v/>
      </c>
      <c r="M768" s="27"/>
      <c r="S768" s="39" t="str">
        <f t="shared" si="144"/>
        <v/>
      </c>
      <c r="U768" s="39" t="str">
        <f t="shared" si="145"/>
        <v/>
      </c>
      <c r="W768" s="39" t="str">
        <f t="shared" si="146"/>
        <v/>
      </c>
      <c r="Y768" s="39" t="str">
        <f>IF($B768="", "", IF(OR($B768&lt;'Intro &amp; Setup'!$BI$7, $B768&gt;'Intro &amp; Setup'!$BJ$18), "X", ""))</f>
        <v/>
      </c>
      <c r="AA768" s="70" t="str">
        <f t="shared" si="147"/>
        <v/>
      </c>
      <c r="AB768" s="67" t="str">
        <f t="shared" si="148"/>
        <v/>
      </c>
      <c r="AD768" s="64" t="str">
        <f t="shared" si="149"/>
        <v/>
      </c>
      <c r="AF768" s="67" t="str">
        <f>IF($AD768="", "", COUNTIF($AD$11:$AD$1010, "&lt;"&amp;$AD768)+1+COUNTIF($AD$11:$AD768, $AD768)-1)</f>
        <v/>
      </c>
      <c r="AH768" s="77" t="str">
        <f t="shared" si="150"/>
        <v/>
      </c>
      <c r="AI768" s="21" t="str">
        <f t="shared" si="151"/>
        <v/>
      </c>
      <c r="AK768" s="39" t="str">
        <f t="shared" si="152"/>
        <v/>
      </c>
      <c r="AM768" s="77" t="str">
        <f t="shared" si="153"/>
        <v/>
      </c>
      <c r="AO768" s="77" t="str">
        <f t="shared" si="154"/>
        <v/>
      </c>
      <c r="AP768" s="21" t="str">
        <f t="shared" si="155"/>
        <v/>
      </c>
    </row>
    <row r="769" spans="1:42" x14ac:dyDescent="0.25">
      <c r="A769" s="27"/>
      <c r="B769" s="104"/>
      <c r="C769" s="105"/>
      <c r="D769" s="105"/>
      <c r="E769" s="106"/>
      <c r="F769" s="107"/>
      <c r="G769" s="107"/>
      <c r="H769" s="108"/>
      <c r="I769" s="27"/>
      <c r="J769" s="27"/>
      <c r="K769" s="29" t="str">
        <f t="shared" si="143"/>
        <v/>
      </c>
      <c r="L769" s="21" t="str">
        <f>IF($K769="", "", IF($K769=$Q$5, 0, ($G769*'Intro &amp; Setup'!$Y$20)-($F769*'Intro &amp; Setup'!$Y$20)))</f>
        <v/>
      </c>
      <c r="M769" s="27"/>
      <c r="S769" s="39" t="str">
        <f t="shared" si="144"/>
        <v/>
      </c>
      <c r="U769" s="39" t="str">
        <f t="shared" si="145"/>
        <v/>
      </c>
      <c r="W769" s="39" t="str">
        <f t="shared" si="146"/>
        <v/>
      </c>
      <c r="Y769" s="39" t="str">
        <f>IF($B769="", "", IF(OR($B769&lt;'Intro &amp; Setup'!$BI$7, $B769&gt;'Intro &amp; Setup'!$BJ$18), "X", ""))</f>
        <v/>
      </c>
      <c r="AA769" s="70" t="str">
        <f t="shared" si="147"/>
        <v/>
      </c>
      <c r="AB769" s="67" t="str">
        <f t="shared" si="148"/>
        <v/>
      </c>
      <c r="AD769" s="64" t="str">
        <f t="shared" si="149"/>
        <v/>
      </c>
      <c r="AF769" s="67" t="str">
        <f>IF($AD769="", "", COUNTIF($AD$11:$AD$1010, "&lt;"&amp;$AD769)+1+COUNTIF($AD$11:$AD769, $AD769)-1)</f>
        <v/>
      </c>
      <c r="AH769" s="77" t="str">
        <f t="shared" si="150"/>
        <v/>
      </c>
      <c r="AI769" s="21" t="str">
        <f t="shared" si="151"/>
        <v/>
      </c>
      <c r="AK769" s="39" t="str">
        <f t="shared" si="152"/>
        <v/>
      </c>
      <c r="AM769" s="77" t="str">
        <f t="shared" si="153"/>
        <v/>
      </c>
      <c r="AO769" s="77" t="str">
        <f t="shared" si="154"/>
        <v/>
      </c>
      <c r="AP769" s="21" t="str">
        <f t="shared" si="155"/>
        <v/>
      </c>
    </row>
    <row r="770" spans="1:42" x14ac:dyDescent="0.25">
      <c r="A770" s="27"/>
      <c r="B770" s="104"/>
      <c r="C770" s="105"/>
      <c r="D770" s="105"/>
      <c r="E770" s="106"/>
      <c r="F770" s="107"/>
      <c r="G770" s="107"/>
      <c r="H770" s="108"/>
      <c r="I770" s="27"/>
      <c r="J770" s="27"/>
      <c r="K770" s="29" t="str">
        <f t="shared" si="143"/>
        <v/>
      </c>
      <c r="L770" s="21" t="str">
        <f>IF($K770="", "", IF($K770=$Q$5, 0, ($G770*'Intro &amp; Setup'!$Y$20)-($F770*'Intro &amp; Setup'!$Y$20)))</f>
        <v/>
      </c>
      <c r="M770" s="27"/>
      <c r="S770" s="39" t="str">
        <f t="shared" si="144"/>
        <v/>
      </c>
      <c r="U770" s="39" t="str">
        <f t="shared" si="145"/>
        <v/>
      </c>
      <c r="W770" s="39" t="str">
        <f t="shared" si="146"/>
        <v/>
      </c>
      <c r="Y770" s="39" t="str">
        <f>IF($B770="", "", IF(OR($B770&lt;'Intro &amp; Setup'!$BI$7, $B770&gt;'Intro &amp; Setup'!$BJ$18), "X", ""))</f>
        <v/>
      </c>
      <c r="AA770" s="70" t="str">
        <f t="shared" si="147"/>
        <v/>
      </c>
      <c r="AB770" s="67" t="str">
        <f t="shared" si="148"/>
        <v/>
      </c>
      <c r="AD770" s="64" t="str">
        <f t="shared" si="149"/>
        <v/>
      </c>
      <c r="AF770" s="67" t="str">
        <f>IF($AD770="", "", COUNTIF($AD$11:$AD$1010, "&lt;"&amp;$AD770)+1+COUNTIF($AD$11:$AD770, $AD770)-1)</f>
        <v/>
      </c>
      <c r="AH770" s="77" t="str">
        <f t="shared" si="150"/>
        <v/>
      </c>
      <c r="AI770" s="21" t="str">
        <f t="shared" si="151"/>
        <v/>
      </c>
      <c r="AK770" s="39" t="str">
        <f t="shared" si="152"/>
        <v/>
      </c>
      <c r="AM770" s="77" t="str">
        <f t="shared" si="153"/>
        <v/>
      </c>
      <c r="AO770" s="77" t="str">
        <f t="shared" si="154"/>
        <v/>
      </c>
      <c r="AP770" s="21" t="str">
        <f t="shared" si="155"/>
        <v/>
      </c>
    </row>
    <row r="771" spans="1:42" x14ac:dyDescent="0.25">
      <c r="A771" s="27"/>
      <c r="B771" s="104"/>
      <c r="C771" s="105"/>
      <c r="D771" s="105"/>
      <c r="E771" s="106"/>
      <c r="F771" s="107"/>
      <c r="G771" s="107"/>
      <c r="H771" s="108"/>
      <c r="I771" s="27"/>
      <c r="J771" s="27"/>
      <c r="K771" s="29" t="str">
        <f t="shared" si="143"/>
        <v/>
      </c>
      <c r="L771" s="21" t="str">
        <f>IF($K771="", "", IF($K771=$Q$5, 0, ($G771*'Intro &amp; Setup'!$Y$20)-($F771*'Intro &amp; Setup'!$Y$20)))</f>
        <v/>
      </c>
      <c r="M771" s="27"/>
      <c r="S771" s="39" t="str">
        <f t="shared" si="144"/>
        <v/>
      </c>
      <c r="U771" s="39" t="str">
        <f t="shared" si="145"/>
        <v/>
      </c>
      <c r="W771" s="39" t="str">
        <f t="shared" si="146"/>
        <v/>
      </c>
      <c r="Y771" s="39" t="str">
        <f>IF($B771="", "", IF(OR($B771&lt;'Intro &amp; Setup'!$BI$7, $B771&gt;'Intro &amp; Setup'!$BJ$18), "X", ""))</f>
        <v/>
      </c>
      <c r="AA771" s="70" t="str">
        <f t="shared" si="147"/>
        <v/>
      </c>
      <c r="AB771" s="67" t="str">
        <f t="shared" si="148"/>
        <v/>
      </c>
      <c r="AD771" s="64" t="str">
        <f t="shared" si="149"/>
        <v/>
      </c>
      <c r="AF771" s="67" t="str">
        <f>IF($AD771="", "", COUNTIF($AD$11:$AD$1010, "&lt;"&amp;$AD771)+1+COUNTIF($AD$11:$AD771, $AD771)-1)</f>
        <v/>
      </c>
      <c r="AH771" s="77" t="str">
        <f t="shared" si="150"/>
        <v/>
      </c>
      <c r="AI771" s="21" t="str">
        <f t="shared" si="151"/>
        <v/>
      </c>
      <c r="AK771" s="39" t="str">
        <f t="shared" si="152"/>
        <v/>
      </c>
      <c r="AM771" s="77" t="str">
        <f t="shared" si="153"/>
        <v/>
      </c>
      <c r="AO771" s="77" t="str">
        <f t="shared" si="154"/>
        <v/>
      </c>
      <c r="AP771" s="21" t="str">
        <f t="shared" si="155"/>
        <v/>
      </c>
    </row>
    <row r="772" spans="1:42" x14ac:dyDescent="0.25">
      <c r="A772" s="27"/>
      <c r="B772" s="104"/>
      <c r="C772" s="105"/>
      <c r="D772" s="105"/>
      <c r="E772" s="106"/>
      <c r="F772" s="107"/>
      <c r="G772" s="107"/>
      <c r="H772" s="108"/>
      <c r="I772" s="27"/>
      <c r="J772" s="27"/>
      <c r="K772" s="29" t="str">
        <f t="shared" si="143"/>
        <v/>
      </c>
      <c r="L772" s="21" t="str">
        <f>IF($K772="", "", IF($K772=$Q$5, 0, ($G772*'Intro &amp; Setup'!$Y$20)-($F772*'Intro &amp; Setup'!$Y$20)))</f>
        <v/>
      </c>
      <c r="M772" s="27"/>
      <c r="S772" s="39" t="str">
        <f t="shared" si="144"/>
        <v/>
      </c>
      <c r="U772" s="39" t="str">
        <f t="shared" si="145"/>
        <v/>
      </c>
      <c r="W772" s="39" t="str">
        <f t="shared" si="146"/>
        <v/>
      </c>
      <c r="Y772" s="39" t="str">
        <f>IF($B772="", "", IF(OR($B772&lt;'Intro &amp; Setup'!$BI$7, $B772&gt;'Intro &amp; Setup'!$BJ$18), "X", ""))</f>
        <v/>
      </c>
      <c r="AA772" s="70" t="str">
        <f t="shared" si="147"/>
        <v/>
      </c>
      <c r="AB772" s="67" t="str">
        <f t="shared" si="148"/>
        <v/>
      </c>
      <c r="AD772" s="64" t="str">
        <f t="shared" si="149"/>
        <v/>
      </c>
      <c r="AF772" s="67" t="str">
        <f>IF($AD772="", "", COUNTIF($AD$11:$AD$1010, "&lt;"&amp;$AD772)+1+COUNTIF($AD$11:$AD772, $AD772)-1)</f>
        <v/>
      </c>
      <c r="AH772" s="77" t="str">
        <f t="shared" si="150"/>
        <v/>
      </c>
      <c r="AI772" s="21" t="str">
        <f t="shared" si="151"/>
        <v/>
      </c>
      <c r="AK772" s="39" t="str">
        <f t="shared" si="152"/>
        <v/>
      </c>
      <c r="AM772" s="77" t="str">
        <f t="shared" si="153"/>
        <v/>
      </c>
      <c r="AO772" s="77" t="str">
        <f t="shared" si="154"/>
        <v/>
      </c>
      <c r="AP772" s="21" t="str">
        <f t="shared" si="155"/>
        <v/>
      </c>
    </row>
    <row r="773" spans="1:42" x14ac:dyDescent="0.25">
      <c r="A773" s="27"/>
      <c r="B773" s="104"/>
      <c r="C773" s="105"/>
      <c r="D773" s="105"/>
      <c r="E773" s="106"/>
      <c r="F773" s="107"/>
      <c r="G773" s="107"/>
      <c r="H773" s="108"/>
      <c r="I773" s="27"/>
      <c r="J773" s="27"/>
      <c r="K773" s="29" t="str">
        <f t="shared" si="143"/>
        <v/>
      </c>
      <c r="L773" s="21" t="str">
        <f>IF($K773="", "", IF($K773=$Q$5, 0, ($G773*'Intro &amp; Setup'!$Y$20)-($F773*'Intro &amp; Setup'!$Y$20)))</f>
        <v/>
      </c>
      <c r="M773" s="27"/>
      <c r="S773" s="39" t="str">
        <f t="shared" si="144"/>
        <v/>
      </c>
      <c r="U773" s="39" t="str">
        <f t="shared" si="145"/>
        <v/>
      </c>
      <c r="W773" s="39" t="str">
        <f t="shared" si="146"/>
        <v/>
      </c>
      <c r="Y773" s="39" t="str">
        <f>IF($B773="", "", IF(OR($B773&lt;'Intro &amp; Setup'!$BI$7, $B773&gt;'Intro &amp; Setup'!$BJ$18), "X", ""))</f>
        <v/>
      </c>
      <c r="AA773" s="70" t="str">
        <f t="shared" si="147"/>
        <v/>
      </c>
      <c r="AB773" s="67" t="str">
        <f t="shared" si="148"/>
        <v/>
      </c>
      <c r="AD773" s="64" t="str">
        <f t="shared" si="149"/>
        <v/>
      </c>
      <c r="AF773" s="67" t="str">
        <f>IF($AD773="", "", COUNTIF($AD$11:$AD$1010, "&lt;"&amp;$AD773)+1+COUNTIF($AD$11:$AD773, $AD773)-1)</f>
        <v/>
      </c>
      <c r="AH773" s="77" t="str">
        <f t="shared" si="150"/>
        <v/>
      </c>
      <c r="AI773" s="21" t="str">
        <f t="shared" si="151"/>
        <v/>
      </c>
      <c r="AK773" s="39" t="str">
        <f t="shared" si="152"/>
        <v/>
      </c>
      <c r="AM773" s="77" t="str">
        <f t="shared" si="153"/>
        <v/>
      </c>
      <c r="AO773" s="77" t="str">
        <f t="shared" si="154"/>
        <v/>
      </c>
      <c r="AP773" s="21" t="str">
        <f t="shared" si="155"/>
        <v/>
      </c>
    </row>
    <row r="774" spans="1:42" x14ac:dyDescent="0.25">
      <c r="A774" s="27"/>
      <c r="B774" s="104"/>
      <c r="C774" s="105"/>
      <c r="D774" s="105"/>
      <c r="E774" s="106"/>
      <c r="F774" s="107"/>
      <c r="G774" s="107"/>
      <c r="H774" s="108"/>
      <c r="I774" s="27"/>
      <c r="J774" s="27"/>
      <c r="K774" s="29" t="str">
        <f t="shared" si="143"/>
        <v/>
      </c>
      <c r="L774" s="21" t="str">
        <f>IF($K774="", "", IF($K774=$Q$5, 0, ($G774*'Intro &amp; Setup'!$Y$20)-($F774*'Intro &amp; Setup'!$Y$20)))</f>
        <v/>
      </c>
      <c r="M774" s="27"/>
      <c r="S774" s="39" t="str">
        <f t="shared" si="144"/>
        <v/>
      </c>
      <c r="U774" s="39" t="str">
        <f t="shared" si="145"/>
        <v/>
      </c>
      <c r="W774" s="39" t="str">
        <f t="shared" si="146"/>
        <v/>
      </c>
      <c r="Y774" s="39" t="str">
        <f>IF($B774="", "", IF(OR($B774&lt;'Intro &amp; Setup'!$BI$7, $B774&gt;'Intro &amp; Setup'!$BJ$18), "X", ""))</f>
        <v/>
      </c>
      <c r="AA774" s="70" t="str">
        <f t="shared" si="147"/>
        <v/>
      </c>
      <c r="AB774" s="67" t="str">
        <f t="shared" si="148"/>
        <v/>
      </c>
      <c r="AD774" s="64" t="str">
        <f t="shared" si="149"/>
        <v/>
      </c>
      <c r="AF774" s="67" t="str">
        <f>IF($AD774="", "", COUNTIF($AD$11:$AD$1010, "&lt;"&amp;$AD774)+1+COUNTIF($AD$11:$AD774, $AD774)-1)</f>
        <v/>
      </c>
      <c r="AH774" s="77" t="str">
        <f t="shared" si="150"/>
        <v/>
      </c>
      <c r="AI774" s="21" t="str">
        <f t="shared" si="151"/>
        <v/>
      </c>
      <c r="AK774" s="39" t="str">
        <f t="shared" si="152"/>
        <v/>
      </c>
      <c r="AM774" s="77" t="str">
        <f t="shared" si="153"/>
        <v/>
      </c>
      <c r="AO774" s="77" t="str">
        <f t="shared" si="154"/>
        <v/>
      </c>
      <c r="AP774" s="21" t="str">
        <f t="shared" si="155"/>
        <v/>
      </c>
    </row>
    <row r="775" spans="1:42" x14ac:dyDescent="0.25">
      <c r="A775" s="27"/>
      <c r="B775" s="104"/>
      <c r="C775" s="105"/>
      <c r="D775" s="105"/>
      <c r="E775" s="106"/>
      <c r="F775" s="107"/>
      <c r="G775" s="107"/>
      <c r="H775" s="108"/>
      <c r="I775" s="27"/>
      <c r="J775" s="27"/>
      <c r="K775" s="29" t="str">
        <f t="shared" si="143"/>
        <v/>
      </c>
      <c r="L775" s="21" t="str">
        <f>IF($K775="", "", IF($K775=$Q$5, 0, ($G775*'Intro &amp; Setup'!$Y$20)-($F775*'Intro &amp; Setup'!$Y$20)))</f>
        <v/>
      </c>
      <c r="M775" s="27"/>
      <c r="S775" s="39" t="str">
        <f t="shared" si="144"/>
        <v/>
      </c>
      <c r="U775" s="39" t="str">
        <f t="shared" si="145"/>
        <v/>
      </c>
      <c r="W775" s="39" t="str">
        <f t="shared" si="146"/>
        <v/>
      </c>
      <c r="Y775" s="39" t="str">
        <f>IF($B775="", "", IF(OR($B775&lt;'Intro &amp; Setup'!$BI$7, $B775&gt;'Intro &amp; Setup'!$BJ$18), "X", ""))</f>
        <v/>
      </c>
      <c r="AA775" s="70" t="str">
        <f t="shared" si="147"/>
        <v/>
      </c>
      <c r="AB775" s="67" t="str">
        <f t="shared" si="148"/>
        <v/>
      </c>
      <c r="AD775" s="64" t="str">
        <f t="shared" si="149"/>
        <v/>
      </c>
      <c r="AF775" s="67" t="str">
        <f>IF($AD775="", "", COUNTIF($AD$11:$AD$1010, "&lt;"&amp;$AD775)+1+COUNTIF($AD$11:$AD775, $AD775)-1)</f>
        <v/>
      </c>
      <c r="AH775" s="77" t="str">
        <f t="shared" si="150"/>
        <v/>
      </c>
      <c r="AI775" s="21" t="str">
        <f t="shared" si="151"/>
        <v/>
      </c>
      <c r="AK775" s="39" t="str">
        <f t="shared" si="152"/>
        <v/>
      </c>
      <c r="AM775" s="77" t="str">
        <f t="shared" si="153"/>
        <v/>
      </c>
      <c r="AO775" s="77" t="str">
        <f t="shared" si="154"/>
        <v/>
      </c>
      <c r="AP775" s="21" t="str">
        <f t="shared" si="155"/>
        <v/>
      </c>
    </row>
    <row r="776" spans="1:42" x14ac:dyDescent="0.25">
      <c r="A776" s="27"/>
      <c r="B776" s="104"/>
      <c r="C776" s="105"/>
      <c r="D776" s="105"/>
      <c r="E776" s="106"/>
      <c r="F776" s="107"/>
      <c r="G776" s="107"/>
      <c r="H776" s="108"/>
      <c r="I776" s="27"/>
      <c r="J776" s="27"/>
      <c r="K776" s="29" t="str">
        <f t="shared" si="143"/>
        <v/>
      </c>
      <c r="L776" s="21" t="str">
        <f>IF($K776="", "", IF($K776=$Q$5, 0, ($G776*'Intro &amp; Setup'!$Y$20)-($F776*'Intro &amp; Setup'!$Y$20)))</f>
        <v/>
      </c>
      <c r="M776" s="27"/>
      <c r="S776" s="39" t="str">
        <f t="shared" si="144"/>
        <v/>
      </c>
      <c r="U776" s="39" t="str">
        <f t="shared" si="145"/>
        <v/>
      </c>
      <c r="W776" s="39" t="str">
        <f t="shared" si="146"/>
        <v/>
      </c>
      <c r="Y776" s="39" t="str">
        <f>IF($B776="", "", IF(OR($B776&lt;'Intro &amp; Setup'!$BI$7, $B776&gt;'Intro &amp; Setup'!$BJ$18), "X", ""))</f>
        <v/>
      </c>
      <c r="AA776" s="70" t="str">
        <f t="shared" si="147"/>
        <v/>
      </c>
      <c r="AB776" s="67" t="str">
        <f t="shared" si="148"/>
        <v/>
      </c>
      <c r="AD776" s="64" t="str">
        <f t="shared" si="149"/>
        <v/>
      </c>
      <c r="AF776" s="67" t="str">
        <f>IF($AD776="", "", COUNTIF($AD$11:$AD$1010, "&lt;"&amp;$AD776)+1+COUNTIF($AD$11:$AD776, $AD776)-1)</f>
        <v/>
      </c>
      <c r="AH776" s="77" t="str">
        <f t="shared" si="150"/>
        <v/>
      </c>
      <c r="AI776" s="21" t="str">
        <f t="shared" si="151"/>
        <v/>
      </c>
      <c r="AK776" s="39" t="str">
        <f t="shared" si="152"/>
        <v/>
      </c>
      <c r="AM776" s="77" t="str">
        <f t="shared" si="153"/>
        <v/>
      </c>
      <c r="AO776" s="77" t="str">
        <f t="shared" si="154"/>
        <v/>
      </c>
      <c r="AP776" s="21" t="str">
        <f t="shared" si="155"/>
        <v/>
      </c>
    </row>
    <row r="777" spans="1:42" x14ac:dyDescent="0.25">
      <c r="A777" s="27"/>
      <c r="B777" s="104"/>
      <c r="C777" s="105"/>
      <c r="D777" s="105"/>
      <c r="E777" s="106"/>
      <c r="F777" s="107"/>
      <c r="G777" s="107"/>
      <c r="H777" s="108"/>
      <c r="I777" s="27"/>
      <c r="J777" s="27"/>
      <c r="K777" s="29" t="str">
        <f t="shared" si="143"/>
        <v/>
      </c>
      <c r="L777" s="21" t="str">
        <f>IF($K777="", "", IF($K777=$Q$5, 0, ($G777*'Intro &amp; Setup'!$Y$20)-($F777*'Intro &amp; Setup'!$Y$20)))</f>
        <v/>
      </c>
      <c r="M777" s="27"/>
      <c r="S777" s="39" t="str">
        <f t="shared" si="144"/>
        <v/>
      </c>
      <c r="U777" s="39" t="str">
        <f t="shared" si="145"/>
        <v/>
      </c>
      <c r="W777" s="39" t="str">
        <f t="shared" si="146"/>
        <v/>
      </c>
      <c r="Y777" s="39" t="str">
        <f>IF($B777="", "", IF(OR($B777&lt;'Intro &amp; Setup'!$BI$7, $B777&gt;'Intro &amp; Setup'!$BJ$18), "X", ""))</f>
        <v/>
      </c>
      <c r="AA777" s="70" t="str">
        <f t="shared" si="147"/>
        <v/>
      </c>
      <c r="AB777" s="67" t="str">
        <f t="shared" si="148"/>
        <v/>
      </c>
      <c r="AD777" s="64" t="str">
        <f t="shared" si="149"/>
        <v/>
      </c>
      <c r="AF777" s="67" t="str">
        <f>IF($AD777="", "", COUNTIF($AD$11:$AD$1010, "&lt;"&amp;$AD777)+1+COUNTIF($AD$11:$AD777, $AD777)-1)</f>
        <v/>
      </c>
      <c r="AH777" s="77" t="str">
        <f t="shared" si="150"/>
        <v/>
      </c>
      <c r="AI777" s="21" t="str">
        <f t="shared" si="151"/>
        <v/>
      </c>
      <c r="AK777" s="39" t="str">
        <f t="shared" si="152"/>
        <v/>
      </c>
      <c r="AM777" s="77" t="str">
        <f t="shared" si="153"/>
        <v/>
      </c>
      <c r="AO777" s="77" t="str">
        <f t="shared" si="154"/>
        <v/>
      </c>
      <c r="AP777" s="21" t="str">
        <f t="shared" si="155"/>
        <v/>
      </c>
    </row>
    <row r="778" spans="1:42" x14ac:dyDescent="0.25">
      <c r="A778" s="27"/>
      <c r="B778" s="104"/>
      <c r="C778" s="105"/>
      <c r="D778" s="105"/>
      <c r="E778" s="106"/>
      <c r="F778" s="107"/>
      <c r="G778" s="107"/>
      <c r="H778" s="108"/>
      <c r="I778" s="27"/>
      <c r="J778" s="27"/>
      <c r="K778" s="29" t="str">
        <f t="shared" si="143"/>
        <v/>
      </c>
      <c r="L778" s="21" t="str">
        <f>IF($K778="", "", IF($K778=$Q$5, 0, ($G778*'Intro &amp; Setup'!$Y$20)-($F778*'Intro &amp; Setup'!$Y$20)))</f>
        <v/>
      </c>
      <c r="M778" s="27"/>
      <c r="S778" s="39" t="str">
        <f t="shared" si="144"/>
        <v/>
      </c>
      <c r="U778" s="39" t="str">
        <f t="shared" si="145"/>
        <v/>
      </c>
      <c r="W778" s="39" t="str">
        <f t="shared" si="146"/>
        <v/>
      </c>
      <c r="Y778" s="39" t="str">
        <f>IF($B778="", "", IF(OR($B778&lt;'Intro &amp; Setup'!$BI$7, $B778&gt;'Intro &amp; Setup'!$BJ$18), "X", ""))</f>
        <v/>
      </c>
      <c r="AA778" s="70" t="str">
        <f t="shared" si="147"/>
        <v/>
      </c>
      <c r="AB778" s="67" t="str">
        <f t="shared" si="148"/>
        <v/>
      </c>
      <c r="AD778" s="64" t="str">
        <f t="shared" si="149"/>
        <v/>
      </c>
      <c r="AF778" s="67" t="str">
        <f>IF($AD778="", "", COUNTIF($AD$11:$AD$1010, "&lt;"&amp;$AD778)+1+COUNTIF($AD$11:$AD778, $AD778)-1)</f>
        <v/>
      </c>
      <c r="AH778" s="77" t="str">
        <f t="shared" si="150"/>
        <v/>
      </c>
      <c r="AI778" s="21" t="str">
        <f t="shared" si="151"/>
        <v/>
      </c>
      <c r="AK778" s="39" t="str">
        <f t="shared" si="152"/>
        <v/>
      </c>
      <c r="AM778" s="77" t="str">
        <f t="shared" si="153"/>
        <v/>
      </c>
      <c r="AO778" s="77" t="str">
        <f t="shared" si="154"/>
        <v/>
      </c>
      <c r="AP778" s="21" t="str">
        <f t="shared" si="155"/>
        <v/>
      </c>
    </row>
    <row r="779" spans="1:42" x14ac:dyDescent="0.25">
      <c r="A779" s="27"/>
      <c r="B779" s="104"/>
      <c r="C779" s="105"/>
      <c r="D779" s="105"/>
      <c r="E779" s="106"/>
      <c r="F779" s="107"/>
      <c r="G779" s="107"/>
      <c r="H779" s="108"/>
      <c r="I779" s="27"/>
      <c r="J779" s="27"/>
      <c r="K779" s="29" t="str">
        <f t="shared" si="143"/>
        <v/>
      </c>
      <c r="L779" s="21" t="str">
        <f>IF($K779="", "", IF($K779=$Q$5, 0, ($G779*'Intro &amp; Setup'!$Y$20)-($F779*'Intro &amp; Setup'!$Y$20)))</f>
        <v/>
      </c>
      <c r="M779" s="27"/>
      <c r="S779" s="39" t="str">
        <f t="shared" si="144"/>
        <v/>
      </c>
      <c r="U779" s="39" t="str">
        <f t="shared" si="145"/>
        <v/>
      </c>
      <c r="W779" s="39" t="str">
        <f t="shared" si="146"/>
        <v/>
      </c>
      <c r="Y779" s="39" t="str">
        <f>IF($B779="", "", IF(OR($B779&lt;'Intro &amp; Setup'!$BI$7, $B779&gt;'Intro &amp; Setup'!$BJ$18), "X", ""))</f>
        <v/>
      </c>
      <c r="AA779" s="70" t="str">
        <f t="shared" si="147"/>
        <v/>
      </c>
      <c r="AB779" s="67" t="str">
        <f t="shared" si="148"/>
        <v/>
      </c>
      <c r="AD779" s="64" t="str">
        <f t="shared" si="149"/>
        <v/>
      </c>
      <c r="AF779" s="67" t="str">
        <f>IF($AD779="", "", COUNTIF($AD$11:$AD$1010, "&lt;"&amp;$AD779)+1+COUNTIF($AD$11:$AD779, $AD779)-1)</f>
        <v/>
      </c>
      <c r="AH779" s="77" t="str">
        <f t="shared" si="150"/>
        <v/>
      </c>
      <c r="AI779" s="21" t="str">
        <f t="shared" si="151"/>
        <v/>
      </c>
      <c r="AK779" s="39" t="str">
        <f t="shared" si="152"/>
        <v/>
      </c>
      <c r="AM779" s="77" t="str">
        <f t="shared" si="153"/>
        <v/>
      </c>
      <c r="AO779" s="77" t="str">
        <f t="shared" si="154"/>
        <v/>
      </c>
      <c r="AP779" s="21" t="str">
        <f t="shared" si="155"/>
        <v/>
      </c>
    </row>
    <row r="780" spans="1:42" x14ac:dyDescent="0.25">
      <c r="A780" s="27"/>
      <c r="B780" s="104"/>
      <c r="C780" s="105"/>
      <c r="D780" s="105"/>
      <c r="E780" s="106"/>
      <c r="F780" s="107"/>
      <c r="G780" s="107"/>
      <c r="H780" s="108"/>
      <c r="I780" s="27"/>
      <c r="J780" s="27"/>
      <c r="K780" s="29" t="str">
        <f t="shared" ref="K780:K843" si="156">IF($C780="", "", IF($H780="", IF(IFERROR(INDEX($Q$9:$Q$30, MATCH($C780, $P$9:$P$30, 0)), "")="", $Q$5, IFERROR(INDEX($Q$9:$Q$30, MATCH($C780, $P$9:$P$30, 0)), "")), $H780))</f>
        <v/>
      </c>
      <c r="L780" s="21" t="str">
        <f>IF($K780="", "", IF($K780=$Q$5, 0, ($G780*'Intro &amp; Setup'!$Y$20)-($F780*'Intro &amp; Setup'!$Y$20)))</f>
        <v/>
      </c>
      <c r="M780" s="27"/>
      <c r="S780" s="39" t="str">
        <f t="shared" ref="S780:S843" si="157">IF($C780="", "", IF(COUNTIF($P$9:$P$30, $C780)=0, "X", ""))</f>
        <v/>
      </c>
      <c r="U780" s="39" t="str">
        <f t="shared" ref="U780:U843" si="158">IF($B780="", "", TEXT($B780, "mmm yyyy"))</f>
        <v/>
      </c>
      <c r="W780" s="39" t="str">
        <f t="shared" ref="W780:W843" si="159">IF(COUNTIF($B780:$H780, "")&lt;7, "X", "")</f>
        <v/>
      </c>
      <c r="Y780" s="39" t="str">
        <f>IF($B780="", "", IF(OR($B780&lt;'Intro &amp; Setup'!$BI$7, $B780&gt;'Intro &amp; Setup'!$BJ$18), "X", ""))</f>
        <v/>
      </c>
      <c r="AA780" s="70" t="str">
        <f t="shared" ref="AA780:AA843" si="160">IF($B780="", "", IF(AND($B780&gt;=$AA$7, $B780&lt;=$AA$8), "X", ""))</f>
        <v/>
      </c>
      <c r="AB780" s="67" t="str">
        <f t="shared" ref="AB780:AB843" si="161">IF($C780="", "", IF($AB$8="", "X", IF($C780=$AB$8, "X", "")))</f>
        <v/>
      </c>
      <c r="AD780" s="64" t="str">
        <f t="shared" ref="AD780:AD843" si="162">IF(AND($AA780="X", $AB780="X"), $B780, "")</f>
        <v/>
      </c>
      <c r="AF780" s="67" t="str">
        <f>IF($AD780="", "", COUNTIF($AD$11:$AD$1010, "&lt;"&amp;$AD780)+1+COUNTIF($AD$11:$AD780, $AD780)-1)</f>
        <v/>
      </c>
      <c r="AH780" s="77" t="str">
        <f t="shared" ref="AH780:AH843" si="163">IF($AF780="", "", $F780)</f>
        <v/>
      </c>
      <c r="AI780" s="21" t="str">
        <f t="shared" ref="AI780:AI843" si="164">IF($AF780="", "", $G780)</f>
        <v/>
      </c>
      <c r="AK780" s="39" t="str">
        <f t="shared" ref="AK780:AK843" si="165">IF($K780=$Q$4, $U780, "")</f>
        <v/>
      </c>
      <c r="AM780" s="77" t="str">
        <f t="shared" ref="AM780:AM843" si="166">IF($C780=$P$9, $G780-$F780, "")</f>
        <v/>
      </c>
      <c r="AO780" s="77" t="str">
        <f t="shared" ref="AO780:AO843" si="167">IF($K780=$Q$4, F780, "")</f>
        <v/>
      </c>
      <c r="AP780" s="21" t="str">
        <f t="shared" ref="AP780:AP843" si="168">IF($K780=$Q$4, G780, "")</f>
        <v/>
      </c>
    </row>
    <row r="781" spans="1:42" x14ac:dyDescent="0.25">
      <c r="A781" s="27"/>
      <c r="B781" s="104"/>
      <c r="C781" s="105"/>
      <c r="D781" s="105"/>
      <c r="E781" s="106"/>
      <c r="F781" s="107"/>
      <c r="G781" s="107"/>
      <c r="H781" s="108"/>
      <c r="I781" s="27"/>
      <c r="J781" s="27"/>
      <c r="K781" s="29" t="str">
        <f t="shared" si="156"/>
        <v/>
      </c>
      <c r="L781" s="21" t="str">
        <f>IF($K781="", "", IF($K781=$Q$5, 0, ($G781*'Intro &amp; Setup'!$Y$20)-($F781*'Intro &amp; Setup'!$Y$20)))</f>
        <v/>
      </c>
      <c r="M781" s="27"/>
      <c r="S781" s="39" t="str">
        <f t="shared" si="157"/>
        <v/>
      </c>
      <c r="U781" s="39" t="str">
        <f t="shared" si="158"/>
        <v/>
      </c>
      <c r="W781" s="39" t="str">
        <f t="shared" si="159"/>
        <v/>
      </c>
      <c r="Y781" s="39" t="str">
        <f>IF($B781="", "", IF(OR($B781&lt;'Intro &amp; Setup'!$BI$7, $B781&gt;'Intro &amp; Setup'!$BJ$18), "X", ""))</f>
        <v/>
      </c>
      <c r="AA781" s="70" t="str">
        <f t="shared" si="160"/>
        <v/>
      </c>
      <c r="AB781" s="67" t="str">
        <f t="shared" si="161"/>
        <v/>
      </c>
      <c r="AD781" s="64" t="str">
        <f t="shared" si="162"/>
        <v/>
      </c>
      <c r="AF781" s="67" t="str">
        <f>IF($AD781="", "", COUNTIF($AD$11:$AD$1010, "&lt;"&amp;$AD781)+1+COUNTIF($AD$11:$AD781, $AD781)-1)</f>
        <v/>
      </c>
      <c r="AH781" s="77" t="str">
        <f t="shared" si="163"/>
        <v/>
      </c>
      <c r="AI781" s="21" t="str">
        <f t="shared" si="164"/>
        <v/>
      </c>
      <c r="AK781" s="39" t="str">
        <f t="shared" si="165"/>
        <v/>
      </c>
      <c r="AM781" s="77" t="str">
        <f t="shared" si="166"/>
        <v/>
      </c>
      <c r="AO781" s="77" t="str">
        <f t="shared" si="167"/>
        <v/>
      </c>
      <c r="AP781" s="21" t="str">
        <f t="shared" si="168"/>
        <v/>
      </c>
    </row>
    <row r="782" spans="1:42" x14ac:dyDescent="0.25">
      <c r="A782" s="27"/>
      <c r="B782" s="104"/>
      <c r="C782" s="105"/>
      <c r="D782" s="105"/>
      <c r="E782" s="106"/>
      <c r="F782" s="107"/>
      <c r="G782" s="107"/>
      <c r="H782" s="108"/>
      <c r="I782" s="27"/>
      <c r="J782" s="27"/>
      <c r="K782" s="29" t="str">
        <f t="shared" si="156"/>
        <v/>
      </c>
      <c r="L782" s="21" t="str">
        <f>IF($K782="", "", IF($K782=$Q$5, 0, ($G782*'Intro &amp; Setup'!$Y$20)-($F782*'Intro &amp; Setup'!$Y$20)))</f>
        <v/>
      </c>
      <c r="M782" s="27"/>
      <c r="S782" s="39" t="str">
        <f t="shared" si="157"/>
        <v/>
      </c>
      <c r="U782" s="39" t="str">
        <f t="shared" si="158"/>
        <v/>
      </c>
      <c r="W782" s="39" t="str">
        <f t="shared" si="159"/>
        <v/>
      </c>
      <c r="Y782" s="39" t="str">
        <f>IF($B782="", "", IF(OR($B782&lt;'Intro &amp; Setup'!$BI$7, $B782&gt;'Intro &amp; Setup'!$BJ$18), "X", ""))</f>
        <v/>
      </c>
      <c r="AA782" s="70" t="str">
        <f t="shared" si="160"/>
        <v/>
      </c>
      <c r="AB782" s="67" t="str">
        <f t="shared" si="161"/>
        <v/>
      </c>
      <c r="AD782" s="64" t="str">
        <f t="shared" si="162"/>
        <v/>
      </c>
      <c r="AF782" s="67" t="str">
        <f>IF($AD782="", "", COUNTIF($AD$11:$AD$1010, "&lt;"&amp;$AD782)+1+COUNTIF($AD$11:$AD782, $AD782)-1)</f>
        <v/>
      </c>
      <c r="AH782" s="77" t="str">
        <f t="shared" si="163"/>
        <v/>
      </c>
      <c r="AI782" s="21" t="str">
        <f t="shared" si="164"/>
        <v/>
      </c>
      <c r="AK782" s="39" t="str">
        <f t="shared" si="165"/>
        <v/>
      </c>
      <c r="AM782" s="77" t="str">
        <f t="shared" si="166"/>
        <v/>
      </c>
      <c r="AO782" s="77" t="str">
        <f t="shared" si="167"/>
        <v/>
      </c>
      <c r="AP782" s="21" t="str">
        <f t="shared" si="168"/>
        <v/>
      </c>
    </row>
    <row r="783" spans="1:42" x14ac:dyDescent="0.25">
      <c r="A783" s="27"/>
      <c r="B783" s="104"/>
      <c r="C783" s="105"/>
      <c r="D783" s="105"/>
      <c r="E783" s="106"/>
      <c r="F783" s="107"/>
      <c r="G783" s="107"/>
      <c r="H783" s="108"/>
      <c r="I783" s="27"/>
      <c r="J783" s="27"/>
      <c r="K783" s="29" t="str">
        <f t="shared" si="156"/>
        <v/>
      </c>
      <c r="L783" s="21" t="str">
        <f>IF($K783="", "", IF($K783=$Q$5, 0, ($G783*'Intro &amp; Setup'!$Y$20)-($F783*'Intro &amp; Setup'!$Y$20)))</f>
        <v/>
      </c>
      <c r="M783" s="27"/>
      <c r="S783" s="39" t="str">
        <f t="shared" si="157"/>
        <v/>
      </c>
      <c r="U783" s="39" t="str">
        <f t="shared" si="158"/>
        <v/>
      </c>
      <c r="W783" s="39" t="str">
        <f t="shared" si="159"/>
        <v/>
      </c>
      <c r="Y783" s="39" t="str">
        <f>IF($B783="", "", IF(OR($B783&lt;'Intro &amp; Setup'!$BI$7, $B783&gt;'Intro &amp; Setup'!$BJ$18), "X", ""))</f>
        <v/>
      </c>
      <c r="AA783" s="70" t="str">
        <f t="shared" si="160"/>
        <v/>
      </c>
      <c r="AB783" s="67" t="str">
        <f t="shared" si="161"/>
        <v/>
      </c>
      <c r="AD783" s="64" t="str">
        <f t="shared" si="162"/>
        <v/>
      </c>
      <c r="AF783" s="67" t="str">
        <f>IF($AD783="", "", COUNTIF($AD$11:$AD$1010, "&lt;"&amp;$AD783)+1+COUNTIF($AD$11:$AD783, $AD783)-1)</f>
        <v/>
      </c>
      <c r="AH783" s="77" t="str">
        <f t="shared" si="163"/>
        <v/>
      </c>
      <c r="AI783" s="21" t="str">
        <f t="shared" si="164"/>
        <v/>
      </c>
      <c r="AK783" s="39" t="str">
        <f t="shared" si="165"/>
        <v/>
      </c>
      <c r="AM783" s="77" t="str">
        <f t="shared" si="166"/>
        <v/>
      </c>
      <c r="AO783" s="77" t="str">
        <f t="shared" si="167"/>
        <v/>
      </c>
      <c r="AP783" s="21" t="str">
        <f t="shared" si="168"/>
        <v/>
      </c>
    </row>
    <row r="784" spans="1:42" x14ac:dyDescent="0.25">
      <c r="A784" s="27"/>
      <c r="B784" s="104"/>
      <c r="C784" s="105"/>
      <c r="D784" s="105"/>
      <c r="E784" s="106"/>
      <c r="F784" s="107"/>
      <c r="G784" s="107"/>
      <c r="H784" s="108"/>
      <c r="I784" s="27"/>
      <c r="J784" s="27"/>
      <c r="K784" s="29" t="str">
        <f t="shared" si="156"/>
        <v/>
      </c>
      <c r="L784" s="21" t="str">
        <f>IF($K784="", "", IF($K784=$Q$5, 0, ($G784*'Intro &amp; Setup'!$Y$20)-($F784*'Intro &amp; Setup'!$Y$20)))</f>
        <v/>
      </c>
      <c r="M784" s="27"/>
      <c r="S784" s="39" t="str">
        <f t="shared" si="157"/>
        <v/>
      </c>
      <c r="U784" s="39" t="str">
        <f t="shared" si="158"/>
        <v/>
      </c>
      <c r="W784" s="39" t="str">
        <f t="shared" si="159"/>
        <v/>
      </c>
      <c r="Y784" s="39" t="str">
        <f>IF($B784="", "", IF(OR($B784&lt;'Intro &amp; Setup'!$BI$7, $B784&gt;'Intro &amp; Setup'!$BJ$18), "X", ""))</f>
        <v/>
      </c>
      <c r="AA784" s="70" t="str">
        <f t="shared" si="160"/>
        <v/>
      </c>
      <c r="AB784" s="67" t="str">
        <f t="shared" si="161"/>
        <v/>
      </c>
      <c r="AD784" s="64" t="str">
        <f t="shared" si="162"/>
        <v/>
      </c>
      <c r="AF784" s="67" t="str">
        <f>IF($AD784="", "", COUNTIF($AD$11:$AD$1010, "&lt;"&amp;$AD784)+1+COUNTIF($AD$11:$AD784, $AD784)-1)</f>
        <v/>
      </c>
      <c r="AH784" s="77" t="str">
        <f t="shared" si="163"/>
        <v/>
      </c>
      <c r="AI784" s="21" t="str">
        <f t="shared" si="164"/>
        <v/>
      </c>
      <c r="AK784" s="39" t="str">
        <f t="shared" si="165"/>
        <v/>
      </c>
      <c r="AM784" s="77" t="str">
        <f t="shared" si="166"/>
        <v/>
      </c>
      <c r="AO784" s="77" t="str">
        <f t="shared" si="167"/>
        <v/>
      </c>
      <c r="AP784" s="21" t="str">
        <f t="shared" si="168"/>
        <v/>
      </c>
    </row>
    <row r="785" spans="1:42" x14ac:dyDescent="0.25">
      <c r="A785" s="27"/>
      <c r="B785" s="104"/>
      <c r="C785" s="105"/>
      <c r="D785" s="105"/>
      <c r="E785" s="106"/>
      <c r="F785" s="107"/>
      <c r="G785" s="107"/>
      <c r="H785" s="108"/>
      <c r="I785" s="27"/>
      <c r="J785" s="27"/>
      <c r="K785" s="29" t="str">
        <f t="shared" si="156"/>
        <v/>
      </c>
      <c r="L785" s="21" t="str">
        <f>IF($K785="", "", IF($K785=$Q$5, 0, ($G785*'Intro &amp; Setup'!$Y$20)-($F785*'Intro &amp; Setup'!$Y$20)))</f>
        <v/>
      </c>
      <c r="M785" s="27"/>
      <c r="S785" s="39" t="str">
        <f t="shared" si="157"/>
        <v/>
      </c>
      <c r="U785" s="39" t="str">
        <f t="shared" si="158"/>
        <v/>
      </c>
      <c r="W785" s="39" t="str">
        <f t="shared" si="159"/>
        <v/>
      </c>
      <c r="Y785" s="39" t="str">
        <f>IF($B785="", "", IF(OR($B785&lt;'Intro &amp; Setup'!$BI$7, $B785&gt;'Intro &amp; Setup'!$BJ$18), "X", ""))</f>
        <v/>
      </c>
      <c r="AA785" s="70" t="str">
        <f t="shared" si="160"/>
        <v/>
      </c>
      <c r="AB785" s="67" t="str">
        <f t="shared" si="161"/>
        <v/>
      </c>
      <c r="AD785" s="64" t="str">
        <f t="shared" si="162"/>
        <v/>
      </c>
      <c r="AF785" s="67" t="str">
        <f>IF($AD785="", "", COUNTIF($AD$11:$AD$1010, "&lt;"&amp;$AD785)+1+COUNTIF($AD$11:$AD785, $AD785)-1)</f>
        <v/>
      </c>
      <c r="AH785" s="77" t="str">
        <f t="shared" si="163"/>
        <v/>
      </c>
      <c r="AI785" s="21" t="str">
        <f t="shared" si="164"/>
        <v/>
      </c>
      <c r="AK785" s="39" t="str">
        <f t="shared" si="165"/>
        <v/>
      </c>
      <c r="AM785" s="77" t="str">
        <f t="shared" si="166"/>
        <v/>
      </c>
      <c r="AO785" s="77" t="str">
        <f t="shared" si="167"/>
        <v/>
      </c>
      <c r="AP785" s="21" t="str">
        <f t="shared" si="168"/>
        <v/>
      </c>
    </row>
    <row r="786" spans="1:42" x14ac:dyDescent="0.25">
      <c r="A786" s="27"/>
      <c r="B786" s="104"/>
      <c r="C786" s="105"/>
      <c r="D786" s="105"/>
      <c r="E786" s="106"/>
      <c r="F786" s="107"/>
      <c r="G786" s="107"/>
      <c r="H786" s="108"/>
      <c r="I786" s="27"/>
      <c r="J786" s="27"/>
      <c r="K786" s="29" t="str">
        <f t="shared" si="156"/>
        <v/>
      </c>
      <c r="L786" s="21" t="str">
        <f>IF($K786="", "", IF($K786=$Q$5, 0, ($G786*'Intro &amp; Setup'!$Y$20)-($F786*'Intro &amp; Setup'!$Y$20)))</f>
        <v/>
      </c>
      <c r="M786" s="27"/>
      <c r="S786" s="39" t="str">
        <f t="shared" si="157"/>
        <v/>
      </c>
      <c r="U786" s="39" t="str">
        <f t="shared" si="158"/>
        <v/>
      </c>
      <c r="W786" s="39" t="str">
        <f t="shared" si="159"/>
        <v/>
      </c>
      <c r="Y786" s="39" t="str">
        <f>IF($B786="", "", IF(OR($B786&lt;'Intro &amp; Setup'!$BI$7, $B786&gt;'Intro &amp; Setup'!$BJ$18), "X", ""))</f>
        <v/>
      </c>
      <c r="AA786" s="70" t="str">
        <f t="shared" si="160"/>
        <v/>
      </c>
      <c r="AB786" s="67" t="str">
        <f t="shared" si="161"/>
        <v/>
      </c>
      <c r="AD786" s="64" t="str">
        <f t="shared" si="162"/>
        <v/>
      </c>
      <c r="AF786" s="67" t="str">
        <f>IF($AD786="", "", COUNTIF($AD$11:$AD$1010, "&lt;"&amp;$AD786)+1+COUNTIF($AD$11:$AD786, $AD786)-1)</f>
        <v/>
      </c>
      <c r="AH786" s="77" t="str">
        <f t="shared" si="163"/>
        <v/>
      </c>
      <c r="AI786" s="21" t="str">
        <f t="shared" si="164"/>
        <v/>
      </c>
      <c r="AK786" s="39" t="str">
        <f t="shared" si="165"/>
        <v/>
      </c>
      <c r="AM786" s="77" t="str">
        <f t="shared" si="166"/>
        <v/>
      </c>
      <c r="AO786" s="77" t="str">
        <f t="shared" si="167"/>
        <v/>
      </c>
      <c r="AP786" s="21" t="str">
        <f t="shared" si="168"/>
        <v/>
      </c>
    </row>
    <row r="787" spans="1:42" x14ac:dyDescent="0.25">
      <c r="A787" s="27"/>
      <c r="B787" s="104"/>
      <c r="C787" s="105"/>
      <c r="D787" s="105"/>
      <c r="E787" s="106"/>
      <c r="F787" s="107"/>
      <c r="G787" s="107"/>
      <c r="H787" s="108"/>
      <c r="I787" s="27"/>
      <c r="J787" s="27"/>
      <c r="K787" s="29" t="str">
        <f t="shared" si="156"/>
        <v/>
      </c>
      <c r="L787" s="21" t="str">
        <f>IF($K787="", "", IF($K787=$Q$5, 0, ($G787*'Intro &amp; Setup'!$Y$20)-($F787*'Intro &amp; Setup'!$Y$20)))</f>
        <v/>
      </c>
      <c r="M787" s="27"/>
      <c r="S787" s="39" t="str">
        <f t="shared" si="157"/>
        <v/>
      </c>
      <c r="U787" s="39" t="str">
        <f t="shared" si="158"/>
        <v/>
      </c>
      <c r="W787" s="39" t="str">
        <f t="shared" si="159"/>
        <v/>
      </c>
      <c r="Y787" s="39" t="str">
        <f>IF($B787="", "", IF(OR($B787&lt;'Intro &amp; Setup'!$BI$7, $B787&gt;'Intro &amp; Setup'!$BJ$18), "X", ""))</f>
        <v/>
      </c>
      <c r="AA787" s="70" t="str">
        <f t="shared" si="160"/>
        <v/>
      </c>
      <c r="AB787" s="67" t="str">
        <f t="shared" si="161"/>
        <v/>
      </c>
      <c r="AD787" s="64" t="str">
        <f t="shared" si="162"/>
        <v/>
      </c>
      <c r="AF787" s="67" t="str">
        <f>IF($AD787="", "", COUNTIF($AD$11:$AD$1010, "&lt;"&amp;$AD787)+1+COUNTIF($AD$11:$AD787, $AD787)-1)</f>
        <v/>
      </c>
      <c r="AH787" s="77" t="str">
        <f t="shared" si="163"/>
        <v/>
      </c>
      <c r="AI787" s="21" t="str">
        <f t="shared" si="164"/>
        <v/>
      </c>
      <c r="AK787" s="39" t="str">
        <f t="shared" si="165"/>
        <v/>
      </c>
      <c r="AM787" s="77" t="str">
        <f t="shared" si="166"/>
        <v/>
      </c>
      <c r="AO787" s="77" t="str">
        <f t="shared" si="167"/>
        <v/>
      </c>
      <c r="AP787" s="21" t="str">
        <f t="shared" si="168"/>
        <v/>
      </c>
    </row>
    <row r="788" spans="1:42" x14ac:dyDescent="0.25">
      <c r="A788" s="27"/>
      <c r="B788" s="104"/>
      <c r="C788" s="105"/>
      <c r="D788" s="105"/>
      <c r="E788" s="106"/>
      <c r="F788" s="107"/>
      <c r="G788" s="107"/>
      <c r="H788" s="108"/>
      <c r="I788" s="27"/>
      <c r="J788" s="27"/>
      <c r="K788" s="29" t="str">
        <f t="shared" si="156"/>
        <v/>
      </c>
      <c r="L788" s="21" t="str">
        <f>IF($K788="", "", IF($K788=$Q$5, 0, ($G788*'Intro &amp; Setup'!$Y$20)-($F788*'Intro &amp; Setup'!$Y$20)))</f>
        <v/>
      </c>
      <c r="M788" s="27"/>
      <c r="S788" s="39" t="str">
        <f t="shared" si="157"/>
        <v/>
      </c>
      <c r="U788" s="39" t="str">
        <f t="shared" si="158"/>
        <v/>
      </c>
      <c r="W788" s="39" t="str">
        <f t="shared" si="159"/>
        <v/>
      </c>
      <c r="Y788" s="39" t="str">
        <f>IF($B788="", "", IF(OR($B788&lt;'Intro &amp; Setup'!$BI$7, $B788&gt;'Intro &amp; Setup'!$BJ$18), "X", ""))</f>
        <v/>
      </c>
      <c r="AA788" s="70" t="str">
        <f t="shared" si="160"/>
        <v/>
      </c>
      <c r="AB788" s="67" t="str">
        <f t="shared" si="161"/>
        <v/>
      </c>
      <c r="AD788" s="64" t="str">
        <f t="shared" si="162"/>
        <v/>
      </c>
      <c r="AF788" s="67" t="str">
        <f>IF($AD788="", "", COUNTIF($AD$11:$AD$1010, "&lt;"&amp;$AD788)+1+COUNTIF($AD$11:$AD788, $AD788)-1)</f>
        <v/>
      </c>
      <c r="AH788" s="77" t="str">
        <f t="shared" si="163"/>
        <v/>
      </c>
      <c r="AI788" s="21" t="str">
        <f t="shared" si="164"/>
        <v/>
      </c>
      <c r="AK788" s="39" t="str">
        <f t="shared" si="165"/>
        <v/>
      </c>
      <c r="AM788" s="77" t="str">
        <f t="shared" si="166"/>
        <v/>
      </c>
      <c r="AO788" s="77" t="str">
        <f t="shared" si="167"/>
        <v/>
      </c>
      <c r="AP788" s="21" t="str">
        <f t="shared" si="168"/>
        <v/>
      </c>
    </row>
    <row r="789" spans="1:42" x14ac:dyDescent="0.25">
      <c r="A789" s="27"/>
      <c r="B789" s="104"/>
      <c r="C789" s="105"/>
      <c r="D789" s="105"/>
      <c r="E789" s="106"/>
      <c r="F789" s="107"/>
      <c r="G789" s="107"/>
      <c r="H789" s="108"/>
      <c r="I789" s="27"/>
      <c r="J789" s="27"/>
      <c r="K789" s="29" t="str">
        <f t="shared" si="156"/>
        <v/>
      </c>
      <c r="L789" s="21" t="str">
        <f>IF($K789="", "", IF($K789=$Q$5, 0, ($G789*'Intro &amp; Setup'!$Y$20)-($F789*'Intro &amp; Setup'!$Y$20)))</f>
        <v/>
      </c>
      <c r="M789" s="27"/>
      <c r="S789" s="39" t="str">
        <f t="shared" si="157"/>
        <v/>
      </c>
      <c r="U789" s="39" t="str">
        <f t="shared" si="158"/>
        <v/>
      </c>
      <c r="W789" s="39" t="str">
        <f t="shared" si="159"/>
        <v/>
      </c>
      <c r="Y789" s="39" t="str">
        <f>IF($B789="", "", IF(OR($B789&lt;'Intro &amp; Setup'!$BI$7, $B789&gt;'Intro &amp; Setup'!$BJ$18), "X", ""))</f>
        <v/>
      </c>
      <c r="AA789" s="70" t="str">
        <f t="shared" si="160"/>
        <v/>
      </c>
      <c r="AB789" s="67" t="str">
        <f t="shared" si="161"/>
        <v/>
      </c>
      <c r="AD789" s="64" t="str">
        <f t="shared" si="162"/>
        <v/>
      </c>
      <c r="AF789" s="67" t="str">
        <f>IF($AD789="", "", COUNTIF($AD$11:$AD$1010, "&lt;"&amp;$AD789)+1+COUNTIF($AD$11:$AD789, $AD789)-1)</f>
        <v/>
      </c>
      <c r="AH789" s="77" t="str">
        <f t="shared" si="163"/>
        <v/>
      </c>
      <c r="AI789" s="21" t="str">
        <f t="shared" si="164"/>
        <v/>
      </c>
      <c r="AK789" s="39" t="str">
        <f t="shared" si="165"/>
        <v/>
      </c>
      <c r="AM789" s="77" t="str">
        <f t="shared" si="166"/>
        <v/>
      </c>
      <c r="AO789" s="77" t="str">
        <f t="shared" si="167"/>
        <v/>
      </c>
      <c r="AP789" s="21" t="str">
        <f t="shared" si="168"/>
        <v/>
      </c>
    </row>
    <row r="790" spans="1:42" x14ac:dyDescent="0.25">
      <c r="A790" s="27"/>
      <c r="B790" s="104"/>
      <c r="C790" s="105"/>
      <c r="D790" s="105"/>
      <c r="E790" s="106"/>
      <c r="F790" s="107"/>
      <c r="G790" s="107"/>
      <c r="H790" s="108"/>
      <c r="I790" s="27"/>
      <c r="J790" s="27"/>
      <c r="K790" s="29" t="str">
        <f t="shared" si="156"/>
        <v/>
      </c>
      <c r="L790" s="21" t="str">
        <f>IF($K790="", "", IF($K790=$Q$5, 0, ($G790*'Intro &amp; Setup'!$Y$20)-($F790*'Intro &amp; Setup'!$Y$20)))</f>
        <v/>
      </c>
      <c r="M790" s="27"/>
      <c r="S790" s="39" t="str">
        <f t="shared" si="157"/>
        <v/>
      </c>
      <c r="U790" s="39" t="str">
        <f t="shared" si="158"/>
        <v/>
      </c>
      <c r="W790" s="39" t="str">
        <f t="shared" si="159"/>
        <v/>
      </c>
      <c r="Y790" s="39" t="str">
        <f>IF($B790="", "", IF(OR($B790&lt;'Intro &amp; Setup'!$BI$7, $B790&gt;'Intro &amp; Setup'!$BJ$18), "X", ""))</f>
        <v/>
      </c>
      <c r="AA790" s="70" t="str">
        <f t="shared" si="160"/>
        <v/>
      </c>
      <c r="AB790" s="67" t="str">
        <f t="shared" si="161"/>
        <v/>
      </c>
      <c r="AD790" s="64" t="str">
        <f t="shared" si="162"/>
        <v/>
      </c>
      <c r="AF790" s="67" t="str">
        <f>IF($AD790="", "", COUNTIF($AD$11:$AD$1010, "&lt;"&amp;$AD790)+1+COUNTIF($AD$11:$AD790, $AD790)-1)</f>
        <v/>
      </c>
      <c r="AH790" s="77" t="str">
        <f t="shared" si="163"/>
        <v/>
      </c>
      <c r="AI790" s="21" t="str">
        <f t="shared" si="164"/>
        <v/>
      </c>
      <c r="AK790" s="39" t="str">
        <f t="shared" si="165"/>
        <v/>
      </c>
      <c r="AM790" s="77" t="str">
        <f t="shared" si="166"/>
        <v/>
      </c>
      <c r="AO790" s="77" t="str">
        <f t="shared" si="167"/>
        <v/>
      </c>
      <c r="AP790" s="21" t="str">
        <f t="shared" si="168"/>
        <v/>
      </c>
    </row>
    <row r="791" spans="1:42" x14ac:dyDescent="0.25">
      <c r="A791" s="27"/>
      <c r="B791" s="104"/>
      <c r="C791" s="105"/>
      <c r="D791" s="105"/>
      <c r="E791" s="106"/>
      <c r="F791" s="107"/>
      <c r="G791" s="107"/>
      <c r="H791" s="108"/>
      <c r="I791" s="27"/>
      <c r="J791" s="27"/>
      <c r="K791" s="29" t="str">
        <f t="shared" si="156"/>
        <v/>
      </c>
      <c r="L791" s="21" t="str">
        <f>IF($K791="", "", IF($K791=$Q$5, 0, ($G791*'Intro &amp; Setup'!$Y$20)-($F791*'Intro &amp; Setup'!$Y$20)))</f>
        <v/>
      </c>
      <c r="M791" s="27"/>
      <c r="S791" s="39" t="str">
        <f t="shared" si="157"/>
        <v/>
      </c>
      <c r="U791" s="39" t="str">
        <f t="shared" si="158"/>
        <v/>
      </c>
      <c r="W791" s="39" t="str">
        <f t="shared" si="159"/>
        <v/>
      </c>
      <c r="Y791" s="39" t="str">
        <f>IF($B791="", "", IF(OR($B791&lt;'Intro &amp; Setup'!$BI$7, $B791&gt;'Intro &amp; Setup'!$BJ$18), "X", ""))</f>
        <v/>
      </c>
      <c r="AA791" s="70" t="str">
        <f t="shared" si="160"/>
        <v/>
      </c>
      <c r="AB791" s="67" t="str">
        <f t="shared" si="161"/>
        <v/>
      </c>
      <c r="AD791" s="64" t="str">
        <f t="shared" si="162"/>
        <v/>
      </c>
      <c r="AF791" s="67" t="str">
        <f>IF($AD791="", "", COUNTIF($AD$11:$AD$1010, "&lt;"&amp;$AD791)+1+COUNTIF($AD$11:$AD791, $AD791)-1)</f>
        <v/>
      </c>
      <c r="AH791" s="77" t="str">
        <f t="shared" si="163"/>
        <v/>
      </c>
      <c r="AI791" s="21" t="str">
        <f t="shared" si="164"/>
        <v/>
      </c>
      <c r="AK791" s="39" t="str">
        <f t="shared" si="165"/>
        <v/>
      </c>
      <c r="AM791" s="77" t="str">
        <f t="shared" si="166"/>
        <v/>
      </c>
      <c r="AO791" s="77" t="str">
        <f t="shared" si="167"/>
        <v/>
      </c>
      <c r="AP791" s="21" t="str">
        <f t="shared" si="168"/>
        <v/>
      </c>
    </row>
    <row r="792" spans="1:42" x14ac:dyDescent="0.25">
      <c r="A792" s="27"/>
      <c r="B792" s="104"/>
      <c r="C792" s="105"/>
      <c r="D792" s="105"/>
      <c r="E792" s="106"/>
      <c r="F792" s="107"/>
      <c r="G792" s="107"/>
      <c r="H792" s="108"/>
      <c r="I792" s="27"/>
      <c r="J792" s="27"/>
      <c r="K792" s="29" t="str">
        <f t="shared" si="156"/>
        <v/>
      </c>
      <c r="L792" s="21" t="str">
        <f>IF($K792="", "", IF($K792=$Q$5, 0, ($G792*'Intro &amp; Setup'!$Y$20)-($F792*'Intro &amp; Setup'!$Y$20)))</f>
        <v/>
      </c>
      <c r="M792" s="27"/>
      <c r="S792" s="39" t="str">
        <f t="shared" si="157"/>
        <v/>
      </c>
      <c r="U792" s="39" t="str">
        <f t="shared" si="158"/>
        <v/>
      </c>
      <c r="W792" s="39" t="str">
        <f t="shared" si="159"/>
        <v/>
      </c>
      <c r="Y792" s="39" t="str">
        <f>IF($B792="", "", IF(OR($B792&lt;'Intro &amp; Setup'!$BI$7, $B792&gt;'Intro &amp; Setup'!$BJ$18), "X", ""))</f>
        <v/>
      </c>
      <c r="AA792" s="70" t="str">
        <f t="shared" si="160"/>
        <v/>
      </c>
      <c r="AB792" s="67" t="str">
        <f t="shared" si="161"/>
        <v/>
      </c>
      <c r="AD792" s="64" t="str">
        <f t="shared" si="162"/>
        <v/>
      </c>
      <c r="AF792" s="67" t="str">
        <f>IF($AD792="", "", COUNTIF($AD$11:$AD$1010, "&lt;"&amp;$AD792)+1+COUNTIF($AD$11:$AD792, $AD792)-1)</f>
        <v/>
      </c>
      <c r="AH792" s="77" t="str">
        <f t="shared" si="163"/>
        <v/>
      </c>
      <c r="AI792" s="21" t="str">
        <f t="shared" si="164"/>
        <v/>
      </c>
      <c r="AK792" s="39" t="str">
        <f t="shared" si="165"/>
        <v/>
      </c>
      <c r="AM792" s="77" t="str">
        <f t="shared" si="166"/>
        <v/>
      </c>
      <c r="AO792" s="77" t="str">
        <f t="shared" si="167"/>
        <v/>
      </c>
      <c r="AP792" s="21" t="str">
        <f t="shared" si="168"/>
        <v/>
      </c>
    </row>
    <row r="793" spans="1:42" x14ac:dyDescent="0.25">
      <c r="A793" s="27"/>
      <c r="B793" s="104"/>
      <c r="C793" s="105"/>
      <c r="D793" s="105"/>
      <c r="E793" s="106"/>
      <c r="F793" s="107"/>
      <c r="G793" s="107"/>
      <c r="H793" s="108"/>
      <c r="I793" s="27"/>
      <c r="J793" s="27"/>
      <c r="K793" s="29" t="str">
        <f t="shared" si="156"/>
        <v/>
      </c>
      <c r="L793" s="21" t="str">
        <f>IF($K793="", "", IF($K793=$Q$5, 0, ($G793*'Intro &amp; Setup'!$Y$20)-($F793*'Intro &amp; Setup'!$Y$20)))</f>
        <v/>
      </c>
      <c r="M793" s="27"/>
      <c r="S793" s="39" t="str">
        <f t="shared" si="157"/>
        <v/>
      </c>
      <c r="U793" s="39" t="str">
        <f t="shared" si="158"/>
        <v/>
      </c>
      <c r="W793" s="39" t="str">
        <f t="shared" si="159"/>
        <v/>
      </c>
      <c r="Y793" s="39" t="str">
        <f>IF($B793="", "", IF(OR($B793&lt;'Intro &amp; Setup'!$BI$7, $B793&gt;'Intro &amp; Setup'!$BJ$18), "X", ""))</f>
        <v/>
      </c>
      <c r="AA793" s="70" t="str">
        <f t="shared" si="160"/>
        <v/>
      </c>
      <c r="AB793" s="67" t="str">
        <f t="shared" si="161"/>
        <v/>
      </c>
      <c r="AD793" s="64" t="str">
        <f t="shared" si="162"/>
        <v/>
      </c>
      <c r="AF793" s="67" t="str">
        <f>IF($AD793="", "", COUNTIF($AD$11:$AD$1010, "&lt;"&amp;$AD793)+1+COUNTIF($AD$11:$AD793, $AD793)-1)</f>
        <v/>
      </c>
      <c r="AH793" s="77" t="str">
        <f t="shared" si="163"/>
        <v/>
      </c>
      <c r="AI793" s="21" t="str">
        <f t="shared" si="164"/>
        <v/>
      </c>
      <c r="AK793" s="39" t="str">
        <f t="shared" si="165"/>
        <v/>
      </c>
      <c r="AM793" s="77" t="str">
        <f t="shared" si="166"/>
        <v/>
      </c>
      <c r="AO793" s="77" t="str">
        <f t="shared" si="167"/>
        <v/>
      </c>
      <c r="AP793" s="21" t="str">
        <f t="shared" si="168"/>
        <v/>
      </c>
    </row>
    <row r="794" spans="1:42" x14ac:dyDescent="0.25">
      <c r="A794" s="27"/>
      <c r="B794" s="104"/>
      <c r="C794" s="105"/>
      <c r="D794" s="105"/>
      <c r="E794" s="106"/>
      <c r="F794" s="107"/>
      <c r="G794" s="107"/>
      <c r="H794" s="108"/>
      <c r="I794" s="27"/>
      <c r="J794" s="27"/>
      <c r="K794" s="29" t="str">
        <f t="shared" si="156"/>
        <v/>
      </c>
      <c r="L794" s="21" t="str">
        <f>IF($K794="", "", IF($K794=$Q$5, 0, ($G794*'Intro &amp; Setup'!$Y$20)-($F794*'Intro &amp; Setup'!$Y$20)))</f>
        <v/>
      </c>
      <c r="M794" s="27"/>
      <c r="S794" s="39" t="str">
        <f t="shared" si="157"/>
        <v/>
      </c>
      <c r="U794" s="39" t="str">
        <f t="shared" si="158"/>
        <v/>
      </c>
      <c r="W794" s="39" t="str">
        <f t="shared" si="159"/>
        <v/>
      </c>
      <c r="Y794" s="39" t="str">
        <f>IF($B794="", "", IF(OR($B794&lt;'Intro &amp; Setup'!$BI$7, $B794&gt;'Intro &amp; Setup'!$BJ$18), "X", ""))</f>
        <v/>
      </c>
      <c r="AA794" s="70" t="str">
        <f t="shared" si="160"/>
        <v/>
      </c>
      <c r="AB794" s="67" t="str">
        <f t="shared" si="161"/>
        <v/>
      </c>
      <c r="AD794" s="64" t="str">
        <f t="shared" si="162"/>
        <v/>
      </c>
      <c r="AF794" s="67" t="str">
        <f>IF($AD794="", "", COUNTIF($AD$11:$AD$1010, "&lt;"&amp;$AD794)+1+COUNTIF($AD$11:$AD794, $AD794)-1)</f>
        <v/>
      </c>
      <c r="AH794" s="77" t="str">
        <f t="shared" si="163"/>
        <v/>
      </c>
      <c r="AI794" s="21" t="str">
        <f t="shared" si="164"/>
        <v/>
      </c>
      <c r="AK794" s="39" t="str">
        <f t="shared" si="165"/>
        <v/>
      </c>
      <c r="AM794" s="77" t="str">
        <f t="shared" si="166"/>
        <v/>
      </c>
      <c r="AO794" s="77" t="str">
        <f t="shared" si="167"/>
        <v/>
      </c>
      <c r="AP794" s="21" t="str">
        <f t="shared" si="168"/>
        <v/>
      </c>
    </row>
    <row r="795" spans="1:42" x14ac:dyDescent="0.25">
      <c r="A795" s="27"/>
      <c r="B795" s="104"/>
      <c r="C795" s="105"/>
      <c r="D795" s="105"/>
      <c r="E795" s="106"/>
      <c r="F795" s="107"/>
      <c r="G795" s="107"/>
      <c r="H795" s="108"/>
      <c r="I795" s="27"/>
      <c r="J795" s="27"/>
      <c r="K795" s="29" t="str">
        <f t="shared" si="156"/>
        <v/>
      </c>
      <c r="L795" s="21" t="str">
        <f>IF($K795="", "", IF($K795=$Q$5, 0, ($G795*'Intro &amp; Setup'!$Y$20)-($F795*'Intro &amp; Setup'!$Y$20)))</f>
        <v/>
      </c>
      <c r="M795" s="27"/>
      <c r="S795" s="39" t="str">
        <f t="shared" si="157"/>
        <v/>
      </c>
      <c r="U795" s="39" t="str">
        <f t="shared" si="158"/>
        <v/>
      </c>
      <c r="W795" s="39" t="str">
        <f t="shared" si="159"/>
        <v/>
      </c>
      <c r="Y795" s="39" t="str">
        <f>IF($B795="", "", IF(OR($B795&lt;'Intro &amp; Setup'!$BI$7, $B795&gt;'Intro &amp; Setup'!$BJ$18), "X", ""))</f>
        <v/>
      </c>
      <c r="AA795" s="70" t="str">
        <f t="shared" si="160"/>
        <v/>
      </c>
      <c r="AB795" s="67" t="str">
        <f t="shared" si="161"/>
        <v/>
      </c>
      <c r="AD795" s="64" t="str">
        <f t="shared" si="162"/>
        <v/>
      </c>
      <c r="AF795" s="67" t="str">
        <f>IF($AD795="", "", COUNTIF($AD$11:$AD$1010, "&lt;"&amp;$AD795)+1+COUNTIF($AD$11:$AD795, $AD795)-1)</f>
        <v/>
      </c>
      <c r="AH795" s="77" t="str">
        <f t="shared" si="163"/>
        <v/>
      </c>
      <c r="AI795" s="21" t="str">
        <f t="shared" si="164"/>
        <v/>
      </c>
      <c r="AK795" s="39" t="str">
        <f t="shared" si="165"/>
        <v/>
      </c>
      <c r="AM795" s="77" t="str">
        <f t="shared" si="166"/>
        <v/>
      </c>
      <c r="AO795" s="77" t="str">
        <f t="shared" si="167"/>
        <v/>
      </c>
      <c r="AP795" s="21" t="str">
        <f t="shared" si="168"/>
        <v/>
      </c>
    </row>
    <row r="796" spans="1:42" x14ac:dyDescent="0.25">
      <c r="A796" s="27"/>
      <c r="B796" s="104"/>
      <c r="C796" s="105"/>
      <c r="D796" s="105"/>
      <c r="E796" s="106"/>
      <c r="F796" s="107"/>
      <c r="G796" s="107"/>
      <c r="H796" s="108"/>
      <c r="I796" s="27"/>
      <c r="J796" s="27"/>
      <c r="K796" s="29" t="str">
        <f t="shared" si="156"/>
        <v/>
      </c>
      <c r="L796" s="21" t="str">
        <f>IF($K796="", "", IF($K796=$Q$5, 0, ($G796*'Intro &amp; Setup'!$Y$20)-($F796*'Intro &amp; Setup'!$Y$20)))</f>
        <v/>
      </c>
      <c r="M796" s="27"/>
      <c r="S796" s="39" t="str">
        <f t="shared" si="157"/>
        <v/>
      </c>
      <c r="U796" s="39" t="str">
        <f t="shared" si="158"/>
        <v/>
      </c>
      <c r="W796" s="39" t="str">
        <f t="shared" si="159"/>
        <v/>
      </c>
      <c r="Y796" s="39" t="str">
        <f>IF($B796="", "", IF(OR($B796&lt;'Intro &amp; Setup'!$BI$7, $B796&gt;'Intro &amp; Setup'!$BJ$18), "X", ""))</f>
        <v/>
      </c>
      <c r="AA796" s="70" t="str">
        <f t="shared" si="160"/>
        <v/>
      </c>
      <c r="AB796" s="67" t="str">
        <f t="shared" si="161"/>
        <v/>
      </c>
      <c r="AD796" s="64" t="str">
        <f t="shared" si="162"/>
        <v/>
      </c>
      <c r="AF796" s="67" t="str">
        <f>IF($AD796="", "", COUNTIF($AD$11:$AD$1010, "&lt;"&amp;$AD796)+1+COUNTIF($AD$11:$AD796, $AD796)-1)</f>
        <v/>
      </c>
      <c r="AH796" s="77" t="str">
        <f t="shared" si="163"/>
        <v/>
      </c>
      <c r="AI796" s="21" t="str">
        <f t="shared" si="164"/>
        <v/>
      </c>
      <c r="AK796" s="39" t="str">
        <f t="shared" si="165"/>
        <v/>
      </c>
      <c r="AM796" s="77" t="str">
        <f t="shared" si="166"/>
        <v/>
      </c>
      <c r="AO796" s="77" t="str">
        <f t="shared" si="167"/>
        <v/>
      </c>
      <c r="AP796" s="21" t="str">
        <f t="shared" si="168"/>
        <v/>
      </c>
    </row>
    <row r="797" spans="1:42" x14ac:dyDescent="0.25">
      <c r="A797" s="27"/>
      <c r="B797" s="104"/>
      <c r="C797" s="105"/>
      <c r="D797" s="105"/>
      <c r="E797" s="106"/>
      <c r="F797" s="107"/>
      <c r="G797" s="107"/>
      <c r="H797" s="108"/>
      <c r="I797" s="27"/>
      <c r="J797" s="27"/>
      <c r="K797" s="29" t="str">
        <f t="shared" si="156"/>
        <v/>
      </c>
      <c r="L797" s="21" t="str">
        <f>IF($K797="", "", IF($K797=$Q$5, 0, ($G797*'Intro &amp; Setup'!$Y$20)-($F797*'Intro &amp; Setup'!$Y$20)))</f>
        <v/>
      </c>
      <c r="M797" s="27"/>
      <c r="S797" s="39" t="str">
        <f t="shared" si="157"/>
        <v/>
      </c>
      <c r="U797" s="39" t="str">
        <f t="shared" si="158"/>
        <v/>
      </c>
      <c r="W797" s="39" t="str">
        <f t="shared" si="159"/>
        <v/>
      </c>
      <c r="Y797" s="39" t="str">
        <f>IF($B797="", "", IF(OR($B797&lt;'Intro &amp; Setup'!$BI$7, $B797&gt;'Intro &amp; Setup'!$BJ$18), "X", ""))</f>
        <v/>
      </c>
      <c r="AA797" s="70" t="str">
        <f t="shared" si="160"/>
        <v/>
      </c>
      <c r="AB797" s="67" t="str">
        <f t="shared" si="161"/>
        <v/>
      </c>
      <c r="AD797" s="64" t="str">
        <f t="shared" si="162"/>
        <v/>
      </c>
      <c r="AF797" s="67" t="str">
        <f>IF($AD797="", "", COUNTIF($AD$11:$AD$1010, "&lt;"&amp;$AD797)+1+COUNTIF($AD$11:$AD797, $AD797)-1)</f>
        <v/>
      </c>
      <c r="AH797" s="77" t="str">
        <f t="shared" si="163"/>
        <v/>
      </c>
      <c r="AI797" s="21" t="str">
        <f t="shared" si="164"/>
        <v/>
      </c>
      <c r="AK797" s="39" t="str">
        <f t="shared" si="165"/>
        <v/>
      </c>
      <c r="AM797" s="77" t="str">
        <f t="shared" si="166"/>
        <v/>
      </c>
      <c r="AO797" s="77" t="str">
        <f t="shared" si="167"/>
        <v/>
      </c>
      <c r="AP797" s="21" t="str">
        <f t="shared" si="168"/>
        <v/>
      </c>
    </row>
    <row r="798" spans="1:42" x14ac:dyDescent="0.25">
      <c r="A798" s="27"/>
      <c r="B798" s="104"/>
      <c r="C798" s="105"/>
      <c r="D798" s="105"/>
      <c r="E798" s="106"/>
      <c r="F798" s="107"/>
      <c r="G798" s="107"/>
      <c r="H798" s="108"/>
      <c r="I798" s="27"/>
      <c r="J798" s="27"/>
      <c r="K798" s="29" t="str">
        <f t="shared" si="156"/>
        <v/>
      </c>
      <c r="L798" s="21" t="str">
        <f>IF($K798="", "", IF($K798=$Q$5, 0, ($G798*'Intro &amp; Setup'!$Y$20)-($F798*'Intro &amp; Setup'!$Y$20)))</f>
        <v/>
      </c>
      <c r="M798" s="27"/>
      <c r="S798" s="39" t="str">
        <f t="shared" si="157"/>
        <v/>
      </c>
      <c r="U798" s="39" t="str">
        <f t="shared" si="158"/>
        <v/>
      </c>
      <c r="W798" s="39" t="str">
        <f t="shared" si="159"/>
        <v/>
      </c>
      <c r="Y798" s="39" t="str">
        <f>IF($B798="", "", IF(OR($B798&lt;'Intro &amp; Setup'!$BI$7, $B798&gt;'Intro &amp; Setup'!$BJ$18), "X", ""))</f>
        <v/>
      </c>
      <c r="AA798" s="70" t="str">
        <f t="shared" si="160"/>
        <v/>
      </c>
      <c r="AB798" s="67" t="str">
        <f t="shared" si="161"/>
        <v/>
      </c>
      <c r="AD798" s="64" t="str">
        <f t="shared" si="162"/>
        <v/>
      </c>
      <c r="AF798" s="67" t="str">
        <f>IF($AD798="", "", COUNTIF($AD$11:$AD$1010, "&lt;"&amp;$AD798)+1+COUNTIF($AD$11:$AD798, $AD798)-1)</f>
        <v/>
      </c>
      <c r="AH798" s="77" t="str">
        <f t="shared" si="163"/>
        <v/>
      </c>
      <c r="AI798" s="21" t="str">
        <f t="shared" si="164"/>
        <v/>
      </c>
      <c r="AK798" s="39" t="str">
        <f t="shared" si="165"/>
        <v/>
      </c>
      <c r="AM798" s="77" t="str">
        <f t="shared" si="166"/>
        <v/>
      </c>
      <c r="AO798" s="77" t="str">
        <f t="shared" si="167"/>
        <v/>
      </c>
      <c r="AP798" s="21" t="str">
        <f t="shared" si="168"/>
        <v/>
      </c>
    </row>
    <row r="799" spans="1:42" x14ac:dyDescent="0.25">
      <c r="A799" s="27"/>
      <c r="B799" s="104"/>
      <c r="C799" s="105"/>
      <c r="D799" s="105"/>
      <c r="E799" s="106"/>
      <c r="F799" s="107"/>
      <c r="G799" s="107"/>
      <c r="H799" s="108"/>
      <c r="I799" s="27"/>
      <c r="J799" s="27"/>
      <c r="K799" s="29" t="str">
        <f t="shared" si="156"/>
        <v/>
      </c>
      <c r="L799" s="21" t="str">
        <f>IF($K799="", "", IF($K799=$Q$5, 0, ($G799*'Intro &amp; Setup'!$Y$20)-($F799*'Intro &amp; Setup'!$Y$20)))</f>
        <v/>
      </c>
      <c r="M799" s="27"/>
      <c r="S799" s="39" t="str">
        <f t="shared" si="157"/>
        <v/>
      </c>
      <c r="U799" s="39" t="str">
        <f t="shared" si="158"/>
        <v/>
      </c>
      <c r="W799" s="39" t="str">
        <f t="shared" si="159"/>
        <v/>
      </c>
      <c r="Y799" s="39" t="str">
        <f>IF($B799="", "", IF(OR($B799&lt;'Intro &amp; Setup'!$BI$7, $B799&gt;'Intro &amp; Setup'!$BJ$18), "X", ""))</f>
        <v/>
      </c>
      <c r="AA799" s="70" t="str">
        <f t="shared" si="160"/>
        <v/>
      </c>
      <c r="AB799" s="67" t="str">
        <f t="shared" si="161"/>
        <v/>
      </c>
      <c r="AD799" s="64" t="str">
        <f t="shared" si="162"/>
        <v/>
      </c>
      <c r="AF799" s="67" t="str">
        <f>IF($AD799="", "", COUNTIF($AD$11:$AD$1010, "&lt;"&amp;$AD799)+1+COUNTIF($AD$11:$AD799, $AD799)-1)</f>
        <v/>
      </c>
      <c r="AH799" s="77" t="str">
        <f t="shared" si="163"/>
        <v/>
      </c>
      <c r="AI799" s="21" t="str">
        <f t="shared" si="164"/>
        <v/>
      </c>
      <c r="AK799" s="39" t="str">
        <f t="shared" si="165"/>
        <v/>
      </c>
      <c r="AM799" s="77" t="str">
        <f t="shared" si="166"/>
        <v/>
      </c>
      <c r="AO799" s="77" t="str">
        <f t="shared" si="167"/>
        <v/>
      </c>
      <c r="AP799" s="21" t="str">
        <f t="shared" si="168"/>
        <v/>
      </c>
    </row>
    <row r="800" spans="1:42" x14ac:dyDescent="0.25">
      <c r="A800" s="27"/>
      <c r="B800" s="104"/>
      <c r="C800" s="105"/>
      <c r="D800" s="105"/>
      <c r="E800" s="106"/>
      <c r="F800" s="107"/>
      <c r="G800" s="107"/>
      <c r="H800" s="108"/>
      <c r="I800" s="27"/>
      <c r="J800" s="27"/>
      <c r="K800" s="29" t="str">
        <f t="shared" si="156"/>
        <v/>
      </c>
      <c r="L800" s="21" t="str">
        <f>IF($K800="", "", IF($K800=$Q$5, 0, ($G800*'Intro &amp; Setup'!$Y$20)-($F800*'Intro &amp; Setup'!$Y$20)))</f>
        <v/>
      </c>
      <c r="M800" s="27"/>
      <c r="S800" s="39" t="str">
        <f t="shared" si="157"/>
        <v/>
      </c>
      <c r="U800" s="39" t="str">
        <f t="shared" si="158"/>
        <v/>
      </c>
      <c r="W800" s="39" t="str">
        <f t="shared" si="159"/>
        <v/>
      </c>
      <c r="Y800" s="39" t="str">
        <f>IF($B800="", "", IF(OR($B800&lt;'Intro &amp; Setup'!$BI$7, $B800&gt;'Intro &amp; Setup'!$BJ$18), "X", ""))</f>
        <v/>
      </c>
      <c r="AA800" s="70" t="str">
        <f t="shared" si="160"/>
        <v/>
      </c>
      <c r="AB800" s="67" t="str">
        <f t="shared" si="161"/>
        <v/>
      </c>
      <c r="AD800" s="64" t="str">
        <f t="shared" si="162"/>
        <v/>
      </c>
      <c r="AF800" s="67" t="str">
        <f>IF($AD800="", "", COUNTIF($AD$11:$AD$1010, "&lt;"&amp;$AD800)+1+COUNTIF($AD$11:$AD800, $AD800)-1)</f>
        <v/>
      </c>
      <c r="AH800" s="77" t="str">
        <f t="shared" si="163"/>
        <v/>
      </c>
      <c r="AI800" s="21" t="str">
        <f t="shared" si="164"/>
        <v/>
      </c>
      <c r="AK800" s="39" t="str">
        <f t="shared" si="165"/>
        <v/>
      </c>
      <c r="AM800" s="77" t="str">
        <f t="shared" si="166"/>
        <v/>
      </c>
      <c r="AO800" s="77" t="str">
        <f t="shared" si="167"/>
        <v/>
      </c>
      <c r="AP800" s="21" t="str">
        <f t="shared" si="168"/>
        <v/>
      </c>
    </row>
    <row r="801" spans="1:42" x14ac:dyDescent="0.25">
      <c r="A801" s="27"/>
      <c r="B801" s="104"/>
      <c r="C801" s="105"/>
      <c r="D801" s="105"/>
      <c r="E801" s="106"/>
      <c r="F801" s="107"/>
      <c r="G801" s="107"/>
      <c r="H801" s="108"/>
      <c r="I801" s="27"/>
      <c r="J801" s="27"/>
      <c r="K801" s="29" t="str">
        <f t="shared" si="156"/>
        <v/>
      </c>
      <c r="L801" s="21" t="str">
        <f>IF($K801="", "", IF($K801=$Q$5, 0, ($G801*'Intro &amp; Setup'!$Y$20)-($F801*'Intro &amp; Setup'!$Y$20)))</f>
        <v/>
      </c>
      <c r="M801" s="27"/>
      <c r="S801" s="39" t="str">
        <f t="shared" si="157"/>
        <v/>
      </c>
      <c r="U801" s="39" t="str">
        <f t="shared" si="158"/>
        <v/>
      </c>
      <c r="W801" s="39" t="str">
        <f t="shared" si="159"/>
        <v/>
      </c>
      <c r="Y801" s="39" t="str">
        <f>IF($B801="", "", IF(OR($B801&lt;'Intro &amp; Setup'!$BI$7, $B801&gt;'Intro &amp; Setup'!$BJ$18), "X", ""))</f>
        <v/>
      </c>
      <c r="AA801" s="70" t="str">
        <f t="shared" si="160"/>
        <v/>
      </c>
      <c r="AB801" s="67" t="str">
        <f t="shared" si="161"/>
        <v/>
      </c>
      <c r="AD801" s="64" t="str">
        <f t="shared" si="162"/>
        <v/>
      </c>
      <c r="AF801" s="67" t="str">
        <f>IF($AD801="", "", COUNTIF($AD$11:$AD$1010, "&lt;"&amp;$AD801)+1+COUNTIF($AD$11:$AD801, $AD801)-1)</f>
        <v/>
      </c>
      <c r="AH801" s="77" t="str">
        <f t="shared" si="163"/>
        <v/>
      </c>
      <c r="AI801" s="21" t="str">
        <f t="shared" si="164"/>
        <v/>
      </c>
      <c r="AK801" s="39" t="str">
        <f t="shared" si="165"/>
        <v/>
      </c>
      <c r="AM801" s="77" t="str">
        <f t="shared" si="166"/>
        <v/>
      </c>
      <c r="AO801" s="77" t="str">
        <f t="shared" si="167"/>
        <v/>
      </c>
      <c r="AP801" s="21" t="str">
        <f t="shared" si="168"/>
        <v/>
      </c>
    </row>
    <row r="802" spans="1:42" x14ac:dyDescent="0.25">
      <c r="A802" s="27"/>
      <c r="B802" s="104"/>
      <c r="C802" s="105"/>
      <c r="D802" s="105"/>
      <c r="E802" s="106"/>
      <c r="F802" s="107"/>
      <c r="G802" s="107"/>
      <c r="H802" s="108"/>
      <c r="I802" s="27"/>
      <c r="J802" s="27"/>
      <c r="K802" s="29" t="str">
        <f t="shared" si="156"/>
        <v/>
      </c>
      <c r="L802" s="21" t="str">
        <f>IF($K802="", "", IF($K802=$Q$5, 0, ($G802*'Intro &amp; Setup'!$Y$20)-($F802*'Intro &amp; Setup'!$Y$20)))</f>
        <v/>
      </c>
      <c r="M802" s="27"/>
      <c r="S802" s="39" t="str">
        <f t="shared" si="157"/>
        <v/>
      </c>
      <c r="U802" s="39" t="str">
        <f t="shared" si="158"/>
        <v/>
      </c>
      <c r="W802" s="39" t="str">
        <f t="shared" si="159"/>
        <v/>
      </c>
      <c r="Y802" s="39" t="str">
        <f>IF($B802="", "", IF(OR($B802&lt;'Intro &amp; Setup'!$BI$7, $B802&gt;'Intro &amp; Setup'!$BJ$18), "X", ""))</f>
        <v/>
      </c>
      <c r="AA802" s="70" t="str">
        <f t="shared" si="160"/>
        <v/>
      </c>
      <c r="AB802" s="67" t="str">
        <f t="shared" si="161"/>
        <v/>
      </c>
      <c r="AD802" s="64" t="str">
        <f t="shared" si="162"/>
        <v/>
      </c>
      <c r="AF802" s="67" t="str">
        <f>IF($AD802="", "", COUNTIF($AD$11:$AD$1010, "&lt;"&amp;$AD802)+1+COUNTIF($AD$11:$AD802, $AD802)-1)</f>
        <v/>
      </c>
      <c r="AH802" s="77" t="str">
        <f t="shared" si="163"/>
        <v/>
      </c>
      <c r="AI802" s="21" t="str">
        <f t="shared" si="164"/>
        <v/>
      </c>
      <c r="AK802" s="39" t="str">
        <f t="shared" si="165"/>
        <v/>
      </c>
      <c r="AM802" s="77" t="str">
        <f t="shared" si="166"/>
        <v/>
      </c>
      <c r="AO802" s="77" t="str">
        <f t="shared" si="167"/>
        <v/>
      </c>
      <c r="AP802" s="21" t="str">
        <f t="shared" si="168"/>
        <v/>
      </c>
    </row>
    <row r="803" spans="1:42" x14ac:dyDescent="0.25">
      <c r="A803" s="27"/>
      <c r="B803" s="104"/>
      <c r="C803" s="105"/>
      <c r="D803" s="105"/>
      <c r="E803" s="106"/>
      <c r="F803" s="107"/>
      <c r="G803" s="107"/>
      <c r="H803" s="108"/>
      <c r="I803" s="27"/>
      <c r="J803" s="27"/>
      <c r="K803" s="29" t="str">
        <f t="shared" si="156"/>
        <v/>
      </c>
      <c r="L803" s="21" t="str">
        <f>IF($K803="", "", IF($K803=$Q$5, 0, ($G803*'Intro &amp; Setup'!$Y$20)-($F803*'Intro &amp; Setup'!$Y$20)))</f>
        <v/>
      </c>
      <c r="M803" s="27"/>
      <c r="S803" s="39" t="str">
        <f t="shared" si="157"/>
        <v/>
      </c>
      <c r="U803" s="39" t="str">
        <f t="shared" si="158"/>
        <v/>
      </c>
      <c r="W803" s="39" t="str">
        <f t="shared" si="159"/>
        <v/>
      </c>
      <c r="Y803" s="39" t="str">
        <f>IF($B803="", "", IF(OR($B803&lt;'Intro &amp; Setup'!$BI$7, $B803&gt;'Intro &amp; Setup'!$BJ$18), "X", ""))</f>
        <v/>
      </c>
      <c r="AA803" s="70" t="str">
        <f t="shared" si="160"/>
        <v/>
      </c>
      <c r="AB803" s="67" t="str">
        <f t="shared" si="161"/>
        <v/>
      </c>
      <c r="AD803" s="64" t="str">
        <f t="shared" si="162"/>
        <v/>
      </c>
      <c r="AF803" s="67" t="str">
        <f>IF($AD803="", "", COUNTIF($AD$11:$AD$1010, "&lt;"&amp;$AD803)+1+COUNTIF($AD$11:$AD803, $AD803)-1)</f>
        <v/>
      </c>
      <c r="AH803" s="77" t="str">
        <f t="shared" si="163"/>
        <v/>
      </c>
      <c r="AI803" s="21" t="str">
        <f t="shared" si="164"/>
        <v/>
      </c>
      <c r="AK803" s="39" t="str">
        <f t="shared" si="165"/>
        <v/>
      </c>
      <c r="AM803" s="77" t="str">
        <f t="shared" si="166"/>
        <v/>
      </c>
      <c r="AO803" s="77" t="str">
        <f t="shared" si="167"/>
        <v/>
      </c>
      <c r="AP803" s="21" t="str">
        <f t="shared" si="168"/>
        <v/>
      </c>
    </row>
    <row r="804" spans="1:42" x14ac:dyDescent="0.25">
      <c r="A804" s="27"/>
      <c r="B804" s="104"/>
      <c r="C804" s="105"/>
      <c r="D804" s="105"/>
      <c r="E804" s="106"/>
      <c r="F804" s="107"/>
      <c r="G804" s="107"/>
      <c r="H804" s="108"/>
      <c r="I804" s="27"/>
      <c r="J804" s="27"/>
      <c r="K804" s="29" t="str">
        <f t="shared" si="156"/>
        <v/>
      </c>
      <c r="L804" s="21" t="str">
        <f>IF($K804="", "", IF($K804=$Q$5, 0, ($G804*'Intro &amp; Setup'!$Y$20)-($F804*'Intro &amp; Setup'!$Y$20)))</f>
        <v/>
      </c>
      <c r="M804" s="27"/>
      <c r="S804" s="39" t="str">
        <f t="shared" si="157"/>
        <v/>
      </c>
      <c r="U804" s="39" t="str">
        <f t="shared" si="158"/>
        <v/>
      </c>
      <c r="W804" s="39" t="str">
        <f t="shared" si="159"/>
        <v/>
      </c>
      <c r="Y804" s="39" t="str">
        <f>IF($B804="", "", IF(OR($B804&lt;'Intro &amp; Setup'!$BI$7, $B804&gt;'Intro &amp; Setup'!$BJ$18), "X", ""))</f>
        <v/>
      </c>
      <c r="AA804" s="70" t="str">
        <f t="shared" si="160"/>
        <v/>
      </c>
      <c r="AB804" s="67" t="str">
        <f t="shared" si="161"/>
        <v/>
      </c>
      <c r="AD804" s="64" t="str">
        <f t="shared" si="162"/>
        <v/>
      </c>
      <c r="AF804" s="67" t="str">
        <f>IF($AD804="", "", COUNTIF($AD$11:$AD$1010, "&lt;"&amp;$AD804)+1+COUNTIF($AD$11:$AD804, $AD804)-1)</f>
        <v/>
      </c>
      <c r="AH804" s="77" t="str">
        <f t="shared" si="163"/>
        <v/>
      </c>
      <c r="AI804" s="21" t="str">
        <f t="shared" si="164"/>
        <v/>
      </c>
      <c r="AK804" s="39" t="str">
        <f t="shared" si="165"/>
        <v/>
      </c>
      <c r="AM804" s="77" t="str">
        <f t="shared" si="166"/>
        <v/>
      </c>
      <c r="AO804" s="77" t="str">
        <f t="shared" si="167"/>
        <v/>
      </c>
      <c r="AP804" s="21" t="str">
        <f t="shared" si="168"/>
        <v/>
      </c>
    </row>
    <row r="805" spans="1:42" x14ac:dyDescent="0.25">
      <c r="A805" s="27"/>
      <c r="B805" s="104"/>
      <c r="C805" s="105"/>
      <c r="D805" s="105"/>
      <c r="E805" s="106"/>
      <c r="F805" s="107"/>
      <c r="G805" s="107"/>
      <c r="H805" s="108"/>
      <c r="I805" s="27"/>
      <c r="J805" s="27"/>
      <c r="K805" s="29" t="str">
        <f t="shared" si="156"/>
        <v/>
      </c>
      <c r="L805" s="21" t="str">
        <f>IF($K805="", "", IF($K805=$Q$5, 0, ($G805*'Intro &amp; Setup'!$Y$20)-($F805*'Intro &amp; Setup'!$Y$20)))</f>
        <v/>
      </c>
      <c r="M805" s="27"/>
      <c r="S805" s="39" t="str">
        <f t="shared" si="157"/>
        <v/>
      </c>
      <c r="U805" s="39" t="str">
        <f t="shared" si="158"/>
        <v/>
      </c>
      <c r="W805" s="39" t="str">
        <f t="shared" si="159"/>
        <v/>
      </c>
      <c r="Y805" s="39" t="str">
        <f>IF($B805="", "", IF(OR($B805&lt;'Intro &amp; Setup'!$BI$7, $B805&gt;'Intro &amp; Setup'!$BJ$18), "X", ""))</f>
        <v/>
      </c>
      <c r="AA805" s="70" t="str">
        <f t="shared" si="160"/>
        <v/>
      </c>
      <c r="AB805" s="67" t="str">
        <f t="shared" si="161"/>
        <v/>
      </c>
      <c r="AD805" s="64" t="str">
        <f t="shared" si="162"/>
        <v/>
      </c>
      <c r="AF805" s="67" t="str">
        <f>IF($AD805="", "", COUNTIF($AD$11:$AD$1010, "&lt;"&amp;$AD805)+1+COUNTIF($AD$11:$AD805, $AD805)-1)</f>
        <v/>
      </c>
      <c r="AH805" s="77" t="str">
        <f t="shared" si="163"/>
        <v/>
      </c>
      <c r="AI805" s="21" t="str">
        <f t="shared" si="164"/>
        <v/>
      </c>
      <c r="AK805" s="39" t="str">
        <f t="shared" si="165"/>
        <v/>
      </c>
      <c r="AM805" s="77" t="str">
        <f t="shared" si="166"/>
        <v/>
      </c>
      <c r="AO805" s="77" t="str">
        <f t="shared" si="167"/>
        <v/>
      </c>
      <c r="AP805" s="21" t="str">
        <f t="shared" si="168"/>
        <v/>
      </c>
    </row>
    <row r="806" spans="1:42" x14ac:dyDescent="0.25">
      <c r="A806" s="27"/>
      <c r="B806" s="104"/>
      <c r="C806" s="105"/>
      <c r="D806" s="105"/>
      <c r="E806" s="106"/>
      <c r="F806" s="107"/>
      <c r="G806" s="107"/>
      <c r="H806" s="108"/>
      <c r="I806" s="27"/>
      <c r="J806" s="27"/>
      <c r="K806" s="29" t="str">
        <f t="shared" si="156"/>
        <v/>
      </c>
      <c r="L806" s="21" t="str">
        <f>IF($K806="", "", IF($K806=$Q$5, 0, ($G806*'Intro &amp; Setup'!$Y$20)-($F806*'Intro &amp; Setup'!$Y$20)))</f>
        <v/>
      </c>
      <c r="M806" s="27"/>
      <c r="S806" s="39" t="str">
        <f t="shared" si="157"/>
        <v/>
      </c>
      <c r="U806" s="39" t="str">
        <f t="shared" si="158"/>
        <v/>
      </c>
      <c r="W806" s="39" t="str">
        <f t="shared" si="159"/>
        <v/>
      </c>
      <c r="Y806" s="39" t="str">
        <f>IF($B806="", "", IF(OR($B806&lt;'Intro &amp; Setup'!$BI$7, $B806&gt;'Intro &amp; Setup'!$BJ$18), "X", ""))</f>
        <v/>
      </c>
      <c r="AA806" s="70" t="str">
        <f t="shared" si="160"/>
        <v/>
      </c>
      <c r="AB806" s="67" t="str">
        <f t="shared" si="161"/>
        <v/>
      </c>
      <c r="AD806" s="64" t="str">
        <f t="shared" si="162"/>
        <v/>
      </c>
      <c r="AF806" s="67" t="str">
        <f>IF($AD806="", "", COUNTIF($AD$11:$AD$1010, "&lt;"&amp;$AD806)+1+COUNTIF($AD$11:$AD806, $AD806)-1)</f>
        <v/>
      </c>
      <c r="AH806" s="77" t="str">
        <f t="shared" si="163"/>
        <v/>
      </c>
      <c r="AI806" s="21" t="str">
        <f t="shared" si="164"/>
        <v/>
      </c>
      <c r="AK806" s="39" t="str">
        <f t="shared" si="165"/>
        <v/>
      </c>
      <c r="AM806" s="77" t="str">
        <f t="shared" si="166"/>
        <v/>
      </c>
      <c r="AO806" s="77" t="str">
        <f t="shared" si="167"/>
        <v/>
      </c>
      <c r="AP806" s="21" t="str">
        <f t="shared" si="168"/>
        <v/>
      </c>
    </row>
    <row r="807" spans="1:42" x14ac:dyDescent="0.25">
      <c r="A807" s="27"/>
      <c r="B807" s="104"/>
      <c r="C807" s="105"/>
      <c r="D807" s="105"/>
      <c r="E807" s="106"/>
      <c r="F807" s="107"/>
      <c r="G807" s="107"/>
      <c r="H807" s="108"/>
      <c r="I807" s="27"/>
      <c r="J807" s="27"/>
      <c r="K807" s="29" t="str">
        <f t="shared" si="156"/>
        <v/>
      </c>
      <c r="L807" s="21" t="str">
        <f>IF($K807="", "", IF($K807=$Q$5, 0, ($G807*'Intro &amp; Setup'!$Y$20)-($F807*'Intro &amp; Setup'!$Y$20)))</f>
        <v/>
      </c>
      <c r="M807" s="27"/>
      <c r="S807" s="39" t="str">
        <f t="shared" si="157"/>
        <v/>
      </c>
      <c r="U807" s="39" t="str">
        <f t="shared" si="158"/>
        <v/>
      </c>
      <c r="W807" s="39" t="str">
        <f t="shared" si="159"/>
        <v/>
      </c>
      <c r="Y807" s="39" t="str">
        <f>IF($B807="", "", IF(OR($B807&lt;'Intro &amp; Setup'!$BI$7, $B807&gt;'Intro &amp; Setup'!$BJ$18), "X", ""))</f>
        <v/>
      </c>
      <c r="AA807" s="70" t="str">
        <f t="shared" si="160"/>
        <v/>
      </c>
      <c r="AB807" s="67" t="str">
        <f t="shared" si="161"/>
        <v/>
      </c>
      <c r="AD807" s="64" t="str">
        <f t="shared" si="162"/>
        <v/>
      </c>
      <c r="AF807" s="67" t="str">
        <f>IF($AD807="", "", COUNTIF($AD$11:$AD$1010, "&lt;"&amp;$AD807)+1+COUNTIF($AD$11:$AD807, $AD807)-1)</f>
        <v/>
      </c>
      <c r="AH807" s="77" t="str">
        <f t="shared" si="163"/>
        <v/>
      </c>
      <c r="AI807" s="21" t="str">
        <f t="shared" si="164"/>
        <v/>
      </c>
      <c r="AK807" s="39" t="str">
        <f t="shared" si="165"/>
        <v/>
      </c>
      <c r="AM807" s="77" t="str">
        <f t="shared" si="166"/>
        <v/>
      </c>
      <c r="AO807" s="77" t="str">
        <f t="shared" si="167"/>
        <v/>
      </c>
      <c r="AP807" s="21" t="str">
        <f t="shared" si="168"/>
        <v/>
      </c>
    </row>
    <row r="808" spans="1:42" x14ac:dyDescent="0.25">
      <c r="A808" s="27"/>
      <c r="B808" s="104"/>
      <c r="C808" s="105"/>
      <c r="D808" s="105"/>
      <c r="E808" s="106"/>
      <c r="F808" s="107"/>
      <c r="G808" s="107"/>
      <c r="H808" s="108"/>
      <c r="I808" s="27"/>
      <c r="J808" s="27"/>
      <c r="K808" s="29" t="str">
        <f t="shared" si="156"/>
        <v/>
      </c>
      <c r="L808" s="21" t="str">
        <f>IF($K808="", "", IF($K808=$Q$5, 0, ($G808*'Intro &amp; Setup'!$Y$20)-($F808*'Intro &amp; Setup'!$Y$20)))</f>
        <v/>
      </c>
      <c r="M808" s="27"/>
      <c r="S808" s="39" t="str">
        <f t="shared" si="157"/>
        <v/>
      </c>
      <c r="U808" s="39" t="str">
        <f t="shared" si="158"/>
        <v/>
      </c>
      <c r="W808" s="39" t="str">
        <f t="shared" si="159"/>
        <v/>
      </c>
      <c r="Y808" s="39" t="str">
        <f>IF($B808="", "", IF(OR($B808&lt;'Intro &amp; Setup'!$BI$7, $B808&gt;'Intro &amp; Setup'!$BJ$18), "X", ""))</f>
        <v/>
      </c>
      <c r="AA808" s="70" t="str">
        <f t="shared" si="160"/>
        <v/>
      </c>
      <c r="AB808" s="67" t="str">
        <f t="shared" si="161"/>
        <v/>
      </c>
      <c r="AD808" s="64" t="str">
        <f t="shared" si="162"/>
        <v/>
      </c>
      <c r="AF808" s="67" t="str">
        <f>IF($AD808="", "", COUNTIF($AD$11:$AD$1010, "&lt;"&amp;$AD808)+1+COUNTIF($AD$11:$AD808, $AD808)-1)</f>
        <v/>
      </c>
      <c r="AH808" s="77" t="str">
        <f t="shared" si="163"/>
        <v/>
      </c>
      <c r="AI808" s="21" t="str">
        <f t="shared" si="164"/>
        <v/>
      </c>
      <c r="AK808" s="39" t="str">
        <f t="shared" si="165"/>
        <v/>
      </c>
      <c r="AM808" s="77" t="str">
        <f t="shared" si="166"/>
        <v/>
      </c>
      <c r="AO808" s="77" t="str">
        <f t="shared" si="167"/>
        <v/>
      </c>
      <c r="AP808" s="21" t="str">
        <f t="shared" si="168"/>
        <v/>
      </c>
    </row>
    <row r="809" spans="1:42" x14ac:dyDescent="0.25">
      <c r="A809" s="27"/>
      <c r="B809" s="104"/>
      <c r="C809" s="105"/>
      <c r="D809" s="105"/>
      <c r="E809" s="106"/>
      <c r="F809" s="107"/>
      <c r="G809" s="107"/>
      <c r="H809" s="108"/>
      <c r="I809" s="27"/>
      <c r="J809" s="27"/>
      <c r="K809" s="29" t="str">
        <f t="shared" si="156"/>
        <v/>
      </c>
      <c r="L809" s="21" t="str">
        <f>IF($K809="", "", IF($K809=$Q$5, 0, ($G809*'Intro &amp; Setup'!$Y$20)-($F809*'Intro &amp; Setup'!$Y$20)))</f>
        <v/>
      </c>
      <c r="M809" s="27"/>
      <c r="S809" s="39" t="str">
        <f t="shared" si="157"/>
        <v/>
      </c>
      <c r="U809" s="39" t="str">
        <f t="shared" si="158"/>
        <v/>
      </c>
      <c r="W809" s="39" t="str">
        <f t="shared" si="159"/>
        <v/>
      </c>
      <c r="Y809" s="39" t="str">
        <f>IF($B809="", "", IF(OR($B809&lt;'Intro &amp; Setup'!$BI$7, $B809&gt;'Intro &amp; Setup'!$BJ$18), "X", ""))</f>
        <v/>
      </c>
      <c r="AA809" s="70" t="str">
        <f t="shared" si="160"/>
        <v/>
      </c>
      <c r="AB809" s="67" t="str">
        <f t="shared" si="161"/>
        <v/>
      </c>
      <c r="AD809" s="64" t="str">
        <f t="shared" si="162"/>
        <v/>
      </c>
      <c r="AF809" s="67" t="str">
        <f>IF($AD809="", "", COUNTIF($AD$11:$AD$1010, "&lt;"&amp;$AD809)+1+COUNTIF($AD$11:$AD809, $AD809)-1)</f>
        <v/>
      </c>
      <c r="AH809" s="77" t="str">
        <f t="shared" si="163"/>
        <v/>
      </c>
      <c r="AI809" s="21" t="str">
        <f t="shared" si="164"/>
        <v/>
      </c>
      <c r="AK809" s="39" t="str">
        <f t="shared" si="165"/>
        <v/>
      </c>
      <c r="AM809" s="77" t="str">
        <f t="shared" si="166"/>
        <v/>
      </c>
      <c r="AO809" s="77" t="str">
        <f t="shared" si="167"/>
        <v/>
      </c>
      <c r="AP809" s="21" t="str">
        <f t="shared" si="168"/>
        <v/>
      </c>
    </row>
    <row r="810" spans="1:42" x14ac:dyDescent="0.25">
      <c r="A810" s="27"/>
      <c r="B810" s="104"/>
      <c r="C810" s="105"/>
      <c r="D810" s="105"/>
      <c r="E810" s="106"/>
      <c r="F810" s="107"/>
      <c r="G810" s="107"/>
      <c r="H810" s="108"/>
      <c r="I810" s="27"/>
      <c r="J810" s="27"/>
      <c r="K810" s="29" t="str">
        <f t="shared" si="156"/>
        <v/>
      </c>
      <c r="L810" s="21" t="str">
        <f>IF($K810="", "", IF($K810=$Q$5, 0, ($G810*'Intro &amp; Setup'!$Y$20)-($F810*'Intro &amp; Setup'!$Y$20)))</f>
        <v/>
      </c>
      <c r="M810" s="27"/>
      <c r="S810" s="39" t="str">
        <f t="shared" si="157"/>
        <v/>
      </c>
      <c r="U810" s="39" t="str">
        <f t="shared" si="158"/>
        <v/>
      </c>
      <c r="W810" s="39" t="str">
        <f t="shared" si="159"/>
        <v/>
      </c>
      <c r="Y810" s="39" t="str">
        <f>IF($B810="", "", IF(OR($B810&lt;'Intro &amp; Setup'!$BI$7, $B810&gt;'Intro &amp; Setup'!$BJ$18), "X", ""))</f>
        <v/>
      </c>
      <c r="AA810" s="70" t="str">
        <f t="shared" si="160"/>
        <v/>
      </c>
      <c r="AB810" s="67" t="str">
        <f t="shared" si="161"/>
        <v/>
      </c>
      <c r="AD810" s="64" t="str">
        <f t="shared" si="162"/>
        <v/>
      </c>
      <c r="AF810" s="67" t="str">
        <f>IF($AD810="", "", COUNTIF($AD$11:$AD$1010, "&lt;"&amp;$AD810)+1+COUNTIF($AD$11:$AD810, $AD810)-1)</f>
        <v/>
      </c>
      <c r="AH810" s="77" t="str">
        <f t="shared" si="163"/>
        <v/>
      </c>
      <c r="AI810" s="21" t="str">
        <f t="shared" si="164"/>
        <v/>
      </c>
      <c r="AK810" s="39" t="str">
        <f t="shared" si="165"/>
        <v/>
      </c>
      <c r="AM810" s="77" t="str">
        <f t="shared" si="166"/>
        <v/>
      </c>
      <c r="AO810" s="77" t="str">
        <f t="shared" si="167"/>
        <v/>
      </c>
      <c r="AP810" s="21" t="str">
        <f t="shared" si="168"/>
        <v/>
      </c>
    </row>
    <row r="811" spans="1:42" x14ac:dyDescent="0.25">
      <c r="A811" s="27"/>
      <c r="B811" s="104"/>
      <c r="C811" s="105"/>
      <c r="D811" s="105"/>
      <c r="E811" s="106"/>
      <c r="F811" s="107"/>
      <c r="G811" s="107"/>
      <c r="H811" s="108"/>
      <c r="I811" s="27"/>
      <c r="J811" s="27"/>
      <c r="K811" s="29" t="str">
        <f t="shared" si="156"/>
        <v/>
      </c>
      <c r="L811" s="21" t="str">
        <f>IF($K811="", "", IF($K811=$Q$5, 0, ($G811*'Intro &amp; Setup'!$Y$20)-($F811*'Intro &amp; Setup'!$Y$20)))</f>
        <v/>
      </c>
      <c r="M811" s="27"/>
      <c r="S811" s="39" t="str">
        <f t="shared" si="157"/>
        <v/>
      </c>
      <c r="U811" s="39" t="str">
        <f t="shared" si="158"/>
        <v/>
      </c>
      <c r="W811" s="39" t="str">
        <f t="shared" si="159"/>
        <v/>
      </c>
      <c r="Y811" s="39" t="str">
        <f>IF($B811="", "", IF(OR($B811&lt;'Intro &amp; Setup'!$BI$7, $B811&gt;'Intro &amp; Setup'!$BJ$18), "X", ""))</f>
        <v/>
      </c>
      <c r="AA811" s="70" t="str">
        <f t="shared" si="160"/>
        <v/>
      </c>
      <c r="AB811" s="67" t="str">
        <f t="shared" si="161"/>
        <v/>
      </c>
      <c r="AD811" s="64" t="str">
        <f t="shared" si="162"/>
        <v/>
      </c>
      <c r="AF811" s="67" t="str">
        <f>IF($AD811="", "", COUNTIF($AD$11:$AD$1010, "&lt;"&amp;$AD811)+1+COUNTIF($AD$11:$AD811, $AD811)-1)</f>
        <v/>
      </c>
      <c r="AH811" s="77" t="str">
        <f t="shared" si="163"/>
        <v/>
      </c>
      <c r="AI811" s="21" t="str">
        <f t="shared" si="164"/>
        <v/>
      </c>
      <c r="AK811" s="39" t="str">
        <f t="shared" si="165"/>
        <v/>
      </c>
      <c r="AM811" s="77" t="str">
        <f t="shared" si="166"/>
        <v/>
      </c>
      <c r="AO811" s="77" t="str">
        <f t="shared" si="167"/>
        <v/>
      </c>
      <c r="AP811" s="21" t="str">
        <f t="shared" si="168"/>
        <v/>
      </c>
    </row>
    <row r="812" spans="1:42" x14ac:dyDescent="0.25">
      <c r="A812" s="27"/>
      <c r="B812" s="104"/>
      <c r="C812" s="105"/>
      <c r="D812" s="105"/>
      <c r="E812" s="106"/>
      <c r="F812" s="107"/>
      <c r="G812" s="107"/>
      <c r="H812" s="108"/>
      <c r="I812" s="27"/>
      <c r="J812" s="27"/>
      <c r="K812" s="29" t="str">
        <f t="shared" si="156"/>
        <v/>
      </c>
      <c r="L812" s="21" t="str">
        <f>IF($K812="", "", IF($K812=$Q$5, 0, ($G812*'Intro &amp; Setup'!$Y$20)-($F812*'Intro &amp; Setup'!$Y$20)))</f>
        <v/>
      </c>
      <c r="M812" s="27"/>
      <c r="S812" s="39" t="str">
        <f t="shared" si="157"/>
        <v/>
      </c>
      <c r="U812" s="39" t="str">
        <f t="shared" si="158"/>
        <v/>
      </c>
      <c r="W812" s="39" t="str">
        <f t="shared" si="159"/>
        <v/>
      </c>
      <c r="Y812" s="39" t="str">
        <f>IF($B812="", "", IF(OR($B812&lt;'Intro &amp; Setup'!$BI$7, $B812&gt;'Intro &amp; Setup'!$BJ$18), "X", ""))</f>
        <v/>
      </c>
      <c r="AA812" s="70" t="str">
        <f t="shared" si="160"/>
        <v/>
      </c>
      <c r="AB812" s="67" t="str">
        <f t="shared" si="161"/>
        <v/>
      </c>
      <c r="AD812" s="64" t="str">
        <f t="shared" si="162"/>
        <v/>
      </c>
      <c r="AF812" s="67" t="str">
        <f>IF($AD812="", "", COUNTIF($AD$11:$AD$1010, "&lt;"&amp;$AD812)+1+COUNTIF($AD$11:$AD812, $AD812)-1)</f>
        <v/>
      </c>
      <c r="AH812" s="77" t="str">
        <f t="shared" si="163"/>
        <v/>
      </c>
      <c r="AI812" s="21" t="str">
        <f t="shared" si="164"/>
        <v/>
      </c>
      <c r="AK812" s="39" t="str">
        <f t="shared" si="165"/>
        <v/>
      </c>
      <c r="AM812" s="77" t="str">
        <f t="shared" si="166"/>
        <v/>
      </c>
      <c r="AO812" s="77" t="str">
        <f t="shared" si="167"/>
        <v/>
      </c>
      <c r="AP812" s="21" t="str">
        <f t="shared" si="168"/>
        <v/>
      </c>
    </row>
    <row r="813" spans="1:42" x14ac:dyDescent="0.25">
      <c r="A813" s="27"/>
      <c r="B813" s="104"/>
      <c r="C813" s="105"/>
      <c r="D813" s="105"/>
      <c r="E813" s="106"/>
      <c r="F813" s="107"/>
      <c r="G813" s="107"/>
      <c r="H813" s="108"/>
      <c r="I813" s="27"/>
      <c r="J813" s="27"/>
      <c r="K813" s="29" t="str">
        <f t="shared" si="156"/>
        <v/>
      </c>
      <c r="L813" s="21" t="str">
        <f>IF($K813="", "", IF($K813=$Q$5, 0, ($G813*'Intro &amp; Setup'!$Y$20)-($F813*'Intro &amp; Setup'!$Y$20)))</f>
        <v/>
      </c>
      <c r="M813" s="27"/>
      <c r="S813" s="39" t="str">
        <f t="shared" si="157"/>
        <v/>
      </c>
      <c r="U813" s="39" t="str">
        <f t="shared" si="158"/>
        <v/>
      </c>
      <c r="W813" s="39" t="str">
        <f t="shared" si="159"/>
        <v/>
      </c>
      <c r="Y813" s="39" t="str">
        <f>IF($B813="", "", IF(OR($B813&lt;'Intro &amp; Setup'!$BI$7, $B813&gt;'Intro &amp; Setup'!$BJ$18), "X", ""))</f>
        <v/>
      </c>
      <c r="AA813" s="70" t="str">
        <f t="shared" si="160"/>
        <v/>
      </c>
      <c r="AB813" s="67" t="str">
        <f t="shared" si="161"/>
        <v/>
      </c>
      <c r="AD813" s="64" t="str">
        <f t="shared" si="162"/>
        <v/>
      </c>
      <c r="AF813" s="67" t="str">
        <f>IF($AD813="", "", COUNTIF($AD$11:$AD$1010, "&lt;"&amp;$AD813)+1+COUNTIF($AD$11:$AD813, $AD813)-1)</f>
        <v/>
      </c>
      <c r="AH813" s="77" t="str">
        <f t="shared" si="163"/>
        <v/>
      </c>
      <c r="AI813" s="21" t="str">
        <f t="shared" si="164"/>
        <v/>
      </c>
      <c r="AK813" s="39" t="str">
        <f t="shared" si="165"/>
        <v/>
      </c>
      <c r="AM813" s="77" t="str">
        <f t="shared" si="166"/>
        <v/>
      </c>
      <c r="AO813" s="77" t="str">
        <f t="shared" si="167"/>
        <v/>
      </c>
      <c r="AP813" s="21" t="str">
        <f t="shared" si="168"/>
        <v/>
      </c>
    </row>
    <row r="814" spans="1:42" x14ac:dyDescent="0.25">
      <c r="A814" s="27"/>
      <c r="B814" s="104"/>
      <c r="C814" s="105"/>
      <c r="D814" s="105"/>
      <c r="E814" s="106"/>
      <c r="F814" s="107"/>
      <c r="G814" s="107"/>
      <c r="H814" s="108"/>
      <c r="I814" s="27"/>
      <c r="J814" s="27"/>
      <c r="K814" s="29" t="str">
        <f t="shared" si="156"/>
        <v/>
      </c>
      <c r="L814" s="21" t="str">
        <f>IF($K814="", "", IF($K814=$Q$5, 0, ($G814*'Intro &amp; Setup'!$Y$20)-($F814*'Intro &amp; Setup'!$Y$20)))</f>
        <v/>
      </c>
      <c r="M814" s="27"/>
      <c r="S814" s="39" t="str">
        <f t="shared" si="157"/>
        <v/>
      </c>
      <c r="U814" s="39" t="str">
        <f t="shared" si="158"/>
        <v/>
      </c>
      <c r="W814" s="39" t="str">
        <f t="shared" si="159"/>
        <v/>
      </c>
      <c r="Y814" s="39" t="str">
        <f>IF($B814="", "", IF(OR($B814&lt;'Intro &amp; Setup'!$BI$7, $B814&gt;'Intro &amp; Setup'!$BJ$18), "X", ""))</f>
        <v/>
      </c>
      <c r="AA814" s="70" t="str">
        <f t="shared" si="160"/>
        <v/>
      </c>
      <c r="AB814" s="67" t="str">
        <f t="shared" si="161"/>
        <v/>
      </c>
      <c r="AD814" s="64" t="str">
        <f t="shared" si="162"/>
        <v/>
      </c>
      <c r="AF814" s="67" t="str">
        <f>IF($AD814="", "", COUNTIF($AD$11:$AD$1010, "&lt;"&amp;$AD814)+1+COUNTIF($AD$11:$AD814, $AD814)-1)</f>
        <v/>
      </c>
      <c r="AH814" s="77" t="str">
        <f t="shared" si="163"/>
        <v/>
      </c>
      <c r="AI814" s="21" t="str">
        <f t="shared" si="164"/>
        <v/>
      </c>
      <c r="AK814" s="39" t="str">
        <f t="shared" si="165"/>
        <v/>
      </c>
      <c r="AM814" s="77" t="str">
        <f t="shared" si="166"/>
        <v/>
      </c>
      <c r="AO814" s="77" t="str">
        <f t="shared" si="167"/>
        <v/>
      </c>
      <c r="AP814" s="21" t="str">
        <f t="shared" si="168"/>
        <v/>
      </c>
    </row>
    <row r="815" spans="1:42" x14ac:dyDescent="0.25">
      <c r="A815" s="27"/>
      <c r="B815" s="104"/>
      <c r="C815" s="105"/>
      <c r="D815" s="105"/>
      <c r="E815" s="106"/>
      <c r="F815" s="107"/>
      <c r="G815" s="107"/>
      <c r="H815" s="108"/>
      <c r="I815" s="27"/>
      <c r="J815" s="27"/>
      <c r="K815" s="29" t="str">
        <f t="shared" si="156"/>
        <v/>
      </c>
      <c r="L815" s="21" t="str">
        <f>IF($K815="", "", IF($K815=$Q$5, 0, ($G815*'Intro &amp; Setup'!$Y$20)-($F815*'Intro &amp; Setup'!$Y$20)))</f>
        <v/>
      </c>
      <c r="M815" s="27"/>
      <c r="S815" s="39" t="str">
        <f t="shared" si="157"/>
        <v/>
      </c>
      <c r="U815" s="39" t="str">
        <f t="shared" si="158"/>
        <v/>
      </c>
      <c r="W815" s="39" t="str">
        <f t="shared" si="159"/>
        <v/>
      </c>
      <c r="Y815" s="39" t="str">
        <f>IF($B815="", "", IF(OR($B815&lt;'Intro &amp; Setup'!$BI$7, $B815&gt;'Intro &amp; Setup'!$BJ$18), "X", ""))</f>
        <v/>
      </c>
      <c r="AA815" s="70" t="str">
        <f t="shared" si="160"/>
        <v/>
      </c>
      <c r="AB815" s="67" t="str">
        <f t="shared" si="161"/>
        <v/>
      </c>
      <c r="AD815" s="64" t="str">
        <f t="shared" si="162"/>
        <v/>
      </c>
      <c r="AF815" s="67" t="str">
        <f>IF($AD815="", "", COUNTIF($AD$11:$AD$1010, "&lt;"&amp;$AD815)+1+COUNTIF($AD$11:$AD815, $AD815)-1)</f>
        <v/>
      </c>
      <c r="AH815" s="77" t="str">
        <f t="shared" si="163"/>
        <v/>
      </c>
      <c r="AI815" s="21" t="str">
        <f t="shared" si="164"/>
        <v/>
      </c>
      <c r="AK815" s="39" t="str">
        <f t="shared" si="165"/>
        <v/>
      </c>
      <c r="AM815" s="77" t="str">
        <f t="shared" si="166"/>
        <v/>
      </c>
      <c r="AO815" s="77" t="str">
        <f t="shared" si="167"/>
        <v/>
      </c>
      <c r="AP815" s="21" t="str">
        <f t="shared" si="168"/>
        <v/>
      </c>
    </row>
    <row r="816" spans="1:42" x14ac:dyDescent="0.25">
      <c r="A816" s="27"/>
      <c r="B816" s="104"/>
      <c r="C816" s="105"/>
      <c r="D816" s="105"/>
      <c r="E816" s="106"/>
      <c r="F816" s="107"/>
      <c r="G816" s="107"/>
      <c r="H816" s="108"/>
      <c r="I816" s="27"/>
      <c r="J816" s="27"/>
      <c r="K816" s="29" t="str">
        <f t="shared" si="156"/>
        <v/>
      </c>
      <c r="L816" s="21" t="str">
        <f>IF($K816="", "", IF($K816=$Q$5, 0, ($G816*'Intro &amp; Setup'!$Y$20)-($F816*'Intro &amp; Setup'!$Y$20)))</f>
        <v/>
      </c>
      <c r="M816" s="27"/>
      <c r="S816" s="39" t="str">
        <f t="shared" si="157"/>
        <v/>
      </c>
      <c r="U816" s="39" t="str">
        <f t="shared" si="158"/>
        <v/>
      </c>
      <c r="W816" s="39" t="str">
        <f t="shared" si="159"/>
        <v/>
      </c>
      <c r="Y816" s="39" t="str">
        <f>IF($B816="", "", IF(OR($B816&lt;'Intro &amp; Setup'!$BI$7, $B816&gt;'Intro &amp; Setup'!$BJ$18), "X", ""))</f>
        <v/>
      </c>
      <c r="AA816" s="70" t="str">
        <f t="shared" si="160"/>
        <v/>
      </c>
      <c r="AB816" s="67" t="str">
        <f t="shared" si="161"/>
        <v/>
      </c>
      <c r="AD816" s="64" t="str">
        <f t="shared" si="162"/>
        <v/>
      </c>
      <c r="AF816" s="67" t="str">
        <f>IF($AD816="", "", COUNTIF($AD$11:$AD$1010, "&lt;"&amp;$AD816)+1+COUNTIF($AD$11:$AD816, $AD816)-1)</f>
        <v/>
      </c>
      <c r="AH816" s="77" t="str">
        <f t="shared" si="163"/>
        <v/>
      </c>
      <c r="AI816" s="21" t="str">
        <f t="shared" si="164"/>
        <v/>
      </c>
      <c r="AK816" s="39" t="str">
        <f t="shared" si="165"/>
        <v/>
      </c>
      <c r="AM816" s="77" t="str">
        <f t="shared" si="166"/>
        <v/>
      </c>
      <c r="AO816" s="77" t="str">
        <f t="shared" si="167"/>
        <v/>
      </c>
      <c r="AP816" s="21" t="str">
        <f t="shared" si="168"/>
        <v/>
      </c>
    </row>
    <row r="817" spans="1:42" x14ac:dyDescent="0.25">
      <c r="A817" s="27"/>
      <c r="B817" s="104"/>
      <c r="C817" s="105"/>
      <c r="D817" s="105"/>
      <c r="E817" s="106"/>
      <c r="F817" s="107"/>
      <c r="G817" s="107"/>
      <c r="H817" s="108"/>
      <c r="I817" s="27"/>
      <c r="J817" s="27"/>
      <c r="K817" s="29" t="str">
        <f t="shared" si="156"/>
        <v/>
      </c>
      <c r="L817" s="21" t="str">
        <f>IF($K817="", "", IF($K817=$Q$5, 0, ($G817*'Intro &amp; Setup'!$Y$20)-($F817*'Intro &amp; Setup'!$Y$20)))</f>
        <v/>
      </c>
      <c r="M817" s="27"/>
      <c r="S817" s="39" t="str">
        <f t="shared" si="157"/>
        <v/>
      </c>
      <c r="U817" s="39" t="str">
        <f t="shared" si="158"/>
        <v/>
      </c>
      <c r="W817" s="39" t="str">
        <f t="shared" si="159"/>
        <v/>
      </c>
      <c r="Y817" s="39" t="str">
        <f>IF($B817="", "", IF(OR($B817&lt;'Intro &amp; Setup'!$BI$7, $B817&gt;'Intro &amp; Setup'!$BJ$18), "X", ""))</f>
        <v/>
      </c>
      <c r="AA817" s="70" t="str">
        <f t="shared" si="160"/>
        <v/>
      </c>
      <c r="AB817" s="67" t="str">
        <f t="shared" si="161"/>
        <v/>
      </c>
      <c r="AD817" s="64" t="str">
        <f t="shared" si="162"/>
        <v/>
      </c>
      <c r="AF817" s="67" t="str">
        <f>IF($AD817="", "", COUNTIF($AD$11:$AD$1010, "&lt;"&amp;$AD817)+1+COUNTIF($AD$11:$AD817, $AD817)-1)</f>
        <v/>
      </c>
      <c r="AH817" s="77" t="str">
        <f t="shared" si="163"/>
        <v/>
      </c>
      <c r="AI817" s="21" t="str">
        <f t="shared" si="164"/>
        <v/>
      </c>
      <c r="AK817" s="39" t="str">
        <f t="shared" si="165"/>
        <v/>
      </c>
      <c r="AM817" s="77" t="str">
        <f t="shared" si="166"/>
        <v/>
      </c>
      <c r="AO817" s="77" t="str">
        <f t="shared" si="167"/>
        <v/>
      </c>
      <c r="AP817" s="21" t="str">
        <f t="shared" si="168"/>
        <v/>
      </c>
    </row>
    <row r="818" spans="1:42" x14ac:dyDescent="0.25">
      <c r="A818" s="27"/>
      <c r="B818" s="104"/>
      <c r="C818" s="105"/>
      <c r="D818" s="105"/>
      <c r="E818" s="106"/>
      <c r="F818" s="107"/>
      <c r="G818" s="107"/>
      <c r="H818" s="108"/>
      <c r="I818" s="27"/>
      <c r="J818" s="27"/>
      <c r="K818" s="29" t="str">
        <f t="shared" si="156"/>
        <v/>
      </c>
      <c r="L818" s="21" t="str">
        <f>IF($K818="", "", IF($K818=$Q$5, 0, ($G818*'Intro &amp; Setup'!$Y$20)-($F818*'Intro &amp; Setup'!$Y$20)))</f>
        <v/>
      </c>
      <c r="M818" s="27"/>
      <c r="S818" s="39" t="str">
        <f t="shared" si="157"/>
        <v/>
      </c>
      <c r="U818" s="39" t="str">
        <f t="shared" si="158"/>
        <v/>
      </c>
      <c r="W818" s="39" t="str">
        <f t="shared" si="159"/>
        <v/>
      </c>
      <c r="Y818" s="39" t="str">
        <f>IF($B818="", "", IF(OR($B818&lt;'Intro &amp; Setup'!$BI$7, $B818&gt;'Intro &amp; Setup'!$BJ$18), "X", ""))</f>
        <v/>
      </c>
      <c r="AA818" s="70" t="str">
        <f t="shared" si="160"/>
        <v/>
      </c>
      <c r="AB818" s="67" t="str">
        <f t="shared" si="161"/>
        <v/>
      </c>
      <c r="AD818" s="64" t="str">
        <f t="shared" si="162"/>
        <v/>
      </c>
      <c r="AF818" s="67" t="str">
        <f>IF($AD818="", "", COUNTIF($AD$11:$AD$1010, "&lt;"&amp;$AD818)+1+COUNTIF($AD$11:$AD818, $AD818)-1)</f>
        <v/>
      </c>
      <c r="AH818" s="77" t="str">
        <f t="shared" si="163"/>
        <v/>
      </c>
      <c r="AI818" s="21" t="str">
        <f t="shared" si="164"/>
        <v/>
      </c>
      <c r="AK818" s="39" t="str">
        <f t="shared" si="165"/>
        <v/>
      </c>
      <c r="AM818" s="77" t="str">
        <f t="shared" si="166"/>
        <v/>
      </c>
      <c r="AO818" s="77" t="str">
        <f t="shared" si="167"/>
        <v/>
      </c>
      <c r="AP818" s="21" t="str">
        <f t="shared" si="168"/>
        <v/>
      </c>
    </row>
    <row r="819" spans="1:42" x14ac:dyDescent="0.25">
      <c r="A819" s="27"/>
      <c r="B819" s="104"/>
      <c r="C819" s="105"/>
      <c r="D819" s="105"/>
      <c r="E819" s="106"/>
      <c r="F819" s="107"/>
      <c r="G819" s="107"/>
      <c r="H819" s="108"/>
      <c r="I819" s="27"/>
      <c r="J819" s="27"/>
      <c r="K819" s="29" t="str">
        <f t="shared" si="156"/>
        <v/>
      </c>
      <c r="L819" s="21" t="str">
        <f>IF($K819="", "", IF($K819=$Q$5, 0, ($G819*'Intro &amp; Setup'!$Y$20)-($F819*'Intro &amp; Setup'!$Y$20)))</f>
        <v/>
      </c>
      <c r="M819" s="27"/>
      <c r="S819" s="39" t="str">
        <f t="shared" si="157"/>
        <v/>
      </c>
      <c r="U819" s="39" t="str">
        <f t="shared" si="158"/>
        <v/>
      </c>
      <c r="W819" s="39" t="str">
        <f t="shared" si="159"/>
        <v/>
      </c>
      <c r="Y819" s="39" t="str">
        <f>IF($B819="", "", IF(OR($B819&lt;'Intro &amp; Setup'!$BI$7, $B819&gt;'Intro &amp; Setup'!$BJ$18), "X", ""))</f>
        <v/>
      </c>
      <c r="AA819" s="70" t="str">
        <f t="shared" si="160"/>
        <v/>
      </c>
      <c r="AB819" s="67" t="str">
        <f t="shared" si="161"/>
        <v/>
      </c>
      <c r="AD819" s="64" t="str">
        <f t="shared" si="162"/>
        <v/>
      </c>
      <c r="AF819" s="67" t="str">
        <f>IF($AD819="", "", COUNTIF($AD$11:$AD$1010, "&lt;"&amp;$AD819)+1+COUNTIF($AD$11:$AD819, $AD819)-1)</f>
        <v/>
      </c>
      <c r="AH819" s="77" t="str">
        <f t="shared" si="163"/>
        <v/>
      </c>
      <c r="AI819" s="21" t="str">
        <f t="shared" si="164"/>
        <v/>
      </c>
      <c r="AK819" s="39" t="str">
        <f t="shared" si="165"/>
        <v/>
      </c>
      <c r="AM819" s="77" t="str">
        <f t="shared" si="166"/>
        <v/>
      </c>
      <c r="AO819" s="77" t="str">
        <f t="shared" si="167"/>
        <v/>
      </c>
      <c r="AP819" s="21" t="str">
        <f t="shared" si="168"/>
        <v/>
      </c>
    </row>
    <row r="820" spans="1:42" x14ac:dyDescent="0.25">
      <c r="A820" s="27"/>
      <c r="B820" s="104"/>
      <c r="C820" s="105"/>
      <c r="D820" s="105"/>
      <c r="E820" s="106"/>
      <c r="F820" s="107"/>
      <c r="G820" s="107"/>
      <c r="H820" s="108"/>
      <c r="I820" s="27"/>
      <c r="J820" s="27"/>
      <c r="K820" s="29" t="str">
        <f t="shared" si="156"/>
        <v/>
      </c>
      <c r="L820" s="21" t="str">
        <f>IF($K820="", "", IF($K820=$Q$5, 0, ($G820*'Intro &amp; Setup'!$Y$20)-($F820*'Intro &amp; Setup'!$Y$20)))</f>
        <v/>
      </c>
      <c r="M820" s="27"/>
      <c r="S820" s="39" t="str">
        <f t="shared" si="157"/>
        <v/>
      </c>
      <c r="U820" s="39" t="str">
        <f t="shared" si="158"/>
        <v/>
      </c>
      <c r="W820" s="39" t="str">
        <f t="shared" si="159"/>
        <v/>
      </c>
      <c r="Y820" s="39" t="str">
        <f>IF($B820="", "", IF(OR($B820&lt;'Intro &amp; Setup'!$BI$7, $B820&gt;'Intro &amp; Setup'!$BJ$18), "X", ""))</f>
        <v/>
      </c>
      <c r="AA820" s="70" t="str">
        <f t="shared" si="160"/>
        <v/>
      </c>
      <c r="AB820" s="67" t="str">
        <f t="shared" si="161"/>
        <v/>
      </c>
      <c r="AD820" s="64" t="str">
        <f t="shared" si="162"/>
        <v/>
      </c>
      <c r="AF820" s="67" t="str">
        <f>IF($AD820="", "", COUNTIF($AD$11:$AD$1010, "&lt;"&amp;$AD820)+1+COUNTIF($AD$11:$AD820, $AD820)-1)</f>
        <v/>
      </c>
      <c r="AH820" s="77" t="str">
        <f t="shared" si="163"/>
        <v/>
      </c>
      <c r="AI820" s="21" t="str">
        <f t="shared" si="164"/>
        <v/>
      </c>
      <c r="AK820" s="39" t="str">
        <f t="shared" si="165"/>
        <v/>
      </c>
      <c r="AM820" s="77" t="str">
        <f t="shared" si="166"/>
        <v/>
      </c>
      <c r="AO820" s="77" t="str">
        <f t="shared" si="167"/>
        <v/>
      </c>
      <c r="AP820" s="21" t="str">
        <f t="shared" si="168"/>
        <v/>
      </c>
    </row>
    <row r="821" spans="1:42" x14ac:dyDescent="0.25">
      <c r="A821" s="27"/>
      <c r="B821" s="104"/>
      <c r="C821" s="105"/>
      <c r="D821" s="105"/>
      <c r="E821" s="106"/>
      <c r="F821" s="107"/>
      <c r="G821" s="107"/>
      <c r="H821" s="108"/>
      <c r="I821" s="27"/>
      <c r="J821" s="27"/>
      <c r="K821" s="29" t="str">
        <f t="shared" si="156"/>
        <v/>
      </c>
      <c r="L821" s="21" t="str">
        <f>IF($K821="", "", IF($K821=$Q$5, 0, ($G821*'Intro &amp; Setup'!$Y$20)-($F821*'Intro &amp; Setup'!$Y$20)))</f>
        <v/>
      </c>
      <c r="M821" s="27"/>
      <c r="S821" s="39" t="str">
        <f t="shared" si="157"/>
        <v/>
      </c>
      <c r="U821" s="39" t="str">
        <f t="shared" si="158"/>
        <v/>
      </c>
      <c r="W821" s="39" t="str">
        <f t="shared" si="159"/>
        <v/>
      </c>
      <c r="Y821" s="39" t="str">
        <f>IF($B821="", "", IF(OR($B821&lt;'Intro &amp; Setup'!$BI$7, $B821&gt;'Intro &amp; Setup'!$BJ$18), "X", ""))</f>
        <v/>
      </c>
      <c r="AA821" s="70" t="str">
        <f t="shared" si="160"/>
        <v/>
      </c>
      <c r="AB821" s="67" t="str">
        <f t="shared" si="161"/>
        <v/>
      </c>
      <c r="AD821" s="64" t="str">
        <f t="shared" si="162"/>
        <v/>
      </c>
      <c r="AF821" s="67" t="str">
        <f>IF($AD821="", "", COUNTIF($AD$11:$AD$1010, "&lt;"&amp;$AD821)+1+COUNTIF($AD$11:$AD821, $AD821)-1)</f>
        <v/>
      </c>
      <c r="AH821" s="77" t="str">
        <f t="shared" si="163"/>
        <v/>
      </c>
      <c r="AI821" s="21" t="str">
        <f t="shared" si="164"/>
        <v/>
      </c>
      <c r="AK821" s="39" t="str">
        <f t="shared" si="165"/>
        <v/>
      </c>
      <c r="AM821" s="77" t="str">
        <f t="shared" si="166"/>
        <v/>
      </c>
      <c r="AO821" s="77" t="str">
        <f t="shared" si="167"/>
        <v/>
      </c>
      <c r="AP821" s="21" t="str">
        <f t="shared" si="168"/>
        <v/>
      </c>
    </row>
    <row r="822" spans="1:42" x14ac:dyDescent="0.25">
      <c r="A822" s="27"/>
      <c r="B822" s="104"/>
      <c r="C822" s="105"/>
      <c r="D822" s="105"/>
      <c r="E822" s="106"/>
      <c r="F822" s="107"/>
      <c r="G822" s="107"/>
      <c r="H822" s="108"/>
      <c r="I822" s="27"/>
      <c r="J822" s="27"/>
      <c r="K822" s="29" t="str">
        <f t="shared" si="156"/>
        <v/>
      </c>
      <c r="L822" s="21" t="str">
        <f>IF($K822="", "", IF($K822=$Q$5, 0, ($G822*'Intro &amp; Setup'!$Y$20)-($F822*'Intro &amp; Setup'!$Y$20)))</f>
        <v/>
      </c>
      <c r="M822" s="27"/>
      <c r="S822" s="39" t="str">
        <f t="shared" si="157"/>
        <v/>
      </c>
      <c r="U822" s="39" t="str">
        <f t="shared" si="158"/>
        <v/>
      </c>
      <c r="W822" s="39" t="str">
        <f t="shared" si="159"/>
        <v/>
      </c>
      <c r="Y822" s="39" t="str">
        <f>IF($B822="", "", IF(OR($B822&lt;'Intro &amp; Setup'!$BI$7, $B822&gt;'Intro &amp; Setup'!$BJ$18), "X", ""))</f>
        <v/>
      </c>
      <c r="AA822" s="70" t="str">
        <f t="shared" si="160"/>
        <v/>
      </c>
      <c r="AB822" s="67" t="str">
        <f t="shared" si="161"/>
        <v/>
      </c>
      <c r="AD822" s="64" t="str">
        <f t="shared" si="162"/>
        <v/>
      </c>
      <c r="AF822" s="67" t="str">
        <f>IF($AD822="", "", COUNTIF($AD$11:$AD$1010, "&lt;"&amp;$AD822)+1+COUNTIF($AD$11:$AD822, $AD822)-1)</f>
        <v/>
      </c>
      <c r="AH822" s="77" t="str">
        <f t="shared" si="163"/>
        <v/>
      </c>
      <c r="AI822" s="21" t="str">
        <f t="shared" si="164"/>
        <v/>
      </c>
      <c r="AK822" s="39" t="str">
        <f t="shared" si="165"/>
        <v/>
      </c>
      <c r="AM822" s="77" t="str">
        <f t="shared" si="166"/>
        <v/>
      </c>
      <c r="AO822" s="77" t="str">
        <f t="shared" si="167"/>
        <v/>
      </c>
      <c r="AP822" s="21" t="str">
        <f t="shared" si="168"/>
        <v/>
      </c>
    </row>
    <row r="823" spans="1:42" x14ac:dyDescent="0.25">
      <c r="A823" s="27"/>
      <c r="B823" s="104"/>
      <c r="C823" s="105"/>
      <c r="D823" s="105"/>
      <c r="E823" s="106"/>
      <c r="F823" s="107"/>
      <c r="G823" s="107"/>
      <c r="H823" s="108"/>
      <c r="I823" s="27"/>
      <c r="J823" s="27"/>
      <c r="K823" s="29" t="str">
        <f t="shared" si="156"/>
        <v/>
      </c>
      <c r="L823" s="21" t="str">
        <f>IF($K823="", "", IF($K823=$Q$5, 0, ($G823*'Intro &amp; Setup'!$Y$20)-($F823*'Intro &amp; Setup'!$Y$20)))</f>
        <v/>
      </c>
      <c r="M823" s="27"/>
      <c r="S823" s="39" t="str">
        <f t="shared" si="157"/>
        <v/>
      </c>
      <c r="U823" s="39" t="str">
        <f t="shared" si="158"/>
        <v/>
      </c>
      <c r="W823" s="39" t="str">
        <f t="shared" si="159"/>
        <v/>
      </c>
      <c r="Y823" s="39" t="str">
        <f>IF($B823="", "", IF(OR($B823&lt;'Intro &amp; Setup'!$BI$7, $B823&gt;'Intro &amp; Setup'!$BJ$18), "X", ""))</f>
        <v/>
      </c>
      <c r="AA823" s="70" t="str">
        <f t="shared" si="160"/>
        <v/>
      </c>
      <c r="AB823" s="67" t="str">
        <f t="shared" si="161"/>
        <v/>
      </c>
      <c r="AD823" s="64" t="str">
        <f t="shared" si="162"/>
        <v/>
      </c>
      <c r="AF823" s="67" t="str">
        <f>IF($AD823="", "", COUNTIF($AD$11:$AD$1010, "&lt;"&amp;$AD823)+1+COUNTIF($AD$11:$AD823, $AD823)-1)</f>
        <v/>
      </c>
      <c r="AH823" s="77" t="str">
        <f t="shared" si="163"/>
        <v/>
      </c>
      <c r="AI823" s="21" t="str">
        <f t="shared" si="164"/>
        <v/>
      </c>
      <c r="AK823" s="39" t="str">
        <f t="shared" si="165"/>
        <v/>
      </c>
      <c r="AM823" s="77" t="str">
        <f t="shared" si="166"/>
        <v/>
      </c>
      <c r="AO823" s="77" t="str">
        <f t="shared" si="167"/>
        <v/>
      </c>
      <c r="AP823" s="21" t="str">
        <f t="shared" si="168"/>
        <v/>
      </c>
    </row>
    <row r="824" spans="1:42" x14ac:dyDescent="0.25">
      <c r="A824" s="27"/>
      <c r="B824" s="104"/>
      <c r="C824" s="105"/>
      <c r="D824" s="105"/>
      <c r="E824" s="106"/>
      <c r="F824" s="107"/>
      <c r="G824" s="107"/>
      <c r="H824" s="108"/>
      <c r="I824" s="27"/>
      <c r="J824" s="27"/>
      <c r="K824" s="29" t="str">
        <f t="shared" si="156"/>
        <v/>
      </c>
      <c r="L824" s="21" t="str">
        <f>IF($K824="", "", IF($K824=$Q$5, 0, ($G824*'Intro &amp; Setup'!$Y$20)-($F824*'Intro &amp; Setup'!$Y$20)))</f>
        <v/>
      </c>
      <c r="M824" s="27"/>
      <c r="S824" s="39" t="str">
        <f t="shared" si="157"/>
        <v/>
      </c>
      <c r="U824" s="39" t="str">
        <f t="shared" si="158"/>
        <v/>
      </c>
      <c r="W824" s="39" t="str">
        <f t="shared" si="159"/>
        <v/>
      </c>
      <c r="Y824" s="39" t="str">
        <f>IF($B824="", "", IF(OR($B824&lt;'Intro &amp; Setup'!$BI$7, $B824&gt;'Intro &amp; Setup'!$BJ$18), "X", ""))</f>
        <v/>
      </c>
      <c r="AA824" s="70" t="str">
        <f t="shared" si="160"/>
        <v/>
      </c>
      <c r="AB824" s="67" t="str">
        <f t="shared" si="161"/>
        <v/>
      </c>
      <c r="AD824" s="64" t="str">
        <f t="shared" si="162"/>
        <v/>
      </c>
      <c r="AF824" s="67" t="str">
        <f>IF($AD824="", "", COUNTIF($AD$11:$AD$1010, "&lt;"&amp;$AD824)+1+COUNTIF($AD$11:$AD824, $AD824)-1)</f>
        <v/>
      </c>
      <c r="AH824" s="77" t="str">
        <f t="shared" si="163"/>
        <v/>
      </c>
      <c r="AI824" s="21" t="str">
        <f t="shared" si="164"/>
        <v/>
      </c>
      <c r="AK824" s="39" t="str">
        <f t="shared" si="165"/>
        <v/>
      </c>
      <c r="AM824" s="77" t="str">
        <f t="shared" si="166"/>
        <v/>
      </c>
      <c r="AO824" s="77" t="str">
        <f t="shared" si="167"/>
        <v/>
      </c>
      <c r="AP824" s="21" t="str">
        <f t="shared" si="168"/>
        <v/>
      </c>
    </row>
    <row r="825" spans="1:42" x14ac:dyDescent="0.25">
      <c r="A825" s="27"/>
      <c r="B825" s="104"/>
      <c r="C825" s="105"/>
      <c r="D825" s="105"/>
      <c r="E825" s="106"/>
      <c r="F825" s="107"/>
      <c r="G825" s="107"/>
      <c r="H825" s="108"/>
      <c r="I825" s="27"/>
      <c r="J825" s="27"/>
      <c r="K825" s="29" t="str">
        <f t="shared" si="156"/>
        <v/>
      </c>
      <c r="L825" s="21" t="str">
        <f>IF($K825="", "", IF($K825=$Q$5, 0, ($G825*'Intro &amp; Setup'!$Y$20)-($F825*'Intro &amp; Setup'!$Y$20)))</f>
        <v/>
      </c>
      <c r="M825" s="27"/>
      <c r="S825" s="39" t="str">
        <f t="shared" si="157"/>
        <v/>
      </c>
      <c r="U825" s="39" t="str">
        <f t="shared" si="158"/>
        <v/>
      </c>
      <c r="W825" s="39" t="str">
        <f t="shared" si="159"/>
        <v/>
      </c>
      <c r="Y825" s="39" t="str">
        <f>IF($B825="", "", IF(OR($B825&lt;'Intro &amp; Setup'!$BI$7, $B825&gt;'Intro &amp; Setup'!$BJ$18), "X", ""))</f>
        <v/>
      </c>
      <c r="AA825" s="70" t="str">
        <f t="shared" si="160"/>
        <v/>
      </c>
      <c r="AB825" s="67" t="str">
        <f t="shared" si="161"/>
        <v/>
      </c>
      <c r="AD825" s="64" t="str">
        <f t="shared" si="162"/>
        <v/>
      </c>
      <c r="AF825" s="67" t="str">
        <f>IF($AD825="", "", COUNTIF($AD$11:$AD$1010, "&lt;"&amp;$AD825)+1+COUNTIF($AD$11:$AD825, $AD825)-1)</f>
        <v/>
      </c>
      <c r="AH825" s="77" t="str">
        <f t="shared" si="163"/>
        <v/>
      </c>
      <c r="AI825" s="21" t="str">
        <f t="shared" si="164"/>
        <v/>
      </c>
      <c r="AK825" s="39" t="str">
        <f t="shared" si="165"/>
        <v/>
      </c>
      <c r="AM825" s="77" t="str">
        <f t="shared" si="166"/>
        <v/>
      </c>
      <c r="AO825" s="77" t="str">
        <f t="shared" si="167"/>
        <v/>
      </c>
      <c r="AP825" s="21" t="str">
        <f t="shared" si="168"/>
        <v/>
      </c>
    </row>
    <row r="826" spans="1:42" x14ac:dyDescent="0.25">
      <c r="A826" s="27"/>
      <c r="B826" s="104"/>
      <c r="C826" s="105"/>
      <c r="D826" s="105"/>
      <c r="E826" s="106"/>
      <c r="F826" s="107"/>
      <c r="G826" s="107"/>
      <c r="H826" s="108"/>
      <c r="I826" s="27"/>
      <c r="J826" s="27"/>
      <c r="K826" s="29" t="str">
        <f t="shared" si="156"/>
        <v/>
      </c>
      <c r="L826" s="21" t="str">
        <f>IF($K826="", "", IF($K826=$Q$5, 0, ($G826*'Intro &amp; Setup'!$Y$20)-($F826*'Intro &amp; Setup'!$Y$20)))</f>
        <v/>
      </c>
      <c r="M826" s="27"/>
      <c r="S826" s="39" t="str">
        <f t="shared" si="157"/>
        <v/>
      </c>
      <c r="U826" s="39" t="str">
        <f t="shared" si="158"/>
        <v/>
      </c>
      <c r="W826" s="39" t="str">
        <f t="shared" si="159"/>
        <v/>
      </c>
      <c r="Y826" s="39" t="str">
        <f>IF($B826="", "", IF(OR($B826&lt;'Intro &amp; Setup'!$BI$7, $B826&gt;'Intro &amp; Setup'!$BJ$18), "X", ""))</f>
        <v/>
      </c>
      <c r="AA826" s="70" t="str">
        <f t="shared" si="160"/>
        <v/>
      </c>
      <c r="AB826" s="67" t="str">
        <f t="shared" si="161"/>
        <v/>
      </c>
      <c r="AD826" s="64" t="str">
        <f t="shared" si="162"/>
        <v/>
      </c>
      <c r="AF826" s="67" t="str">
        <f>IF($AD826="", "", COUNTIF($AD$11:$AD$1010, "&lt;"&amp;$AD826)+1+COUNTIF($AD$11:$AD826, $AD826)-1)</f>
        <v/>
      </c>
      <c r="AH826" s="77" t="str">
        <f t="shared" si="163"/>
        <v/>
      </c>
      <c r="AI826" s="21" t="str">
        <f t="shared" si="164"/>
        <v/>
      </c>
      <c r="AK826" s="39" t="str">
        <f t="shared" si="165"/>
        <v/>
      </c>
      <c r="AM826" s="77" t="str">
        <f t="shared" si="166"/>
        <v/>
      </c>
      <c r="AO826" s="77" t="str">
        <f t="shared" si="167"/>
        <v/>
      </c>
      <c r="AP826" s="21" t="str">
        <f t="shared" si="168"/>
        <v/>
      </c>
    </row>
    <row r="827" spans="1:42" x14ac:dyDescent="0.25">
      <c r="A827" s="27"/>
      <c r="B827" s="104"/>
      <c r="C827" s="105"/>
      <c r="D827" s="105"/>
      <c r="E827" s="106"/>
      <c r="F827" s="107"/>
      <c r="G827" s="107"/>
      <c r="H827" s="108"/>
      <c r="I827" s="27"/>
      <c r="J827" s="27"/>
      <c r="K827" s="29" t="str">
        <f t="shared" si="156"/>
        <v/>
      </c>
      <c r="L827" s="21" t="str">
        <f>IF($K827="", "", IF($K827=$Q$5, 0, ($G827*'Intro &amp; Setup'!$Y$20)-($F827*'Intro &amp; Setup'!$Y$20)))</f>
        <v/>
      </c>
      <c r="M827" s="27"/>
      <c r="S827" s="39" t="str">
        <f t="shared" si="157"/>
        <v/>
      </c>
      <c r="U827" s="39" t="str">
        <f t="shared" si="158"/>
        <v/>
      </c>
      <c r="W827" s="39" t="str">
        <f t="shared" si="159"/>
        <v/>
      </c>
      <c r="Y827" s="39" t="str">
        <f>IF($B827="", "", IF(OR($B827&lt;'Intro &amp; Setup'!$BI$7, $B827&gt;'Intro &amp; Setup'!$BJ$18), "X", ""))</f>
        <v/>
      </c>
      <c r="AA827" s="70" t="str">
        <f t="shared" si="160"/>
        <v/>
      </c>
      <c r="AB827" s="67" t="str">
        <f t="shared" si="161"/>
        <v/>
      </c>
      <c r="AD827" s="64" t="str">
        <f t="shared" si="162"/>
        <v/>
      </c>
      <c r="AF827" s="67" t="str">
        <f>IF($AD827="", "", COUNTIF($AD$11:$AD$1010, "&lt;"&amp;$AD827)+1+COUNTIF($AD$11:$AD827, $AD827)-1)</f>
        <v/>
      </c>
      <c r="AH827" s="77" t="str">
        <f t="shared" si="163"/>
        <v/>
      </c>
      <c r="AI827" s="21" t="str">
        <f t="shared" si="164"/>
        <v/>
      </c>
      <c r="AK827" s="39" t="str">
        <f t="shared" si="165"/>
        <v/>
      </c>
      <c r="AM827" s="77" t="str">
        <f t="shared" si="166"/>
        <v/>
      </c>
      <c r="AO827" s="77" t="str">
        <f t="shared" si="167"/>
        <v/>
      </c>
      <c r="AP827" s="21" t="str">
        <f t="shared" si="168"/>
        <v/>
      </c>
    </row>
    <row r="828" spans="1:42" x14ac:dyDescent="0.25">
      <c r="A828" s="27"/>
      <c r="B828" s="104"/>
      <c r="C828" s="105"/>
      <c r="D828" s="105"/>
      <c r="E828" s="106"/>
      <c r="F828" s="107"/>
      <c r="G828" s="107"/>
      <c r="H828" s="108"/>
      <c r="I828" s="27"/>
      <c r="J828" s="27"/>
      <c r="K828" s="29" t="str">
        <f t="shared" si="156"/>
        <v/>
      </c>
      <c r="L828" s="21" t="str">
        <f>IF($K828="", "", IF($K828=$Q$5, 0, ($G828*'Intro &amp; Setup'!$Y$20)-($F828*'Intro &amp; Setup'!$Y$20)))</f>
        <v/>
      </c>
      <c r="M828" s="27"/>
      <c r="S828" s="39" t="str">
        <f t="shared" si="157"/>
        <v/>
      </c>
      <c r="U828" s="39" t="str">
        <f t="shared" si="158"/>
        <v/>
      </c>
      <c r="W828" s="39" t="str">
        <f t="shared" si="159"/>
        <v/>
      </c>
      <c r="Y828" s="39" t="str">
        <f>IF($B828="", "", IF(OR($B828&lt;'Intro &amp; Setup'!$BI$7, $B828&gt;'Intro &amp; Setup'!$BJ$18), "X", ""))</f>
        <v/>
      </c>
      <c r="AA828" s="70" t="str">
        <f t="shared" si="160"/>
        <v/>
      </c>
      <c r="AB828" s="67" t="str">
        <f t="shared" si="161"/>
        <v/>
      </c>
      <c r="AD828" s="64" t="str">
        <f t="shared" si="162"/>
        <v/>
      </c>
      <c r="AF828" s="67" t="str">
        <f>IF($AD828="", "", COUNTIF($AD$11:$AD$1010, "&lt;"&amp;$AD828)+1+COUNTIF($AD$11:$AD828, $AD828)-1)</f>
        <v/>
      </c>
      <c r="AH828" s="77" t="str">
        <f t="shared" si="163"/>
        <v/>
      </c>
      <c r="AI828" s="21" t="str">
        <f t="shared" si="164"/>
        <v/>
      </c>
      <c r="AK828" s="39" t="str">
        <f t="shared" si="165"/>
        <v/>
      </c>
      <c r="AM828" s="77" t="str">
        <f t="shared" si="166"/>
        <v/>
      </c>
      <c r="AO828" s="77" t="str">
        <f t="shared" si="167"/>
        <v/>
      </c>
      <c r="AP828" s="21" t="str">
        <f t="shared" si="168"/>
        <v/>
      </c>
    </row>
    <row r="829" spans="1:42" x14ac:dyDescent="0.25">
      <c r="A829" s="27"/>
      <c r="B829" s="104"/>
      <c r="C829" s="105"/>
      <c r="D829" s="105"/>
      <c r="E829" s="106"/>
      <c r="F829" s="107"/>
      <c r="G829" s="107"/>
      <c r="H829" s="108"/>
      <c r="I829" s="27"/>
      <c r="J829" s="27"/>
      <c r="K829" s="29" t="str">
        <f t="shared" si="156"/>
        <v/>
      </c>
      <c r="L829" s="21" t="str">
        <f>IF($K829="", "", IF($K829=$Q$5, 0, ($G829*'Intro &amp; Setup'!$Y$20)-($F829*'Intro &amp; Setup'!$Y$20)))</f>
        <v/>
      </c>
      <c r="M829" s="27"/>
      <c r="S829" s="39" t="str">
        <f t="shared" si="157"/>
        <v/>
      </c>
      <c r="U829" s="39" t="str">
        <f t="shared" si="158"/>
        <v/>
      </c>
      <c r="W829" s="39" t="str">
        <f t="shared" si="159"/>
        <v/>
      </c>
      <c r="Y829" s="39" t="str">
        <f>IF($B829="", "", IF(OR($B829&lt;'Intro &amp; Setup'!$BI$7, $B829&gt;'Intro &amp; Setup'!$BJ$18), "X", ""))</f>
        <v/>
      </c>
      <c r="AA829" s="70" t="str">
        <f t="shared" si="160"/>
        <v/>
      </c>
      <c r="AB829" s="67" t="str">
        <f t="shared" si="161"/>
        <v/>
      </c>
      <c r="AD829" s="64" t="str">
        <f t="shared" si="162"/>
        <v/>
      </c>
      <c r="AF829" s="67" t="str">
        <f>IF($AD829="", "", COUNTIF($AD$11:$AD$1010, "&lt;"&amp;$AD829)+1+COUNTIF($AD$11:$AD829, $AD829)-1)</f>
        <v/>
      </c>
      <c r="AH829" s="77" t="str">
        <f t="shared" si="163"/>
        <v/>
      </c>
      <c r="AI829" s="21" t="str">
        <f t="shared" si="164"/>
        <v/>
      </c>
      <c r="AK829" s="39" t="str">
        <f t="shared" si="165"/>
        <v/>
      </c>
      <c r="AM829" s="77" t="str">
        <f t="shared" si="166"/>
        <v/>
      </c>
      <c r="AO829" s="77" t="str">
        <f t="shared" si="167"/>
        <v/>
      </c>
      <c r="AP829" s="21" t="str">
        <f t="shared" si="168"/>
        <v/>
      </c>
    </row>
    <row r="830" spans="1:42" x14ac:dyDescent="0.25">
      <c r="A830" s="27"/>
      <c r="B830" s="104"/>
      <c r="C830" s="105"/>
      <c r="D830" s="105"/>
      <c r="E830" s="106"/>
      <c r="F830" s="107"/>
      <c r="G830" s="107"/>
      <c r="H830" s="108"/>
      <c r="I830" s="27"/>
      <c r="J830" s="27"/>
      <c r="K830" s="29" t="str">
        <f t="shared" si="156"/>
        <v/>
      </c>
      <c r="L830" s="21" t="str">
        <f>IF($K830="", "", IF($K830=$Q$5, 0, ($G830*'Intro &amp; Setup'!$Y$20)-($F830*'Intro &amp; Setup'!$Y$20)))</f>
        <v/>
      </c>
      <c r="M830" s="27"/>
      <c r="S830" s="39" t="str">
        <f t="shared" si="157"/>
        <v/>
      </c>
      <c r="U830" s="39" t="str">
        <f t="shared" si="158"/>
        <v/>
      </c>
      <c r="W830" s="39" t="str">
        <f t="shared" si="159"/>
        <v/>
      </c>
      <c r="Y830" s="39" t="str">
        <f>IF($B830="", "", IF(OR($B830&lt;'Intro &amp; Setup'!$BI$7, $B830&gt;'Intro &amp; Setup'!$BJ$18), "X", ""))</f>
        <v/>
      </c>
      <c r="AA830" s="70" t="str">
        <f t="shared" si="160"/>
        <v/>
      </c>
      <c r="AB830" s="67" t="str">
        <f t="shared" si="161"/>
        <v/>
      </c>
      <c r="AD830" s="64" t="str">
        <f t="shared" si="162"/>
        <v/>
      </c>
      <c r="AF830" s="67" t="str">
        <f>IF($AD830="", "", COUNTIF($AD$11:$AD$1010, "&lt;"&amp;$AD830)+1+COUNTIF($AD$11:$AD830, $AD830)-1)</f>
        <v/>
      </c>
      <c r="AH830" s="77" t="str">
        <f t="shared" si="163"/>
        <v/>
      </c>
      <c r="AI830" s="21" t="str">
        <f t="shared" si="164"/>
        <v/>
      </c>
      <c r="AK830" s="39" t="str">
        <f t="shared" si="165"/>
        <v/>
      </c>
      <c r="AM830" s="77" t="str">
        <f t="shared" si="166"/>
        <v/>
      </c>
      <c r="AO830" s="77" t="str">
        <f t="shared" si="167"/>
        <v/>
      </c>
      <c r="AP830" s="21" t="str">
        <f t="shared" si="168"/>
        <v/>
      </c>
    </row>
    <row r="831" spans="1:42" x14ac:dyDescent="0.25">
      <c r="A831" s="27"/>
      <c r="B831" s="104"/>
      <c r="C831" s="105"/>
      <c r="D831" s="105"/>
      <c r="E831" s="106"/>
      <c r="F831" s="107"/>
      <c r="G831" s="107"/>
      <c r="H831" s="108"/>
      <c r="I831" s="27"/>
      <c r="J831" s="27"/>
      <c r="K831" s="29" t="str">
        <f t="shared" si="156"/>
        <v/>
      </c>
      <c r="L831" s="21" t="str">
        <f>IF($K831="", "", IF($K831=$Q$5, 0, ($G831*'Intro &amp; Setup'!$Y$20)-($F831*'Intro &amp; Setup'!$Y$20)))</f>
        <v/>
      </c>
      <c r="M831" s="27"/>
      <c r="S831" s="39" t="str">
        <f t="shared" si="157"/>
        <v/>
      </c>
      <c r="U831" s="39" t="str">
        <f t="shared" si="158"/>
        <v/>
      </c>
      <c r="W831" s="39" t="str">
        <f t="shared" si="159"/>
        <v/>
      </c>
      <c r="Y831" s="39" t="str">
        <f>IF($B831="", "", IF(OR($B831&lt;'Intro &amp; Setup'!$BI$7, $B831&gt;'Intro &amp; Setup'!$BJ$18), "X", ""))</f>
        <v/>
      </c>
      <c r="AA831" s="70" t="str">
        <f t="shared" si="160"/>
        <v/>
      </c>
      <c r="AB831" s="67" t="str">
        <f t="shared" si="161"/>
        <v/>
      </c>
      <c r="AD831" s="64" t="str">
        <f t="shared" si="162"/>
        <v/>
      </c>
      <c r="AF831" s="67" t="str">
        <f>IF($AD831="", "", COUNTIF($AD$11:$AD$1010, "&lt;"&amp;$AD831)+1+COUNTIF($AD$11:$AD831, $AD831)-1)</f>
        <v/>
      </c>
      <c r="AH831" s="77" t="str">
        <f t="shared" si="163"/>
        <v/>
      </c>
      <c r="AI831" s="21" t="str">
        <f t="shared" si="164"/>
        <v/>
      </c>
      <c r="AK831" s="39" t="str">
        <f t="shared" si="165"/>
        <v/>
      </c>
      <c r="AM831" s="77" t="str">
        <f t="shared" si="166"/>
        <v/>
      </c>
      <c r="AO831" s="77" t="str">
        <f t="shared" si="167"/>
        <v/>
      </c>
      <c r="AP831" s="21" t="str">
        <f t="shared" si="168"/>
        <v/>
      </c>
    </row>
    <row r="832" spans="1:42" x14ac:dyDescent="0.25">
      <c r="A832" s="27"/>
      <c r="B832" s="104"/>
      <c r="C832" s="105"/>
      <c r="D832" s="105"/>
      <c r="E832" s="106"/>
      <c r="F832" s="107"/>
      <c r="G832" s="107"/>
      <c r="H832" s="108"/>
      <c r="I832" s="27"/>
      <c r="J832" s="27"/>
      <c r="K832" s="29" t="str">
        <f t="shared" si="156"/>
        <v/>
      </c>
      <c r="L832" s="21" t="str">
        <f>IF($K832="", "", IF($K832=$Q$5, 0, ($G832*'Intro &amp; Setup'!$Y$20)-($F832*'Intro &amp; Setup'!$Y$20)))</f>
        <v/>
      </c>
      <c r="M832" s="27"/>
      <c r="S832" s="39" t="str">
        <f t="shared" si="157"/>
        <v/>
      </c>
      <c r="U832" s="39" t="str">
        <f t="shared" si="158"/>
        <v/>
      </c>
      <c r="W832" s="39" t="str">
        <f t="shared" si="159"/>
        <v/>
      </c>
      <c r="Y832" s="39" t="str">
        <f>IF($B832="", "", IF(OR($B832&lt;'Intro &amp; Setup'!$BI$7, $B832&gt;'Intro &amp; Setup'!$BJ$18), "X", ""))</f>
        <v/>
      </c>
      <c r="AA832" s="70" t="str">
        <f t="shared" si="160"/>
        <v/>
      </c>
      <c r="AB832" s="67" t="str">
        <f t="shared" si="161"/>
        <v/>
      </c>
      <c r="AD832" s="64" t="str">
        <f t="shared" si="162"/>
        <v/>
      </c>
      <c r="AF832" s="67" t="str">
        <f>IF($AD832="", "", COUNTIF($AD$11:$AD$1010, "&lt;"&amp;$AD832)+1+COUNTIF($AD$11:$AD832, $AD832)-1)</f>
        <v/>
      </c>
      <c r="AH832" s="77" t="str">
        <f t="shared" si="163"/>
        <v/>
      </c>
      <c r="AI832" s="21" t="str">
        <f t="shared" si="164"/>
        <v/>
      </c>
      <c r="AK832" s="39" t="str">
        <f t="shared" si="165"/>
        <v/>
      </c>
      <c r="AM832" s="77" t="str">
        <f t="shared" si="166"/>
        <v/>
      </c>
      <c r="AO832" s="77" t="str">
        <f t="shared" si="167"/>
        <v/>
      </c>
      <c r="AP832" s="21" t="str">
        <f t="shared" si="168"/>
        <v/>
      </c>
    </row>
    <row r="833" spans="1:42" x14ac:dyDescent="0.25">
      <c r="A833" s="27"/>
      <c r="B833" s="104"/>
      <c r="C833" s="105"/>
      <c r="D833" s="105"/>
      <c r="E833" s="106"/>
      <c r="F833" s="107"/>
      <c r="G833" s="107"/>
      <c r="H833" s="108"/>
      <c r="I833" s="27"/>
      <c r="J833" s="27"/>
      <c r="K833" s="29" t="str">
        <f t="shared" si="156"/>
        <v/>
      </c>
      <c r="L833" s="21" t="str">
        <f>IF($K833="", "", IF($K833=$Q$5, 0, ($G833*'Intro &amp; Setup'!$Y$20)-($F833*'Intro &amp; Setup'!$Y$20)))</f>
        <v/>
      </c>
      <c r="M833" s="27"/>
      <c r="S833" s="39" t="str">
        <f t="shared" si="157"/>
        <v/>
      </c>
      <c r="U833" s="39" t="str">
        <f t="shared" si="158"/>
        <v/>
      </c>
      <c r="W833" s="39" t="str">
        <f t="shared" si="159"/>
        <v/>
      </c>
      <c r="Y833" s="39" t="str">
        <f>IF($B833="", "", IF(OR($B833&lt;'Intro &amp; Setup'!$BI$7, $B833&gt;'Intro &amp; Setup'!$BJ$18), "X", ""))</f>
        <v/>
      </c>
      <c r="AA833" s="70" t="str">
        <f t="shared" si="160"/>
        <v/>
      </c>
      <c r="AB833" s="67" t="str">
        <f t="shared" si="161"/>
        <v/>
      </c>
      <c r="AD833" s="64" t="str">
        <f t="shared" si="162"/>
        <v/>
      </c>
      <c r="AF833" s="67" t="str">
        <f>IF($AD833="", "", COUNTIF($AD$11:$AD$1010, "&lt;"&amp;$AD833)+1+COUNTIF($AD$11:$AD833, $AD833)-1)</f>
        <v/>
      </c>
      <c r="AH833" s="77" t="str">
        <f t="shared" si="163"/>
        <v/>
      </c>
      <c r="AI833" s="21" t="str">
        <f t="shared" si="164"/>
        <v/>
      </c>
      <c r="AK833" s="39" t="str">
        <f t="shared" si="165"/>
        <v/>
      </c>
      <c r="AM833" s="77" t="str">
        <f t="shared" si="166"/>
        <v/>
      </c>
      <c r="AO833" s="77" t="str">
        <f t="shared" si="167"/>
        <v/>
      </c>
      <c r="AP833" s="21" t="str">
        <f t="shared" si="168"/>
        <v/>
      </c>
    </row>
    <row r="834" spans="1:42" x14ac:dyDescent="0.25">
      <c r="A834" s="27"/>
      <c r="B834" s="104"/>
      <c r="C834" s="105"/>
      <c r="D834" s="105"/>
      <c r="E834" s="106"/>
      <c r="F834" s="107"/>
      <c r="G834" s="107"/>
      <c r="H834" s="108"/>
      <c r="I834" s="27"/>
      <c r="J834" s="27"/>
      <c r="K834" s="29" t="str">
        <f t="shared" si="156"/>
        <v/>
      </c>
      <c r="L834" s="21" t="str">
        <f>IF($K834="", "", IF($K834=$Q$5, 0, ($G834*'Intro &amp; Setup'!$Y$20)-($F834*'Intro &amp; Setup'!$Y$20)))</f>
        <v/>
      </c>
      <c r="M834" s="27"/>
      <c r="S834" s="39" t="str">
        <f t="shared" si="157"/>
        <v/>
      </c>
      <c r="U834" s="39" t="str">
        <f t="shared" si="158"/>
        <v/>
      </c>
      <c r="W834" s="39" t="str">
        <f t="shared" si="159"/>
        <v/>
      </c>
      <c r="Y834" s="39" t="str">
        <f>IF($B834="", "", IF(OR($B834&lt;'Intro &amp; Setup'!$BI$7, $B834&gt;'Intro &amp; Setup'!$BJ$18), "X", ""))</f>
        <v/>
      </c>
      <c r="AA834" s="70" t="str">
        <f t="shared" si="160"/>
        <v/>
      </c>
      <c r="AB834" s="67" t="str">
        <f t="shared" si="161"/>
        <v/>
      </c>
      <c r="AD834" s="64" t="str">
        <f t="shared" si="162"/>
        <v/>
      </c>
      <c r="AF834" s="67" t="str">
        <f>IF($AD834="", "", COUNTIF($AD$11:$AD$1010, "&lt;"&amp;$AD834)+1+COUNTIF($AD$11:$AD834, $AD834)-1)</f>
        <v/>
      </c>
      <c r="AH834" s="77" t="str">
        <f t="shared" si="163"/>
        <v/>
      </c>
      <c r="AI834" s="21" t="str">
        <f t="shared" si="164"/>
        <v/>
      </c>
      <c r="AK834" s="39" t="str">
        <f t="shared" si="165"/>
        <v/>
      </c>
      <c r="AM834" s="77" t="str">
        <f t="shared" si="166"/>
        <v/>
      </c>
      <c r="AO834" s="77" t="str">
        <f t="shared" si="167"/>
        <v/>
      </c>
      <c r="AP834" s="21" t="str">
        <f t="shared" si="168"/>
        <v/>
      </c>
    </row>
    <row r="835" spans="1:42" x14ac:dyDescent="0.25">
      <c r="A835" s="27"/>
      <c r="B835" s="104"/>
      <c r="C835" s="105"/>
      <c r="D835" s="105"/>
      <c r="E835" s="106"/>
      <c r="F835" s="107"/>
      <c r="G835" s="107"/>
      <c r="H835" s="108"/>
      <c r="I835" s="27"/>
      <c r="J835" s="27"/>
      <c r="K835" s="29" t="str">
        <f t="shared" si="156"/>
        <v/>
      </c>
      <c r="L835" s="21" t="str">
        <f>IF($K835="", "", IF($K835=$Q$5, 0, ($G835*'Intro &amp; Setup'!$Y$20)-($F835*'Intro &amp; Setup'!$Y$20)))</f>
        <v/>
      </c>
      <c r="M835" s="27"/>
      <c r="S835" s="39" t="str">
        <f t="shared" si="157"/>
        <v/>
      </c>
      <c r="U835" s="39" t="str">
        <f t="shared" si="158"/>
        <v/>
      </c>
      <c r="W835" s="39" t="str">
        <f t="shared" si="159"/>
        <v/>
      </c>
      <c r="Y835" s="39" t="str">
        <f>IF($B835="", "", IF(OR($B835&lt;'Intro &amp; Setup'!$BI$7, $B835&gt;'Intro &amp; Setup'!$BJ$18), "X", ""))</f>
        <v/>
      </c>
      <c r="AA835" s="70" t="str">
        <f t="shared" si="160"/>
        <v/>
      </c>
      <c r="AB835" s="67" t="str">
        <f t="shared" si="161"/>
        <v/>
      </c>
      <c r="AD835" s="64" t="str">
        <f t="shared" si="162"/>
        <v/>
      </c>
      <c r="AF835" s="67" t="str">
        <f>IF($AD835="", "", COUNTIF($AD$11:$AD$1010, "&lt;"&amp;$AD835)+1+COUNTIF($AD$11:$AD835, $AD835)-1)</f>
        <v/>
      </c>
      <c r="AH835" s="77" t="str">
        <f t="shared" si="163"/>
        <v/>
      </c>
      <c r="AI835" s="21" t="str">
        <f t="shared" si="164"/>
        <v/>
      </c>
      <c r="AK835" s="39" t="str">
        <f t="shared" si="165"/>
        <v/>
      </c>
      <c r="AM835" s="77" t="str">
        <f t="shared" si="166"/>
        <v/>
      </c>
      <c r="AO835" s="77" t="str">
        <f t="shared" si="167"/>
        <v/>
      </c>
      <c r="AP835" s="21" t="str">
        <f t="shared" si="168"/>
        <v/>
      </c>
    </row>
    <row r="836" spans="1:42" x14ac:dyDescent="0.25">
      <c r="A836" s="27"/>
      <c r="B836" s="104"/>
      <c r="C836" s="105"/>
      <c r="D836" s="105"/>
      <c r="E836" s="106"/>
      <c r="F836" s="107"/>
      <c r="G836" s="107"/>
      <c r="H836" s="108"/>
      <c r="I836" s="27"/>
      <c r="J836" s="27"/>
      <c r="K836" s="29" t="str">
        <f t="shared" si="156"/>
        <v/>
      </c>
      <c r="L836" s="21" t="str">
        <f>IF($K836="", "", IF($K836=$Q$5, 0, ($G836*'Intro &amp; Setup'!$Y$20)-($F836*'Intro &amp; Setup'!$Y$20)))</f>
        <v/>
      </c>
      <c r="M836" s="27"/>
      <c r="S836" s="39" t="str">
        <f t="shared" si="157"/>
        <v/>
      </c>
      <c r="U836" s="39" t="str">
        <f t="shared" si="158"/>
        <v/>
      </c>
      <c r="W836" s="39" t="str">
        <f t="shared" si="159"/>
        <v/>
      </c>
      <c r="Y836" s="39" t="str">
        <f>IF($B836="", "", IF(OR($B836&lt;'Intro &amp; Setup'!$BI$7, $B836&gt;'Intro &amp; Setup'!$BJ$18), "X", ""))</f>
        <v/>
      </c>
      <c r="AA836" s="70" t="str">
        <f t="shared" si="160"/>
        <v/>
      </c>
      <c r="AB836" s="67" t="str">
        <f t="shared" si="161"/>
        <v/>
      </c>
      <c r="AD836" s="64" t="str">
        <f t="shared" si="162"/>
        <v/>
      </c>
      <c r="AF836" s="67" t="str">
        <f>IF($AD836="", "", COUNTIF($AD$11:$AD$1010, "&lt;"&amp;$AD836)+1+COUNTIF($AD$11:$AD836, $AD836)-1)</f>
        <v/>
      </c>
      <c r="AH836" s="77" t="str">
        <f t="shared" si="163"/>
        <v/>
      </c>
      <c r="AI836" s="21" t="str">
        <f t="shared" si="164"/>
        <v/>
      </c>
      <c r="AK836" s="39" t="str">
        <f t="shared" si="165"/>
        <v/>
      </c>
      <c r="AM836" s="77" t="str">
        <f t="shared" si="166"/>
        <v/>
      </c>
      <c r="AO836" s="77" t="str">
        <f t="shared" si="167"/>
        <v/>
      </c>
      <c r="AP836" s="21" t="str">
        <f t="shared" si="168"/>
        <v/>
      </c>
    </row>
    <row r="837" spans="1:42" x14ac:dyDescent="0.25">
      <c r="A837" s="27"/>
      <c r="B837" s="104"/>
      <c r="C837" s="105"/>
      <c r="D837" s="105"/>
      <c r="E837" s="106"/>
      <c r="F837" s="107"/>
      <c r="G837" s="107"/>
      <c r="H837" s="108"/>
      <c r="I837" s="27"/>
      <c r="J837" s="27"/>
      <c r="K837" s="29" t="str">
        <f t="shared" si="156"/>
        <v/>
      </c>
      <c r="L837" s="21" t="str">
        <f>IF($K837="", "", IF($K837=$Q$5, 0, ($G837*'Intro &amp; Setup'!$Y$20)-($F837*'Intro &amp; Setup'!$Y$20)))</f>
        <v/>
      </c>
      <c r="M837" s="27"/>
      <c r="S837" s="39" t="str">
        <f t="shared" si="157"/>
        <v/>
      </c>
      <c r="U837" s="39" t="str">
        <f t="shared" si="158"/>
        <v/>
      </c>
      <c r="W837" s="39" t="str">
        <f t="shared" si="159"/>
        <v/>
      </c>
      <c r="Y837" s="39" t="str">
        <f>IF($B837="", "", IF(OR($B837&lt;'Intro &amp; Setup'!$BI$7, $B837&gt;'Intro &amp; Setup'!$BJ$18), "X", ""))</f>
        <v/>
      </c>
      <c r="AA837" s="70" t="str">
        <f t="shared" si="160"/>
        <v/>
      </c>
      <c r="AB837" s="67" t="str">
        <f t="shared" si="161"/>
        <v/>
      </c>
      <c r="AD837" s="64" t="str">
        <f t="shared" si="162"/>
        <v/>
      </c>
      <c r="AF837" s="67" t="str">
        <f>IF($AD837="", "", COUNTIF($AD$11:$AD$1010, "&lt;"&amp;$AD837)+1+COUNTIF($AD$11:$AD837, $AD837)-1)</f>
        <v/>
      </c>
      <c r="AH837" s="77" t="str">
        <f t="shared" si="163"/>
        <v/>
      </c>
      <c r="AI837" s="21" t="str">
        <f t="shared" si="164"/>
        <v/>
      </c>
      <c r="AK837" s="39" t="str">
        <f t="shared" si="165"/>
        <v/>
      </c>
      <c r="AM837" s="77" t="str">
        <f t="shared" si="166"/>
        <v/>
      </c>
      <c r="AO837" s="77" t="str">
        <f t="shared" si="167"/>
        <v/>
      </c>
      <c r="AP837" s="21" t="str">
        <f t="shared" si="168"/>
        <v/>
      </c>
    </row>
    <row r="838" spans="1:42" x14ac:dyDescent="0.25">
      <c r="A838" s="27"/>
      <c r="B838" s="104"/>
      <c r="C838" s="105"/>
      <c r="D838" s="105"/>
      <c r="E838" s="106"/>
      <c r="F838" s="107"/>
      <c r="G838" s="107"/>
      <c r="H838" s="108"/>
      <c r="I838" s="27"/>
      <c r="J838" s="27"/>
      <c r="K838" s="29" t="str">
        <f t="shared" si="156"/>
        <v/>
      </c>
      <c r="L838" s="21" t="str">
        <f>IF($K838="", "", IF($K838=$Q$5, 0, ($G838*'Intro &amp; Setup'!$Y$20)-($F838*'Intro &amp; Setup'!$Y$20)))</f>
        <v/>
      </c>
      <c r="M838" s="27"/>
      <c r="S838" s="39" t="str">
        <f t="shared" si="157"/>
        <v/>
      </c>
      <c r="U838" s="39" t="str">
        <f t="shared" si="158"/>
        <v/>
      </c>
      <c r="W838" s="39" t="str">
        <f t="shared" si="159"/>
        <v/>
      </c>
      <c r="Y838" s="39" t="str">
        <f>IF($B838="", "", IF(OR($B838&lt;'Intro &amp; Setup'!$BI$7, $B838&gt;'Intro &amp; Setup'!$BJ$18), "X", ""))</f>
        <v/>
      </c>
      <c r="AA838" s="70" t="str">
        <f t="shared" si="160"/>
        <v/>
      </c>
      <c r="AB838" s="67" t="str">
        <f t="shared" si="161"/>
        <v/>
      </c>
      <c r="AD838" s="64" t="str">
        <f t="shared" si="162"/>
        <v/>
      </c>
      <c r="AF838" s="67" t="str">
        <f>IF($AD838="", "", COUNTIF($AD$11:$AD$1010, "&lt;"&amp;$AD838)+1+COUNTIF($AD$11:$AD838, $AD838)-1)</f>
        <v/>
      </c>
      <c r="AH838" s="77" t="str">
        <f t="shared" si="163"/>
        <v/>
      </c>
      <c r="AI838" s="21" t="str">
        <f t="shared" si="164"/>
        <v/>
      </c>
      <c r="AK838" s="39" t="str">
        <f t="shared" si="165"/>
        <v/>
      </c>
      <c r="AM838" s="77" t="str">
        <f t="shared" si="166"/>
        <v/>
      </c>
      <c r="AO838" s="77" t="str">
        <f t="shared" si="167"/>
        <v/>
      </c>
      <c r="AP838" s="21" t="str">
        <f t="shared" si="168"/>
        <v/>
      </c>
    </row>
    <row r="839" spans="1:42" x14ac:dyDescent="0.25">
      <c r="A839" s="27"/>
      <c r="B839" s="104"/>
      <c r="C839" s="105"/>
      <c r="D839" s="105"/>
      <c r="E839" s="106"/>
      <c r="F839" s="107"/>
      <c r="G839" s="107"/>
      <c r="H839" s="108"/>
      <c r="I839" s="27"/>
      <c r="J839" s="27"/>
      <c r="K839" s="29" t="str">
        <f t="shared" si="156"/>
        <v/>
      </c>
      <c r="L839" s="21" t="str">
        <f>IF($K839="", "", IF($K839=$Q$5, 0, ($G839*'Intro &amp; Setup'!$Y$20)-($F839*'Intro &amp; Setup'!$Y$20)))</f>
        <v/>
      </c>
      <c r="M839" s="27"/>
      <c r="S839" s="39" t="str">
        <f t="shared" si="157"/>
        <v/>
      </c>
      <c r="U839" s="39" t="str">
        <f t="shared" si="158"/>
        <v/>
      </c>
      <c r="W839" s="39" t="str">
        <f t="shared" si="159"/>
        <v/>
      </c>
      <c r="Y839" s="39" t="str">
        <f>IF($B839="", "", IF(OR($B839&lt;'Intro &amp; Setup'!$BI$7, $B839&gt;'Intro &amp; Setup'!$BJ$18), "X", ""))</f>
        <v/>
      </c>
      <c r="AA839" s="70" t="str">
        <f t="shared" si="160"/>
        <v/>
      </c>
      <c r="AB839" s="67" t="str">
        <f t="shared" si="161"/>
        <v/>
      </c>
      <c r="AD839" s="64" t="str">
        <f t="shared" si="162"/>
        <v/>
      </c>
      <c r="AF839" s="67" t="str">
        <f>IF($AD839="", "", COUNTIF($AD$11:$AD$1010, "&lt;"&amp;$AD839)+1+COUNTIF($AD$11:$AD839, $AD839)-1)</f>
        <v/>
      </c>
      <c r="AH839" s="77" t="str">
        <f t="shared" si="163"/>
        <v/>
      </c>
      <c r="AI839" s="21" t="str">
        <f t="shared" si="164"/>
        <v/>
      </c>
      <c r="AK839" s="39" t="str">
        <f t="shared" si="165"/>
        <v/>
      </c>
      <c r="AM839" s="77" t="str">
        <f t="shared" si="166"/>
        <v/>
      </c>
      <c r="AO839" s="77" t="str">
        <f t="shared" si="167"/>
        <v/>
      </c>
      <c r="AP839" s="21" t="str">
        <f t="shared" si="168"/>
        <v/>
      </c>
    </row>
    <row r="840" spans="1:42" x14ac:dyDescent="0.25">
      <c r="A840" s="27"/>
      <c r="B840" s="104"/>
      <c r="C840" s="105"/>
      <c r="D840" s="105"/>
      <c r="E840" s="106"/>
      <c r="F840" s="107"/>
      <c r="G840" s="107"/>
      <c r="H840" s="108"/>
      <c r="I840" s="27"/>
      <c r="J840" s="27"/>
      <c r="K840" s="29" t="str">
        <f t="shared" si="156"/>
        <v/>
      </c>
      <c r="L840" s="21" t="str">
        <f>IF($K840="", "", IF($K840=$Q$5, 0, ($G840*'Intro &amp; Setup'!$Y$20)-($F840*'Intro &amp; Setup'!$Y$20)))</f>
        <v/>
      </c>
      <c r="M840" s="27"/>
      <c r="S840" s="39" t="str">
        <f t="shared" si="157"/>
        <v/>
      </c>
      <c r="U840" s="39" t="str">
        <f t="shared" si="158"/>
        <v/>
      </c>
      <c r="W840" s="39" t="str">
        <f t="shared" si="159"/>
        <v/>
      </c>
      <c r="Y840" s="39" t="str">
        <f>IF($B840="", "", IF(OR($B840&lt;'Intro &amp; Setup'!$BI$7, $B840&gt;'Intro &amp; Setup'!$BJ$18), "X", ""))</f>
        <v/>
      </c>
      <c r="AA840" s="70" t="str">
        <f t="shared" si="160"/>
        <v/>
      </c>
      <c r="AB840" s="67" t="str">
        <f t="shared" si="161"/>
        <v/>
      </c>
      <c r="AD840" s="64" t="str">
        <f t="shared" si="162"/>
        <v/>
      </c>
      <c r="AF840" s="67" t="str">
        <f>IF($AD840="", "", COUNTIF($AD$11:$AD$1010, "&lt;"&amp;$AD840)+1+COUNTIF($AD$11:$AD840, $AD840)-1)</f>
        <v/>
      </c>
      <c r="AH840" s="77" t="str">
        <f t="shared" si="163"/>
        <v/>
      </c>
      <c r="AI840" s="21" t="str">
        <f t="shared" si="164"/>
        <v/>
      </c>
      <c r="AK840" s="39" t="str">
        <f t="shared" si="165"/>
        <v/>
      </c>
      <c r="AM840" s="77" t="str">
        <f t="shared" si="166"/>
        <v/>
      </c>
      <c r="AO840" s="77" t="str">
        <f t="shared" si="167"/>
        <v/>
      </c>
      <c r="AP840" s="21" t="str">
        <f t="shared" si="168"/>
        <v/>
      </c>
    </row>
    <row r="841" spans="1:42" x14ac:dyDescent="0.25">
      <c r="A841" s="27"/>
      <c r="B841" s="104"/>
      <c r="C841" s="105"/>
      <c r="D841" s="105"/>
      <c r="E841" s="106"/>
      <c r="F841" s="107"/>
      <c r="G841" s="107"/>
      <c r="H841" s="108"/>
      <c r="I841" s="27"/>
      <c r="J841" s="27"/>
      <c r="K841" s="29" t="str">
        <f t="shared" si="156"/>
        <v/>
      </c>
      <c r="L841" s="21" t="str">
        <f>IF($K841="", "", IF($K841=$Q$5, 0, ($G841*'Intro &amp; Setup'!$Y$20)-($F841*'Intro &amp; Setup'!$Y$20)))</f>
        <v/>
      </c>
      <c r="M841" s="27"/>
      <c r="S841" s="39" t="str">
        <f t="shared" si="157"/>
        <v/>
      </c>
      <c r="U841" s="39" t="str">
        <f t="shared" si="158"/>
        <v/>
      </c>
      <c r="W841" s="39" t="str">
        <f t="shared" si="159"/>
        <v/>
      </c>
      <c r="Y841" s="39" t="str">
        <f>IF($B841="", "", IF(OR($B841&lt;'Intro &amp; Setup'!$BI$7, $B841&gt;'Intro &amp; Setup'!$BJ$18), "X", ""))</f>
        <v/>
      </c>
      <c r="AA841" s="70" t="str">
        <f t="shared" si="160"/>
        <v/>
      </c>
      <c r="AB841" s="67" t="str">
        <f t="shared" si="161"/>
        <v/>
      </c>
      <c r="AD841" s="64" t="str">
        <f t="shared" si="162"/>
        <v/>
      </c>
      <c r="AF841" s="67" t="str">
        <f>IF($AD841="", "", COUNTIF($AD$11:$AD$1010, "&lt;"&amp;$AD841)+1+COUNTIF($AD$11:$AD841, $AD841)-1)</f>
        <v/>
      </c>
      <c r="AH841" s="77" t="str">
        <f t="shared" si="163"/>
        <v/>
      </c>
      <c r="AI841" s="21" t="str">
        <f t="shared" si="164"/>
        <v/>
      </c>
      <c r="AK841" s="39" t="str">
        <f t="shared" si="165"/>
        <v/>
      </c>
      <c r="AM841" s="77" t="str">
        <f t="shared" si="166"/>
        <v/>
      </c>
      <c r="AO841" s="77" t="str">
        <f t="shared" si="167"/>
        <v/>
      </c>
      <c r="AP841" s="21" t="str">
        <f t="shared" si="168"/>
        <v/>
      </c>
    </row>
    <row r="842" spans="1:42" x14ac:dyDescent="0.25">
      <c r="A842" s="27"/>
      <c r="B842" s="104"/>
      <c r="C842" s="105"/>
      <c r="D842" s="105"/>
      <c r="E842" s="106"/>
      <c r="F842" s="107"/>
      <c r="G842" s="107"/>
      <c r="H842" s="108"/>
      <c r="I842" s="27"/>
      <c r="J842" s="27"/>
      <c r="K842" s="29" t="str">
        <f t="shared" si="156"/>
        <v/>
      </c>
      <c r="L842" s="21" t="str">
        <f>IF($K842="", "", IF($K842=$Q$5, 0, ($G842*'Intro &amp; Setup'!$Y$20)-($F842*'Intro &amp; Setup'!$Y$20)))</f>
        <v/>
      </c>
      <c r="M842" s="27"/>
      <c r="S842" s="39" t="str">
        <f t="shared" si="157"/>
        <v/>
      </c>
      <c r="U842" s="39" t="str">
        <f t="shared" si="158"/>
        <v/>
      </c>
      <c r="W842" s="39" t="str">
        <f t="shared" si="159"/>
        <v/>
      </c>
      <c r="Y842" s="39" t="str">
        <f>IF($B842="", "", IF(OR($B842&lt;'Intro &amp; Setup'!$BI$7, $B842&gt;'Intro &amp; Setup'!$BJ$18), "X", ""))</f>
        <v/>
      </c>
      <c r="AA842" s="70" t="str">
        <f t="shared" si="160"/>
        <v/>
      </c>
      <c r="AB842" s="67" t="str">
        <f t="shared" si="161"/>
        <v/>
      </c>
      <c r="AD842" s="64" t="str">
        <f t="shared" si="162"/>
        <v/>
      </c>
      <c r="AF842" s="67" t="str">
        <f>IF($AD842="", "", COUNTIF($AD$11:$AD$1010, "&lt;"&amp;$AD842)+1+COUNTIF($AD$11:$AD842, $AD842)-1)</f>
        <v/>
      </c>
      <c r="AH842" s="77" t="str">
        <f t="shared" si="163"/>
        <v/>
      </c>
      <c r="AI842" s="21" t="str">
        <f t="shared" si="164"/>
        <v/>
      </c>
      <c r="AK842" s="39" t="str">
        <f t="shared" si="165"/>
        <v/>
      </c>
      <c r="AM842" s="77" t="str">
        <f t="shared" si="166"/>
        <v/>
      </c>
      <c r="AO842" s="77" t="str">
        <f t="shared" si="167"/>
        <v/>
      </c>
      <c r="AP842" s="21" t="str">
        <f t="shared" si="168"/>
        <v/>
      </c>
    </row>
    <row r="843" spans="1:42" x14ac:dyDescent="0.25">
      <c r="A843" s="27"/>
      <c r="B843" s="104"/>
      <c r="C843" s="105"/>
      <c r="D843" s="105"/>
      <c r="E843" s="106"/>
      <c r="F843" s="107"/>
      <c r="G843" s="107"/>
      <c r="H843" s="108"/>
      <c r="I843" s="27"/>
      <c r="J843" s="27"/>
      <c r="K843" s="29" t="str">
        <f t="shared" si="156"/>
        <v/>
      </c>
      <c r="L843" s="21" t="str">
        <f>IF($K843="", "", IF($K843=$Q$5, 0, ($G843*'Intro &amp; Setup'!$Y$20)-($F843*'Intro &amp; Setup'!$Y$20)))</f>
        <v/>
      </c>
      <c r="M843" s="27"/>
      <c r="S843" s="39" t="str">
        <f t="shared" si="157"/>
        <v/>
      </c>
      <c r="U843" s="39" t="str">
        <f t="shared" si="158"/>
        <v/>
      </c>
      <c r="W843" s="39" t="str">
        <f t="shared" si="159"/>
        <v/>
      </c>
      <c r="Y843" s="39" t="str">
        <f>IF($B843="", "", IF(OR($B843&lt;'Intro &amp; Setup'!$BI$7, $B843&gt;'Intro &amp; Setup'!$BJ$18), "X", ""))</f>
        <v/>
      </c>
      <c r="AA843" s="70" t="str">
        <f t="shared" si="160"/>
        <v/>
      </c>
      <c r="AB843" s="67" t="str">
        <f t="shared" si="161"/>
        <v/>
      </c>
      <c r="AD843" s="64" t="str">
        <f t="shared" si="162"/>
        <v/>
      </c>
      <c r="AF843" s="67" t="str">
        <f>IF($AD843="", "", COUNTIF($AD$11:$AD$1010, "&lt;"&amp;$AD843)+1+COUNTIF($AD$11:$AD843, $AD843)-1)</f>
        <v/>
      </c>
      <c r="AH843" s="77" t="str">
        <f t="shared" si="163"/>
        <v/>
      </c>
      <c r="AI843" s="21" t="str">
        <f t="shared" si="164"/>
        <v/>
      </c>
      <c r="AK843" s="39" t="str">
        <f t="shared" si="165"/>
        <v/>
      </c>
      <c r="AM843" s="77" t="str">
        <f t="shared" si="166"/>
        <v/>
      </c>
      <c r="AO843" s="77" t="str">
        <f t="shared" si="167"/>
        <v/>
      </c>
      <c r="AP843" s="21" t="str">
        <f t="shared" si="168"/>
        <v/>
      </c>
    </row>
    <row r="844" spans="1:42" x14ac:dyDescent="0.25">
      <c r="A844" s="27"/>
      <c r="B844" s="104"/>
      <c r="C844" s="105"/>
      <c r="D844" s="105"/>
      <c r="E844" s="106"/>
      <c r="F844" s="107"/>
      <c r="G844" s="107"/>
      <c r="H844" s="108"/>
      <c r="I844" s="27"/>
      <c r="J844" s="27"/>
      <c r="K844" s="29" t="str">
        <f t="shared" ref="K844:K907" si="169">IF($C844="", "", IF($H844="", IF(IFERROR(INDEX($Q$9:$Q$30, MATCH($C844, $P$9:$P$30, 0)), "")="", $Q$5, IFERROR(INDEX($Q$9:$Q$30, MATCH($C844, $P$9:$P$30, 0)), "")), $H844))</f>
        <v/>
      </c>
      <c r="L844" s="21" t="str">
        <f>IF($K844="", "", IF($K844=$Q$5, 0, ($G844*'Intro &amp; Setup'!$Y$20)-($F844*'Intro &amp; Setup'!$Y$20)))</f>
        <v/>
      </c>
      <c r="M844" s="27"/>
      <c r="S844" s="39" t="str">
        <f t="shared" ref="S844:S907" si="170">IF($C844="", "", IF(COUNTIF($P$9:$P$30, $C844)=0, "X", ""))</f>
        <v/>
      </c>
      <c r="U844" s="39" t="str">
        <f t="shared" ref="U844:U907" si="171">IF($B844="", "", TEXT($B844, "mmm yyyy"))</f>
        <v/>
      </c>
      <c r="W844" s="39" t="str">
        <f t="shared" ref="W844:W907" si="172">IF(COUNTIF($B844:$H844, "")&lt;7, "X", "")</f>
        <v/>
      </c>
      <c r="Y844" s="39" t="str">
        <f>IF($B844="", "", IF(OR($B844&lt;'Intro &amp; Setup'!$BI$7, $B844&gt;'Intro &amp; Setup'!$BJ$18), "X", ""))</f>
        <v/>
      </c>
      <c r="AA844" s="70" t="str">
        <f t="shared" ref="AA844:AA907" si="173">IF($B844="", "", IF(AND($B844&gt;=$AA$7, $B844&lt;=$AA$8), "X", ""))</f>
        <v/>
      </c>
      <c r="AB844" s="67" t="str">
        <f t="shared" ref="AB844:AB907" si="174">IF($C844="", "", IF($AB$8="", "X", IF($C844=$AB$8, "X", "")))</f>
        <v/>
      </c>
      <c r="AD844" s="64" t="str">
        <f t="shared" ref="AD844:AD907" si="175">IF(AND($AA844="X", $AB844="X"), $B844, "")</f>
        <v/>
      </c>
      <c r="AF844" s="67" t="str">
        <f>IF($AD844="", "", COUNTIF($AD$11:$AD$1010, "&lt;"&amp;$AD844)+1+COUNTIF($AD$11:$AD844, $AD844)-1)</f>
        <v/>
      </c>
      <c r="AH844" s="77" t="str">
        <f t="shared" ref="AH844:AH907" si="176">IF($AF844="", "", $F844)</f>
        <v/>
      </c>
      <c r="AI844" s="21" t="str">
        <f t="shared" ref="AI844:AI907" si="177">IF($AF844="", "", $G844)</f>
        <v/>
      </c>
      <c r="AK844" s="39" t="str">
        <f t="shared" ref="AK844:AK907" si="178">IF($K844=$Q$4, $U844, "")</f>
        <v/>
      </c>
      <c r="AM844" s="77" t="str">
        <f t="shared" ref="AM844:AM907" si="179">IF($C844=$P$9, $G844-$F844, "")</f>
        <v/>
      </c>
      <c r="AO844" s="77" t="str">
        <f t="shared" ref="AO844:AO907" si="180">IF($K844=$Q$4, F844, "")</f>
        <v/>
      </c>
      <c r="AP844" s="21" t="str">
        <f t="shared" ref="AP844:AP907" si="181">IF($K844=$Q$4, G844, "")</f>
        <v/>
      </c>
    </row>
    <row r="845" spans="1:42" x14ac:dyDescent="0.25">
      <c r="A845" s="27"/>
      <c r="B845" s="104"/>
      <c r="C845" s="105"/>
      <c r="D845" s="105"/>
      <c r="E845" s="106"/>
      <c r="F845" s="107"/>
      <c r="G845" s="107"/>
      <c r="H845" s="108"/>
      <c r="I845" s="27"/>
      <c r="J845" s="27"/>
      <c r="K845" s="29" t="str">
        <f t="shared" si="169"/>
        <v/>
      </c>
      <c r="L845" s="21" t="str">
        <f>IF($K845="", "", IF($K845=$Q$5, 0, ($G845*'Intro &amp; Setup'!$Y$20)-($F845*'Intro &amp; Setup'!$Y$20)))</f>
        <v/>
      </c>
      <c r="M845" s="27"/>
      <c r="S845" s="39" t="str">
        <f t="shared" si="170"/>
        <v/>
      </c>
      <c r="U845" s="39" t="str">
        <f t="shared" si="171"/>
        <v/>
      </c>
      <c r="W845" s="39" t="str">
        <f t="shared" si="172"/>
        <v/>
      </c>
      <c r="Y845" s="39" t="str">
        <f>IF($B845="", "", IF(OR($B845&lt;'Intro &amp; Setup'!$BI$7, $B845&gt;'Intro &amp; Setup'!$BJ$18), "X", ""))</f>
        <v/>
      </c>
      <c r="AA845" s="70" t="str">
        <f t="shared" si="173"/>
        <v/>
      </c>
      <c r="AB845" s="67" t="str">
        <f t="shared" si="174"/>
        <v/>
      </c>
      <c r="AD845" s="64" t="str">
        <f t="shared" si="175"/>
        <v/>
      </c>
      <c r="AF845" s="67" t="str">
        <f>IF($AD845="", "", COUNTIF($AD$11:$AD$1010, "&lt;"&amp;$AD845)+1+COUNTIF($AD$11:$AD845, $AD845)-1)</f>
        <v/>
      </c>
      <c r="AH845" s="77" t="str">
        <f t="shared" si="176"/>
        <v/>
      </c>
      <c r="AI845" s="21" t="str">
        <f t="shared" si="177"/>
        <v/>
      </c>
      <c r="AK845" s="39" t="str">
        <f t="shared" si="178"/>
        <v/>
      </c>
      <c r="AM845" s="77" t="str">
        <f t="shared" si="179"/>
        <v/>
      </c>
      <c r="AO845" s="77" t="str">
        <f t="shared" si="180"/>
        <v/>
      </c>
      <c r="AP845" s="21" t="str">
        <f t="shared" si="181"/>
        <v/>
      </c>
    </row>
    <row r="846" spans="1:42" x14ac:dyDescent="0.25">
      <c r="A846" s="27"/>
      <c r="B846" s="104"/>
      <c r="C846" s="105"/>
      <c r="D846" s="105"/>
      <c r="E846" s="106"/>
      <c r="F846" s="107"/>
      <c r="G846" s="107"/>
      <c r="H846" s="108"/>
      <c r="I846" s="27"/>
      <c r="J846" s="27"/>
      <c r="K846" s="29" t="str">
        <f t="shared" si="169"/>
        <v/>
      </c>
      <c r="L846" s="21" t="str">
        <f>IF($K846="", "", IF($K846=$Q$5, 0, ($G846*'Intro &amp; Setup'!$Y$20)-($F846*'Intro &amp; Setup'!$Y$20)))</f>
        <v/>
      </c>
      <c r="M846" s="27"/>
      <c r="S846" s="39" t="str">
        <f t="shared" si="170"/>
        <v/>
      </c>
      <c r="U846" s="39" t="str">
        <f t="shared" si="171"/>
        <v/>
      </c>
      <c r="W846" s="39" t="str">
        <f t="shared" si="172"/>
        <v/>
      </c>
      <c r="Y846" s="39" t="str">
        <f>IF($B846="", "", IF(OR($B846&lt;'Intro &amp; Setup'!$BI$7, $B846&gt;'Intro &amp; Setup'!$BJ$18), "X", ""))</f>
        <v/>
      </c>
      <c r="AA846" s="70" t="str">
        <f t="shared" si="173"/>
        <v/>
      </c>
      <c r="AB846" s="67" t="str">
        <f t="shared" si="174"/>
        <v/>
      </c>
      <c r="AD846" s="64" t="str">
        <f t="shared" si="175"/>
        <v/>
      </c>
      <c r="AF846" s="67" t="str">
        <f>IF($AD846="", "", COUNTIF($AD$11:$AD$1010, "&lt;"&amp;$AD846)+1+COUNTIF($AD$11:$AD846, $AD846)-1)</f>
        <v/>
      </c>
      <c r="AH846" s="77" t="str">
        <f t="shared" si="176"/>
        <v/>
      </c>
      <c r="AI846" s="21" t="str">
        <f t="shared" si="177"/>
        <v/>
      </c>
      <c r="AK846" s="39" t="str">
        <f t="shared" si="178"/>
        <v/>
      </c>
      <c r="AM846" s="77" t="str">
        <f t="shared" si="179"/>
        <v/>
      </c>
      <c r="AO846" s="77" t="str">
        <f t="shared" si="180"/>
        <v/>
      </c>
      <c r="AP846" s="21" t="str">
        <f t="shared" si="181"/>
        <v/>
      </c>
    </row>
    <row r="847" spans="1:42" x14ac:dyDescent="0.25">
      <c r="A847" s="27"/>
      <c r="B847" s="104"/>
      <c r="C847" s="105"/>
      <c r="D847" s="105"/>
      <c r="E847" s="106"/>
      <c r="F847" s="107"/>
      <c r="G847" s="107"/>
      <c r="H847" s="108"/>
      <c r="I847" s="27"/>
      <c r="J847" s="27"/>
      <c r="K847" s="29" t="str">
        <f t="shared" si="169"/>
        <v/>
      </c>
      <c r="L847" s="21" t="str">
        <f>IF($K847="", "", IF($K847=$Q$5, 0, ($G847*'Intro &amp; Setup'!$Y$20)-($F847*'Intro &amp; Setup'!$Y$20)))</f>
        <v/>
      </c>
      <c r="M847" s="27"/>
      <c r="S847" s="39" t="str">
        <f t="shared" si="170"/>
        <v/>
      </c>
      <c r="U847" s="39" t="str">
        <f t="shared" si="171"/>
        <v/>
      </c>
      <c r="W847" s="39" t="str">
        <f t="shared" si="172"/>
        <v/>
      </c>
      <c r="Y847" s="39" t="str">
        <f>IF($B847="", "", IF(OR($B847&lt;'Intro &amp; Setup'!$BI$7, $B847&gt;'Intro &amp; Setup'!$BJ$18), "X", ""))</f>
        <v/>
      </c>
      <c r="AA847" s="70" t="str">
        <f t="shared" si="173"/>
        <v/>
      </c>
      <c r="AB847" s="67" t="str">
        <f t="shared" si="174"/>
        <v/>
      </c>
      <c r="AD847" s="64" t="str">
        <f t="shared" si="175"/>
        <v/>
      </c>
      <c r="AF847" s="67" t="str">
        <f>IF($AD847="", "", COUNTIF($AD$11:$AD$1010, "&lt;"&amp;$AD847)+1+COUNTIF($AD$11:$AD847, $AD847)-1)</f>
        <v/>
      </c>
      <c r="AH847" s="77" t="str">
        <f t="shared" si="176"/>
        <v/>
      </c>
      <c r="AI847" s="21" t="str">
        <f t="shared" si="177"/>
        <v/>
      </c>
      <c r="AK847" s="39" t="str">
        <f t="shared" si="178"/>
        <v/>
      </c>
      <c r="AM847" s="77" t="str">
        <f t="shared" si="179"/>
        <v/>
      </c>
      <c r="AO847" s="77" t="str">
        <f t="shared" si="180"/>
        <v/>
      </c>
      <c r="AP847" s="21" t="str">
        <f t="shared" si="181"/>
        <v/>
      </c>
    </row>
    <row r="848" spans="1:42" x14ac:dyDescent="0.25">
      <c r="A848" s="27"/>
      <c r="B848" s="104"/>
      <c r="C848" s="105"/>
      <c r="D848" s="105"/>
      <c r="E848" s="106"/>
      <c r="F848" s="107"/>
      <c r="G848" s="107"/>
      <c r="H848" s="108"/>
      <c r="I848" s="27"/>
      <c r="J848" s="27"/>
      <c r="K848" s="29" t="str">
        <f t="shared" si="169"/>
        <v/>
      </c>
      <c r="L848" s="21" t="str">
        <f>IF($K848="", "", IF($K848=$Q$5, 0, ($G848*'Intro &amp; Setup'!$Y$20)-($F848*'Intro &amp; Setup'!$Y$20)))</f>
        <v/>
      </c>
      <c r="M848" s="27"/>
      <c r="S848" s="39" t="str">
        <f t="shared" si="170"/>
        <v/>
      </c>
      <c r="U848" s="39" t="str">
        <f t="shared" si="171"/>
        <v/>
      </c>
      <c r="W848" s="39" t="str">
        <f t="shared" si="172"/>
        <v/>
      </c>
      <c r="Y848" s="39" t="str">
        <f>IF($B848="", "", IF(OR($B848&lt;'Intro &amp; Setup'!$BI$7, $B848&gt;'Intro &amp; Setup'!$BJ$18), "X", ""))</f>
        <v/>
      </c>
      <c r="AA848" s="70" t="str">
        <f t="shared" si="173"/>
        <v/>
      </c>
      <c r="AB848" s="67" t="str">
        <f t="shared" si="174"/>
        <v/>
      </c>
      <c r="AD848" s="64" t="str">
        <f t="shared" si="175"/>
        <v/>
      </c>
      <c r="AF848" s="67" t="str">
        <f>IF($AD848="", "", COUNTIF($AD$11:$AD$1010, "&lt;"&amp;$AD848)+1+COUNTIF($AD$11:$AD848, $AD848)-1)</f>
        <v/>
      </c>
      <c r="AH848" s="77" t="str">
        <f t="shared" si="176"/>
        <v/>
      </c>
      <c r="AI848" s="21" t="str">
        <f t="shared" si="177"/>
        <v/>
      </c>
      <c r="AK848" s="39" t="str">
        <f t="shared" si="178"/>
        <v/>
      </c>
      <c r="AM848" s="77" t="str">
        <f t="shared" si="179"/>
        <v/>
      </c>
      <c r="AO848" s="77" t="str">
        <f t="shared" si="180"/>
        <v/>
      </c>
      <c r="AP848" s="21" t="str">
        <f t="shared" si="181"/>
        <v/>
      </c>
    </row>
    <row r="849" spans="1:42" x14ac:dyDescent="0.25">
      <c r="A849" s="27"/>
      <c r="B849" s="104"/>
      <c r="C849" s="105"/>
      <c r="D849" s="105"/>
      <c r="E849" s="106"/>
      <c r="F849" s="107"/>
      <c r="G849" s="107"/>
      <c r="H849" s="108"/>
      <c r="I849" s="27"/>
      <c r="J849" s="27"/>
      <c r="K849" s="29" t="str">
        <f t="shared" si="169"/>
        <v/>
      </c>
      <c r="L849" s="21" t="str">
        <f>IF($K849="", "", IF($K849=$Q$5, 0, ($G849*'Intro &amp; Setup'!$Y$20)-($F849*'Intro &amp; Setup'!$Y$20)))</f>
        <v/>
      </c>
      <c r="M849" s="27"/>
      <c r="S849" s="39" t="str">
        <f t="shared" si="170"/>
        <v/>
      </c>
      <c r="U849" s="39" t="str">
        <f t="shared" si="171"/>
        <v/>
      </c>
      <c r="W849" s="39" t="str">
        <f t="shared" si="172"/>
        <v/>
      </c>
      <c r="Y849" s="39" t="str">
        <f>IF($B849="", "", IF(OR($B849&lt;'Intro &amp; Setup'!$BI$7, $B849&gt;'Intro &amp; Setup'!$BJ$18), "X", ""))</f>
        <v/>
      </c>
      <c r="AA849" s="70" t="str">
        <f t="shared" si="173"/>
        <v/>
      </c>
      <c r="AB849" s="67" t="str">
        <f t="shared" si="174"/>
        <v/>
      </c>
      <c r="AD849" s="64" t="str">
        <f t="shared" si="175"/>
        <v/>
      </c>
      <c r="AF849" s="67" t="str">
        <f>IF($AD849="", "", COUNTIF($AD$11:$AD$1010, "&lt;"&amp;$AD849)+1+COUNTIF($AD$11:$AD849, $AD849)-1)</f>
        <v/>
      </c>
      <c r="AH849" s="77" t="str">
        <f t="shared" si="176"/>
        <v/>
      </c>
      <c r="AI849" s="21" t="str">
        <f t="shared" si="177"/>
        <v/>
      </c>
      <c r="AK849" s="39" t="str">
        <f t="shared" si="178"/>
        <v/>
      </c>
      <c r="AM849" s="77" t="str">
        <f t="shared" si="179"/>
        <v/>
      </c>
      <c r="AO849" s="77" t="str">
        <f t="shared" si="180"/>
        <v/>
      </c>
      <c r="AP849" s="21" t="str">
        <f t="shared" si="181"/>
        <v/>
      </c>
    </row>
    <row r="850" spans="1:42" x14ac:dyDescent="0.25">
      <c r="A850" s="27"/>
      <c r="B850" s="104"/>
      <c r="C850" s="105"/>
      <c r="D850" s="105"/>
      <c r="E850" s="106"/>
      <c r="F850" s="107"/>
      <c r="G850" s="107"/>
      <c r="H850" s="108"/>
      <c r="I850" s="27"/>
      <c r="J850" s="27"/>
      <c r="K850" s="29" t="str">
        <f t="shared" si="169"/>
        <v/>
      </c>
      <c r="L850" s="21" t="str">
        <f>IF($K850="", "", IF($K850=$Q$5, 0, ($G850*'Intro &amp; Setup'!$Y$20)-($F850*'Intro &amp; Setup'!$Y$20)))</f>
        <v/>
      </c>
      <c r="M850" s="27"/>
      <c r="S850" s="39" t="str">
        <f t="shared" si="170"/>
        <v/>
      </c>
      <c r="U850" s="39" t="str">
        <f t="shared" si="171"/>
        <v/>
      </c>
      <c r="W850" s="39" t="str">
        <f t="shared" si="172"/>
        <v/>
      </c>
      <c r="Y850" s="39" t="str">
        <f>IF($B850="", "", IF(OR($B850&lt;'Intro &amp; Setup'!$BI$7, $B850&gt;'Intro &amp; Setup'!$BJ$18), "X", ""))</f>
        <v/>
      </c>
      <c r="AA850" s="70" t="str">
        <f t="shared" si="173"/>
        <v/>
      </c>
      <c r="AB850" s="67" t="str">
        <f t="shared" si="174"/>
        <v/>
      </c>
      <c r="AD850" s="64" t="str">
        <f t="shared" si="175"/>
        <v/>
      </c>
      <c r="AF850" s="67" t="str">
        <f>IF($AD850="", "", COUNTIF($AD$11:$AD$1010, "&lt;"&amp;$AD850)+1+COUNTIF($AD$11:$AD850, $AD850)-1)</f>
        <v/>
      </c>
      <c r="AH850" s="77" t="str">
        <f t="shared" si="176"/>
        <v/>
      </c>
      <c r="AI850" s="21" t="str">
        <f t="shared" si="177"/>
        <v/>
      </c>
      <c r="AK850" s="39" t="str">
        <f t="shared" si="178"/>
        <v/>
      </c>
      <c r="AM850" s="77" t="str">
        <f t="shared" si="179"/>
        <v/>
      </c>
      <c r="AO850" s="77" t="str">
        <f t="shared" si="180"/>
        <v/>
      </c>
      <c r="AP850" s="21" t="str">
        <f t="shared" si="181"/>
        <v/>
      </c>
    </row>
    <row r="851" spans="1:42" x14ac:dyDescent="0.25">
      <c r="A851" s="27"/>
      <c r="B851" s="104"/>
      <c r="C851" s="105"/>
      <c r="D851" s="105"/>
      <c r="E851" s="106"/>
      <c r="F851" s="107"/>
      <c r="G851" s="107"/>
      <c r="H851" s="108"/>
      <c r="I851" s="27"/>
      <c r="J851" s="27"/>
      <c r="K851" s="29" t="str">
        <f t="shared" si="169"/>
        <v/>
      </c>
      <c r="L851" s="21" t="str">
        <f>IF($K851="", "", IF($K851=$Q$5, 0, ($G851*'Intro &amp; Setup'!$Y$20)-($F851*'Intro &amp; Setup'!$Y$20)))</f>
        <v/>
      </c>
      <c r="M851" s="27"/>
      <c r="S851" s="39" t="str">
        <f t="shared" si="170"/>
        <v/>
      </c>
      <c r="U851" s="39" t="str">
        <f t="shared" si="171"/>
        <v/>
      </c>
      <c r="W851" s="39" t="str">
        <f t="shared" si="172"/>
        <v/>
      </c>
      <c r="Y851" s="39" t="str">
        <f>IF($B851="", "", IF(OR($B851&lt;'Intro &amp; Setup'!$BI$7, $B851&gt;'Intro &amp; Setup'!$BJ$18), "X", ""))</f>
        <v/>
      </c>
      <c r="AA851" s="70" t="str">
        <f t="shared" si="173"/>
        <v/>
      </c>
      <c r="AB851" s="67" t="str">
        <f t="shared" si="174"/>
        <v/>
      </c>
      <c r="AD851" s="64" t="str">
        <f t="shared" si="175"/>
        <v/>
      </c>
      <c r="AF851" s="67" t="str">
        <f>IF($AD851="", "", COUNTIF($AD$11:$AD$1010, "&lt;"&amp;$AD851)+1+COUNTIF($AD$11:$AD851, $AD851)-1)</f>
        <v/>
      </c>
      <c r="AH851" s="77" t="str">
        <f t="shared" si="176"/>
        <v/>
      </c>
      <c r="AI851" s="21" t="str">
        <f t="shared" si="177"/>
        <v/>
      </c>
      <c r="AK851" s="39" t="str">
        <f t="shared" si="178"/>
        <v/>
      </c>
      <c r="AM851" s="77" t="str">
        <f t="shared" si="179"/>
        <v/>
      </c>
      <c r="AO851" s="77" t="str">
        <f t="shared" si="180"/>
        <v/>
      </c>
      <c r="AP851" s="21" t="str">
        <f t="shared" si="181"/>
        <v/>
      </c>
    </row>
    <row r="852" spans="1:42" x14ac:dyDescent="0.25">
      <c r="A852" s="27"/>
      <c r="B852" s="104"/>
      <c r="C852" s="105"/>
      <c r="D852" s="105"/>
      <c r="E852" s="106"/>
      <c r="F852" s="107"/>
      <c r="G852" s="107"/>
      <c r="H852" s="108"/>
      <c r="I852" s="27"/>
      <c r="J852" s="27"/>
      <c r="K852" s="29" t="str">
        <f t="shared" si="169"/>
        <v/>
      </c>
      <c r="L852" s="21" t="str">
        <f>IF($K852="", "", IF($K852=$Q$5, 0, ($G852*'Intro &amp; Setup'!$Y$20)-($F852*'Intro &amp; Setup'!$Y$20)))</f>
        <v/>
      </c>
      <c r="M852" s="27"/>
      <c r="S852" s="39" t="str">
        <f t="shared" si="170"/>
        <v/>
      </c>
      <c r="U852" s="39" t="str">
        <f t="shared" si="171"/>
        <v/>
      </c>
      <c r="W852" s="39" t="str">
        <f t="shared" si="172"/>
        <v/>
      </c>
      <c r="Y852" s="39" t="str">
        <f>IF($B852="", "", IF(OR($B852&lt;'Intro &amp; Setup'!$BI$7, $B852&gt;'Intro &amp; Setup'!$BJ$18), "X", ""))</f>
        <v/>
      </c>
      <c r="AA852" s="70" t="str">
        <f t="shared" si="173"/>
        <v/>
      </c>
      <c r="AB852" s="67" t="str">
        <f t="shared" si="174"/>
        <v/>
      </c>
      <c r="AD852" s="64" t="str">
        <f t="shared" si="175"/>
        <v/>
      </c>
      <c r="AF852" s="67" t="str">
        <f>IF($AD852="", "", COUNTIF($AD$11:$AD$1010, "&lt;"&amp;$AD852)+1+COUNTIF($AD$11:$AD852, $AD852)-1)</f>
        <v/>
      </c>
      <c r="AH852" s="77" t="str">
        <f t="shared" si="176"/>
        <v/>
      </c>
      <c r="AI852" s="21" t="str">
        <f t="shared" si="177"/>
        <v/>
      </c>
      <c r="AK852" s="39" t="str">
        <f t="shared" si="178"/>
        <v/>
      </c>
      <c r="AM852" s="77" t="str">
        <f t="shared" si="179"/>
        <v/>
      </c>
      <c r="AO852" s="77" t="str">
        <f t="shared" si="180"/>
        <v/>
      </c>
      <c r="AP852" s="21" t="str">
        <f t="shared" si="181"/>
        <v/>
      </c>
    </row>
    <row r="853" spans="1:42" x14ac:dyDescent="0.25">
      <c r="A853" s="27"/>
      <c r="B853" s="104"/>
      <c r="C853" s="105"/>
      <c r="D853" s="105"/>
      <c r="E853" s="106"/>
      <c r="F853" s="107"/>
      <c r="G853" s="107"/>
      <c r="H853" s="108"/>
      <c r="I853" s="27"/>
      <c r="J853" s="27"/>
      <c r="K853" s="29" t="str">
        <f t="shared" si="169"/>
        <v/>
      </c>
      <c r="L853" s="21" t="str">
        <f>IF($K853="", "", IF($K853=$Q$5, 0, ($G853*'Intro &amp; Setup'!$Y$20)-($F853*'Intro &amp; Setup'!$Y$20)))</f>
        <v/>
      </c>
      <c r="M853" s="27"/>
      <c r="S853" s="39" t="str">
        <f t="shared" si="170"/>
        <v/>
      </c>
      <c r="U853" s="39" t="str">
        <f t="shared" si="171"/>
        <v/>
      </c>
      <c r="W853" s="39" t="str">
        <f t="shared" si="172"/>
        <v/>
      </c>
      <c r="Y853" s="39" t="str">
        <f>IF($B853="", "", IF(OR($B853&lt;'Intro &amp; Setup'!$BI$7, $B853&gt;'Intro &amp; Setup'!$BJ$18), "X", ""))</f>
        <v/>
      </c>
      <c r="AA853" s="70" t="str">
        <f t="shared" si="173"/>
        <v/>
      </c>
      <c r="AB853" s="67" t="str">
        <f t="shared" si="174"/>
        <v/>
      </c>
      <c r="AD853" s="64" t="str">
        <f t="shared" si="175"/>
        <v/>
      </c>
      <c r="AF853" s="67" t="str">
        <f>IF($AD853="", "", COUNTIF($AD$11:$AD$1010, "&lt;"&amp;$AD853)+1+COUNTIF($AD$11:$AD853, $AD853)-1)</f>
        <v/>
      </c>
      <c r="AH853" s="77" t="str">
        <f t="shared" si="176"/>
        <v/>
      </c>
      <c r="AI853" s="21" t="str">
        <f t="shared" si="177"/>
        <v/>
      </c>
      <c r="AK853" s="39" t="str">
        <f t="shared" si="178"/>
        <v/>
      </c>
      <c r="AM853" s="77" t="str">
        <f t="shared" si="179"/>
        <v/>
      </c>
      <c r="AO853" s="77" t="str">
        <f t="shared" si="180"/>
        <v/>
      </c>
      <c r="AP853" s="21" t="str">
        <f t="shared" si="181"/>
        <v/>
      </c>
    </row>
    <row r="854" spans="1:42" x14ac:dyDescent="0.25">
      <c r="A854" s="27"/>
      <c r="B854" s="104"/>
      <c r="C854" s="105"/>
      <c r="D854" s="105"/>
      <c r="E854" s="106"/>
      <c r="F854" s="107"/>
      <c r="G854" s="107"/>
      <c r="H854" s="108"/>
      <c r="I854" s="27"/>
      <c r="J854" s="27"/>
      <c r="K854" s="29" t="str">
        <f t="shared" si="169"/>
        <v/>
      </c>
      <c r="L854" s="21" t="str">
        <f>IF($K854="", "", IF($K854=$Q$5, 0, ($G854*'Intro &amp; Setup'!$Y$20)-($F854*'Intro &amp; Setup'!$Y$20)))</f>
        <v/>
      </c>
      <c r="M854" s="27"/>
      <c r="S854" s="39" t="str">
        <f t="shared" si="170"/>
        <v/>
      </c>
      <c r="U854" s="39" t="str">
        <f t="shared" si="171"/>
        <v/>
      </c>
      <c r="W854" s="39" t="str">
        <f t="shared" si="172"/>
        <v/>
      </c>
      <c r="Y854" s="39" t="str">
        <f>IF($B854="", "", IF(OR($B854&lt;'Intro &amp; Setup'!$BI$7, $B854&gt;'Intro &amp; Setup'!$BJ$18), "X", ""))</f>
        <v/>
      </c>
      <c r="AA854" s="70" t="str">
        <f t="shared" si="173"/>
        <v/>
      </c>
      <c r="AB854" s="67" t="str">
        <f t="shared" si="174"/>
        <v/>
      </c>
      <c r="AD854" s="64" t="str">
        <f t="shared" si="175"/>
        <v/>
      </c>
      <c r="AF854" s="67" t="str">
        <f>IF($AD854="", "", COUNTIF($AD$11:$AD$1010, "&lt;"&amp;$AD854)+1+COUNTIF($AD$11:$AD854, $AD854)-1)</f>
        <v/>
      </c>
      <c r="AH854" s="77" t="str">
        <f t="shared" si="176"/>
        <v/>
      </c>
      <c r="AI854" s="21" t="str">
        <f t="shared" si="177"/>
        <v/>
      </c>
      <c r="AK854" s="39" t="str">
        <f t="shared" si="178"/>
        <v/>
      </c>
      <c r="AM854" s="77" t="str">
        <f t="shared" si="179"/>
        <v/>
      </c>
      <c r="AO854" s="77" t="str">
        <f t="shared" si="180"/>
        <v/>
      </c>
      <c r="AP854" s="21" t="str">
        <f t="shared" si="181"/>
        <v/>
      </c>
    </row>
    <row r="855" spans="1:42" x14ac:dyDescent="0.25">
      <c r="A855" s="27"/>
      <c r="B855" s="104"/>
      <c r="C855" s="105"/>
      <c r="D855" s="105"/>
      <c r="E855" s="106"/>
      <c r="F855" s="107"/>
      <c r="G855" s="107"/>
      <c r="H855" s="108"/>
      <c r="I855" s="27"/>
      <c r="J855" s="27"/>
      <c r="K855" s="29" t="str">
        <f t="shared" si="169"/>
        <v/>
      </c>
      <c r="L855" s="21" t="str">
        <f>IF($K855="", "", IF($K855=$Q$5, 0, ($G855*'Intro &amp; Setup'!$Y$20)-($F855*'Intro &amp; Setup'!$Y$20)))</f>
        <v/>
      </c>
      <c r="M855" s="27"/>
      <c r="S855" s="39" t="str">
        <f t="shared" si="170"/>
        <v/>
      </c>
      <c r="U855" s="39" t="str">
        <f t="shared" si="171"/>
        <v/>
      </c>
      <c r="W855" s="39" t="str">
        <f t="shared" si="172"/>
        <v/>
      </c>
      <c r="Y855" s="39" t="str">
        <f>IF($B855="", "", IF(OR($B855&lt;'Intro &amp; Setup'!$BI$7, $B855&gt;'Intro &amp; Setup'!$BJ$18), "X", ""))</f>
        <v/>
      </c>
      <c r="AA855" s="70" t="str">
        <f t="shared" si="173"/>
        <v/>
      </c>
      <c r="AB855" s="67" t="str">
        <f t="shared" si="174"/>
        <v/>
      </c>
      <c r="AD855" s="64" t="str">
        <f t="shared" si="175"/>
        <v/>
      </c>
      <c r="AF855" s="67" t="str">
        <f>IF($AD855="", "", COUNTIF($AD$11:$AD$1010, "&lt;"&amp;$AD855)+1+COUNTIF($AD$11:$AD855, $AD855)-1)</f>
        <v/>
      </c>
      <c r="AH855" s="77" t="str">
        <f t="shared" si="176"/>
        <v/>
      </c>
      <c r="AI855" s="21" t="str">
        <f t="shared" si="177"/>
        <v/>
      </c>
      <c r="AK855" s="39" t="str">
        <f t="shared" si="178"/>
        <v/>
      </c>
      <c r="AM855" s="77" t="str">
        <f t="shared" si="179"/>
        <v/>
      </c>
      <c r="AO855" s="77" t="str">
        <f t="shared" si="180"/>
        <v/>
      </c>
      <c r="AP855" s="21" t="str">
        <f t="shared" si="181"/>
        <v/>
      </c>
    </row>
    <row r="856" spans="1:42" x14ac:dyDescent="0.25">
      <c r="A856" s="27"/>
      <c r="B856" s="104"/>
      <c r="C856" s="105"/>
      <c r="D856" s="105"/>
      <c r="E856" s="106"/>
      <c r="F856" s="107"/>
      <c r="G856" s="107"/>
      <c r="H856" s="108"/>
      <c r="I856" s="27"/>
      <c r="J856" s="27"/>
      <c r="K856" s="29" t="str">
        <f t="shared" si="169"/>
        <v/>
      </c>
      <c r="L856" s="21" t="str">
        <f>IF($K856="", "", IF($K856=$Q$5, 0, ($G856*'Intro &amp; Setup'!$Y$20)-($F856*'Intro &amp; Setup'!$Y$20)))</f>
        <v/>
      </c>
      <c r="M856" s="27"/>
      <c r="S856" s="39" t="str">
        <f t="shared" si="170"/>
        <v/>
      </c>
      <c r="U856" s="39" t="str">
        <f t="shared" si="171"/>
        <v/>
      </c>
      <c r="W856" s="39" t="str">
        <f t="shared" si="172"/>
        <v/>
      </c>
      <c r="Y856" s="39" t="str">
        <f>IF($B856="", "", IF(OR($B856&lt;'Intro &amp; Setup'!$BI$7, $B856&gt;'Intro &amp; Setup'!$BJ$18), "X", ""))</f>
        <v/>
      </c>
      <c r="AA856" s="70" t="str">
        <f t="shared" si="173"/>
        <v/>
      </c>
      <c r="AB856" s="67" t="str">
        <f t="shared" si="174"/>
        <v/>
      </c>
      <c r="AD856" s="64" t="str">
        <f t="shared" si="175"/>
        <v/>
      </c>
      <c r="AF856" s="67" t="str">
        <f>IF($AD856="", "", COUNTIF($AD$11:$AD$1010, "&lt;"&amp;$AD856)+1+COUNTIF($AD$11:$AD856, $AD856)-1)</f>
        <v/>
      </c>
      <c r="AH856" s="77" t="str">
        <f t="shared" si="176"/>
        <v/>
      </c>
      <c r="AI856" s="21" t="str">
        <f t="shared" si="177"/>
        <v/>
      </c>
      <c r="AK856" s="39" t="str">
        <f t="shared" si="178"/>
        <v/>
      </c>
      <c r="AM856" s="77" t="str">
        <f t="shared" si="179"/>
        <v/>
      </c>
      <c r="AO856" s="77" t="str">
        <f t="shared" si="180"/>
        <v/>
      </c>
      <c r="AP856" s="21" t="str">
        <f t="shared" si="181"/>
        <v/>
      </c>
    </row>
    <row r="857" spans="1:42" x14ac:dyDescent="0.25">
      <c r="A857" s="27"/>
      <c r="B857" s="104"/>
      <c r="C857" s="105"/>
      <c r="D857" s="105"/>
      <c r="E857" s="106"/>
      <c r="F857" s="107"/>
      <c r="G857" s="107"/>
      <c r="H857" s="108"/>
      <c r="I857" s="27"/>
      <c r="J857" s="27"/>
      <c r="K857" s="29" t="str">
        <f t="shared" si="169"/>
        <v/>
      </c>
      <c r="L857" s="21" t="str">
        <f>IF($K857="", "", IF($K857=$Q$5, 0, ($G857*'Intro &amp; Setup'!$Y$20)-($F857*'Intro &amp; Setup'!$Y$20)))</f>
        <v/>
      </c>
      <c r="M857" s="27"/>
      <c r="S857" s="39" t="str">
        <f t="shared" si="170"/>
        <v/>
      </c>
      <c r="U857" s="39" t="str">
        <f t="shared" si="171"/>
        <v/>
      </c>
      <c r="W857" s="39" t="str">
        <f t="shared" si="172"/>
        <v/>
      </c>
      <c r="Y857" s="39" t="str">
        <f>IF($B857="", "", IF(OR($B857&lt;'Intro &amp; Setup'!$BI$7, $B857&gt;'Intro &amp; Setup'!$BJ$18), "X", ""))</f>
        <v/>
      </c>
      <c r="AA857" s="70" t="str">
        <f t="shared" si="173"/>
        <v/>
      </c>
      <c r="AB857" s="67" t="str">
        <f t="shared" si="174"/>
        <v/>
      </c>
      <c r="AD857" s="64" t="str">
        <f t="shared" si="175"/>
        <v/>
      </c>
      <c r="AF857" s="67" t="str">
        <f>IF($AD857="", "", COUNTIF($AD$11:$AD$1010, "&lt;"&amp;$AD857)+1+COUNTIF($AD$11:$AD857, $AD857)-1)</f>
        <v/>
      </c>
      <c r="AH857" s="77" t="str">
        <f t="shared" si="176"/>
        <v/>
      </c>
      <c r="AI857" s="21" t="str">
        <f t="shared" si="177"/>
        <v/>
      </c>
      <c r="AK857" s="39" t="str">
        <f t="shared" si="178"/>
        <v/>
      </c>
      <c r="AM857" s="77" t="str">
        <f t="shared" si="179"/>
        <v/>
      </c>
      <c r="AO857" s="77" t="str">
        <f t="shared" si="180"/>
        <v/>
      </c>
      <c r="AP857" s="21" t="str">
        <f t="shared" si="181"/>
        <v/>
      </c>
    </row>
    <row r="858" spans="1:42" x14ac:dyDescent="0.25">
      <c r="A858" s="27"/>
      <c r="B858" s="104"/>
      <c r="C858" s="105"/>
      <c r="D858" s="105"/>
      <c r="E858" s="106"/>
      <c r="F858" s="107"/>
      <c r="G858" s="107"/>
      <c r="H858" s="108"/>
      <c r="I858" s="27"/>
      <c r="J858" s="27"/>
      <c r="K858" s="29" t="str">
        <f t="shared" si="169"/>
        <v/>
      </c>
      <c r="L858" s="21" t="str">
        <f>IF($K858="", "", IF($K858=$Q$5, 0, ($G858*'Intro &amp; Setup'!$Y$20)-($F858*'Intro &amp; Setup'!$Y$20)))</f>
        <v/>
      </c>
      <c r="M858" s="27"/>
      <c r="S858" s="39" t="str">
        <f t="shared" si="170"/>
        <v/>
      </c>
      <c r="U858" s="39" t="str">
        <f t="shared" si="171"/>
        <v/>
      </c>
      <c r="W858" s="39" t="str">
        <f t="shared" si="172"/>
        <v/>
      </c>
      <c r="Y858" s="39" t="str">
        <f>IF($B858="", "", IF(OR($B858&lt;'Intro &amp; Setup'!$BI$7, $B858&gt;'Intro &amp; Setup'!$BJ$18), "X", ""))</f>
        <v/>
      </c>
      <c r="AA858" s="70" t="str">
        <f t="shared" si="173"/>
        <v/>
      </c>
      <c r="AB858" s="67" t="str">
        <f t="shared" si="174"/>
        <v/>
      </c>
      <c r="AD858" s="64" t="str">
        <f t="shared" si="175"/>
        <v/>
      </c>
      <c r="AF858" s="67" t="str">
        <f>IF($AD858="", "", COUNTIF($AD$11:$AD$1010, "&lt;"&amp;$AD858)+1+COUNTIF($AD$11:$AD858, $AD858)-1)</f>
        <v/>
      </c>
      <c r="AH858" s="77" t="str">
        <f t="shared" si="176"/>
        <v/>
      </c>
      <c r="AI858" s="21" t="str">
        <f t="shared" si="177"/>
        <v/>
      </c>
      <c r="AK858" s="39" t="str">
        <f t="shared" si="178"/>
        <v/>
      </c>
      <c r="AM858" s="77" t="str">
        <f t="shared" si="179"/>
        <v/>
      </c>
      <c r="AO858" s="77" t="str">
        <f t="shared" si="180"/>
        <v/>
      </c>
      <c r="AP858" s="21" t="str">
        <f t="shared" si="181"/>
        <v/>
      </c>
    </row>
    <row r="859" spans="1:42" x14ac:dyDescent="0.25">
      <c r="A859" s="27"/>
      <c r="B859" s="104"/>
      <c r="C859" s="105"/>
      <c r="D859" s="105"/>
      <c r="E859" s="106"/>
      <c r="F859" s="107"/>
      <c r="G859" s="107"/>
      <c r="H859" s="108"/>
      <c r="I859" s="27"/>
      <c r="J859" s="27"/>
      <c r="K859" s="29" t="str">
        <f t="shared" si="169"/>
        <v/>
      </c>
      <c r="L859" s="21" t="str">
        <f>IF($K859="", "", IF($K859=$Q$5, 0, ($G859*'Intro &amp; Setup'!$Y$20)-($F859*'Intro &amp; Setup'!$Y$20)))</f>
        <v/>
      </c>
      <c r="M859" s="27"/>
      <c r="S859" s="39" t="str">
        <f t="shared" si="170"/>
        <v/>
      </c>
      <c r="U859" s="39" t="str">
        <f t="shared" si="171"/>
        <v/>
      </c>
      <c r="W859" s="39" t="str">
        <f t="shared" si="172"/>
        <v/>
      </c>
      <c r="Y859" s="39" t="str">
        <f>IF($B859="", "", IF(OR($B859&lt;'Intro &amp; Setup'!$BI$7, $B859&gt;'Intro &amp; Setup'!$BJ$18), "X", ""))</f>
        <v/>
      </c>
      <c r="AA859" s="70" t="str">
        <f t="shared" si="173"/>
        <v/>
      </c>
      <c r="AB859" s="67" t="str">
        <f t="shared" si="174"/>
        <v/>
      </c>
      <c r="AD859" s="64" t="str">
        <f t="shared" si="175"/>
        <v/>
      </c>
      <c r="AF859" s="67" t="str">
        <f>IF($AD859="", "", COUNTIF($AD$11:$AD$1010, "&lt;"&amp;$AD859)+1+COUNTIF($AD$11:$AD859, $AD859)-1)</f>
        <v/>
      </c>
      <c r="AH859" s="77" t="str">
        <f t="shared" si="176"/>
        <v/>
      </c>
      <c r="AI859" s="21" t="str">
        <f t="shared" si="177"/>
        <v/>
      </c>
      <c r="AK859" s="39" t="str">
        <f t="shared" si="178"/>
        <v/>
      </c>
      <c r="AM859" s="77" t="str">
        <f t="shared" si="179"/>
        <v/>
      </c>
      <c r="AO859" s="77" t="str">
        <f t="shared" si="180"/>
        <v/>
      </c>
      <c r="AP859" s="21" t="str">
        <f t="shared" si="181"/>
        <v/>
      </c>
    </row>
    <row r="860" spans="1:42" x14ac:dyDescent="0.25">
      <c r="A860" s="27"/>
      <c r="B860" s="104"/>
      <c r="C860" s="105"/>
      <c r="D860" s="105"/>
      <c r="E860" s="106"/>
      <c r="F860" s="107"/>
      <c r="G860" s="107"/>
      <c r="H860" s="108"/>
      <c r="I860" s="27"/>
      <c r="J860" s="27"/>
      <c r="K860" s="29" t="str">
        <f t="shared" si="169"/>
        <v/>
      </c>
      <c r="L860" s="21" t="str">
        <f>IF($K860="", "", IF($K860=$Q$5, 0, ($G860*'Intro &amp; Setup'!$Y$20)-($F860*'Intro &amp; Setup'!$Y$20)))</f>
        <v/>
      </c>
      <c r="M860" s="27"/>
      <c r="S860" s="39" t="str">
        <f t="shared" si="170"/>
        <v/>
      </c>
      <c r="U860" s="39" t="str">
        <f t="shared" si="171"/>
        <v/>
      </c>
      <c r="W860" s="39" t="str">
        <f t="shared" si="172"/>
        <v/>
      </c>
      <c r="Y860" s="39" t="str">
        <f>IF($B860="", "", IF(OR($B860&lt;'Intro &amp; Setup'!$BI$7, $B860&gt;'Intro &amp; Setup'!$BJ$18), "X", ""))</f>
        <v/>
      </c>
      <c r="AA860" s="70" t="str">
        <f t="shared" si="173"/>
        <v/>
      </c>
      <c r="AB860" s="67" t="str">
        <f t="shared" si="174"/>
        <v/>
      </c>
      <c r="AD860" s="64" t="str">
        <f t="shared" si="175"/>
        <v/>
      </c>
      <c r="AF860" s="67" t="str">
        <f>IF($AD860="", "", COUNTIF($AD$11:$AD$1010, "&lt;"&amp;$AD860)+1+COUNTIF($AD$11:$AD860, $AD860)-1)</f>
        <v/>
      </c>
      <c r="AH860" s="77" t="str">
        <f t="shared" si="176"/>
        <v/>
      </c>
      <c r="AI860" s="21" t="str">
        <f t="shared" si="177"/>
        <v/>
      </c>
      <c r="AK860" s="39" t="str">
        <f t="shared" si="178"/>
        <v/>
      </c>
      <c r="AM860" s="77" t="str">
        <f t="shared" si="179"/>
        <v/>
      </c>
      <c r="AO860" s="77" t="str">
        <f t="shared" si="180"/>
        <v/>
      </c>
      <c r="AP860" s="21" t="str">
        <f t="shared" si="181"/>
        <v/>
      </c>
    </row>
    <row r="861" spans="1:42" x14ac:dyDescent="0.25">
      <c r="A861" s="27"/>
      <c r="B861" s="104"/>
      <c r="C861" s="105"/>
      <c r="D861" s="105"/>
      <c r="E861" s="106"/>
      <c r="F861" s="107"/>
      <c r="G861" s="107"/>
      <c r="H861" s="108"/>
      <c r="I861" s="27"/>
      <c r="J861" s="27"/>
      <c r="K861" s="29" t="str">
        <f t="shared" si="169"/>
        <v/>
      </c>
      <c r="L861" s="21" t="str">
        <f>IF($K861="", "", IF($K861=$Q$5, 0, ($G861*'Intro &amp; Setup'!$Y$20)-($F861*'Intro &amp; Setup'!$Y$20)))</f>
        <v/>
      </c>
      <c r="M861" s="27"/>
      <c r="S861" s="39" t="str">
        <f t="shared" si="170"/>
        <v/>
      </c>
      <c r="U861" s="39" t="str">
        <f t="shared" si="171"/>
        <v/>
      </c>
      <c r="W861" s="39" t="str">
        <f t="shared" si="172"/>
        <v/>
      </c>
      <c r="Y861" s="39" t="str">
        <f>IF($B861="", "", IF(OR($B861&lt;'Intro &amp; Setup'!$BI$7, $B861&gt;'Intro &amp; Setup'!$BJ$18), "X", ""))</f>
        <v/>
      </c>
      <c r="AA861" s="70" t="str">
        <f t="shared" si="173"/>
        <v/>
      </c>
      <c r="AB861" s="67" t="str">
        <f t="shared" si="174"/>
        <v/>
      </c>
      <c r="AD861" s="64" t="str">
        <f t="shared" si="175"/>
        <v/>
      </c>
      <c r="AF861" s="67" t="str">
        <f>IF($AD861="", "", COUNTIF($AD$11:$AD$1010, "&lt;"&amp;$AD861)+1+COUNTIF($AD$11:$AD861, $AD861)-1)</f>
        <v/>
      </c>
      <c r="AH861" s="77" t="str">
        <f t="shared" si="176"/>
        <v/>
      </c>
      <c r="AI861" s="21" t="str">
        <f t="shared" si="177"/>
        <v/>
      </c>
      <c r="AK861" s="39" t="str">
        <f t="shared" si="178"/>
        <v/>
      </c>
      <c r="AM861" s="77" t="str">
        <f t="shared" si="179"/>
        <v/>
      </c>
      <c r="AO861" s="77" t="str">
        <f t="shared" si="180"/>
        <v/>
      </c>
      <c r="AP861" s="21" t="str">
        <f t="shared" si="181"/>
        <v/>
      </c>
    </row>
    <row r="862" spans="1:42" x14ac:dyDescent="0.25">
      <c r="A862" s="27"/>
      <c r="B862" s="104"/>
      <c r="C862" s="105"/>
      <c r="D862" s="105"/>
      <c r="E862" s="106"/>
      <c r="F862" s="107"/>
      <c r="G862" s="107"/>
      <c r="H862" s="108"/>
      <c r="I862" s="27"/>
      <c r="J862" s="27"/>
      <c r="K862" s="29" t="str">
        <f t="shared" si="169"/>
        <v/>
      </c>
      <c r="L862" s="21" t="str">
        <f>IF($K862="", "", IF($K862=$Q$5, 0, ($G862*'Intro &amp; Setup'!$Y$20)-($F862*'Intro &amp; Setup'!$Y$20)))</f>
        <v/>
      </c>
      <c r="M862" s="27"/>
      <c r="S862" s="39" t="str">
        <f t="shared" si="170"/>
        <v/>
      </c>
      <c r="U862" s="39" t="str">
        <f t="shared" si="171"/>
        <v/>
      </c>
      <c r="W862" s="39" t="str">
        <f t="shared" si="172"/>
        <v/>
      </c>
      <c r="Y862" s="39" t="str">
        <f>IF($B862="", "", IF(OR($B862&lt;'Intro &amp; Setup'!$BI$7, $B862&gt;'Intro &amp; Setup'!$BJ$18), "X", ""))</f>
        <v/>
      </c>
      <c r="AA862" s="70" t="str">
        <f t="shared" si="173"/>
        <v/>
      </c>
      <c r="AB862" s="67" t="str">
        <f t="shared" si="174"/>
        <v/>
      </c>
      <c r="AD862" s="64" t="str">
        <f t="shared" si="175"/>
        <v/>
      </c>
      <c r="AF862" s="67" t="str">
        <f>IF($AD862="", "", COUNTIF($AD$11:$AD$1010, "&lt;"&amp;$AD862)+1+COUNTIF($AD$11:$AD862, $AD862)-1)</f>
        <v/>
      </c>
      <c r="AH862" s="77" t="str">
        <f t="shared" si="176"/>
        <v/>
      </c>
      <c r="AI862" s="21" t="str">
        <f t="shared" si="177"/>
        <v/>
      </c>
      <c r="AK862" s="39" t="str">
        <f t="shared" si="178"/>
        <v/>
      </c>
      <c r="AM862" s="77" t="str">
        <f t="shared" si="179"/>
        <v/>
      </c>
      <c r="AO862" s="77" t="str">
        <f t="shared" si="180"/>
        <v/>
      </c>
      <c r="AP862" s="21" t="str">
        <f t="shared" si="181"/>
        <v/>
      </c>
    </row>
    <row r="863" spans="1:42" x14ac:dyDescent="0.25">
      <c r="A863" s="27"/>
      <c r="B863" s="104"/>
      <c r="C863" s="105"/>
      <c r="D863" s="105"/>
      <c r="E863" s="106"/>
      <c r="F863" s="107"/>
      <c r="G863" s="107"/>
      <c r="H863" s="108"/>
      <c r="I863" s="27"/>
      <c r="J863" s="27"/>
      <c r="K863" s="29" t="str">
        <f t="shared" si="169"/>
        <v/>
      </c>
      <c r="L863" s="21" t="str">
        <f>IF($K863="", "", IF($K863=$Q$5, 0, ($G863*'Intro &amp; Setup'!$Y$20)-($F863*'Intro &amp; Setup'!$Y$20)))</f>
        <v/>
      </c>
      <c r="M863" s="27"/>
      <c r="S863" s="39" t="str">
        <f t="shared" si="170"/>
        <v/>
      </c>
      <c r="U863" s="39" t="str">
        <f t="shared" si="171"/>
        <v/>
      </c>
      <c r="W863" s="39" t="str">
        <f t="shared" si="172"/>
        <v/>
      </c>
      <c r="Y863" s="39" t="str">
        <f>IF($B863="", "", IF(OR($B863&lt;'Intro &amp; Setup'!$BI$7, $B863&gt;'Intro &amp; Setup'!$BJ$18), "X", ""))</f>
        <v/>
      </c>
      <c r="AA863" s="70" t="str">
        <f t="shared" si="173"/>
        <v/>
      </c>
      <c r="AB863" s="67" t="str">
        <f t="shared" si="174"/>
        <v/>
      </c>
      <c r="AD863" s="64" t="str">
        <f t="shared" si="175"/>
        <v/>
      </c>
      <c r="AF863" s="67" t="str">
        <f>IF($AD863="", "", COUNTIF($AD$11:$AD$1010, "&lt;"&amp;$AD863)+1+COUNTIF($AD$11:$AD863, $AD863)-1)</f>
        <v/>
      </c>
      <c r="AH863" s="77" t="str">
        <f t="shared" si="176"/>
        <v/>
      </c>
      <c r="AI863" s="21" t="str">
        <f t="shared" si="177"/>
        <v/>
      </c>
      <c r="AK863" s="39" t="str">
        <f t="shared" si="178"/>
        <v/>
      </c>
      <c r="AM863" s="77" t="str">
        <f t="shared" si="179"/>
        <v/>
      </c>
      <c r="AO863" s="77" t="str">
        <f t="shared" si="180"/>
        <v/>
      </c>
      <c r="AP863" s="21" t="str">
        <f t="shared" si="181"/>
        <v/>
      </c>
    </row>
    <row r="864" spans="1:42" x14ac:dyDescent="0.25">
      <c r="A864" s="27"/>
      <c r="B864" s="104"/>
      <c r="C864" s="105"/>
      <c r="D864" s="105"/>
      <c r="E864" s="106"/>
      <c r="F864" s="107"/>
      <c r="G864" s="107"/>
      <c r="H864" s="108"/>
      <c r="I864" s="27"/>
      <c r="J864" s="27"/>
      <c r="K864" s="29" t="str">
        <f t="shared" si="169"/>
        <v/>
      </c>
      <c r="L864" s="21" t="str">
        <f>IF($K864="", "", IF($K864=$Q$5, 0, ($G864*'Intro &amp; Setup'!$Y$20)-($F864*'Intro &amp; Setup'!$Y$20)))</f>
        <v/>
      </c>
      <c r="M864" s="27"/>
      <c r="S864" s="39" t="str">
        <f t="shared" si="170"/>
        <v/>
      </c>
      <c r="U864" s="39" t="str">
        <f t="shared" si="171"/>
        <v/>
      </c>
      <c r="W864" s="39" t="str">
        <f t="shared" si="172"/>
        <v/>
      </c>
      <c r="Y864" s="39" t="str">
        <f>IF($B864="", "", IF(OR($B864&lt;'Intro &amp; Setup'!$BI$7, $B864&gt;'Intro &amp; Setup'!$BJ$18), "X", ""))</f>
        <v/>
      </c>
      <c r="AA864" s="70" t="str">
        <f t="shared" si="173"/>
        <v/>
      </c>
      <c r="AB864" s="67" t="str">
        <f t="shared" si="174"/>
        <v/>
      </c>
      <c r="AD864" s="64" t="str">
        <f t="shared" si="175"/>
        <v/>
      </c>
      <c r="AF864" s="67" t="str">
        <f>IF($AD864="", "", COUNTIF($AD$11:$AD$1010, "&lt;"&amp;$AD864)+1+COUNTIF($AD$11:$AD864, $AD864)-1)</f>
        <v/>
      </c>
      <c r="AH864" s="77" t="str">
        <f t="shared" si="176"/>
        <v/>
      </c>
      <c r="AI864" s="21" t="str">
        <f t="shared" si="177"/>
        <v/>
      </c>
      <c r="AK864" s="39" t="str">
        <f t="shared" si="178"/>
        <v/>
      </c>
      <c r="AM864" s="77" t="str">
        <f t="shared" si="179"/>
        <v/>
      </c>
      <c r="AO864" s="77" t="str">
        <f t="shared" si="180"/>
        <v/>
      </c>
      <c r="AP864" s="21" t="str">
        <f t="shared" si="181"/>
        <v/>
      </c>
    </row>
    <row r="865" spans="1:42" x14ac:dyDescent="0.25">
      <c r="A865" s="27"/>
      <c r="B865" s="104"/>
      <c r="C865" s="105"/>
      <c r="D865" s="105"/>
      <c r="E865" s="106"/>
      <c r="F865" s="107"/>
      <c r="G865" s="107"/>
      <c r="H865" s="108"/>
      <c r="I865" s="27"/>
      <c r="J865" s="27"/>
      <c r="K865" s="29" t="str">
        <f t="shared" si="169"/>
        <v/>
      </c>
      <c r="L865" s="21" t="str">
        <f>IF($K865="", "", IF($K865=$Q$5, 0, ($G865*'Intro &amp; Setup'!$Y$20)-($F865*'Intro &amp; Setup'!$Y$20)))</f>
        <v/>
      </c>
      <c r="M865" s="27"/>
      <c r="S865" s="39" t="str">
        <f t="shared" si="170"/>
        <v/>
      </c>
      <c r="U865" s="39" t="str">
        <f t="shared" si="171"/>
        <v/>
      </c>
      <c r="W865" s="39" t="str">
        <f t="shared" si="172"/>
        <v/>
      </c>
      <c r="Y865" s="39" t="str">
        <f>IF($B865="", "", IF(OR($B865&lt;'Intro &amp; Setup'!$BI$7, $B865&gt;'Intro &amp; Setup'!$BJ$18), "X", ""))</f>
        <v/>
      </c>
      <c r="AA865" s="70" t="str">
        <f t="shared" si="173"/>
        <v/>
      </c>
      <c r="AB865" s="67" t="str">
        <f t="shared" si="174"/>
        <v/>
      </c>
      <c r="AD865" s="64" t="str">
        <f t="shared" si="175"/>
        <v/>
      </c>
      <c r="AF865" s="67" t="str">
        <f>IF($AD865="", "", COUNTIF($AD$11:$AD$1010, "&lt;"&amp;$AD865)+1+COUNTIF($AD$11:$AD865, $AD865)-1)</f>
        <v/>
      </c>
      <c r="AH865" s="77" t="str">
        <f t="shared" si="176"/>
        <v/>
      </c>
      <c r="AI865" s="21" t="str">
        <f t="shared" si="177"/>
        <v/>
      </c>
      <c r="AK865" s="39" t="str">
        <f t="shared" si="178"/>
        <v/>
      </c>
      <c r="AM865" s="77" t="str">
        <f t="shared" si="179"/>
        <v/>
      </c>
      <c r="AO865" s="77" t="str">
        <f t="shared" si="180"/>
        <v/>
      </c>
      <c r="AP865" s="21" t="str">
        <f t="shared" si="181"/>
        <v/>
      </c>
    </row>
    <row r="866" spans="1:42" x14ac:dyDescent="0.25">
      <c r="A866" s="27"/>
      <c r="B866" s="104"/>
      <c r="C866" s="105"/>
      <c r="D866" s="105"/>
      <c r="E866" s="106"/>
      <c r="F866" s="107"/>
      <c r="G866" s="107"/>
      <c r="H866" s="108"/>
      <c r="I866" s="27"/>
      <c r="J866" s="27"/>
      <c r="K866" s="29" t="str">
        <f t="shared" si="169"/>
        <v/>
      </c>
      <c r="L866" s="21" t="str">
        <f>IF($K866="", "", IF($K866=$Q$5, 0, ($G866*'Intro &amp; Setup'!$Y$20)-($F866*'Intro &amp; Setup'!$Y$20)))</f>
        <v/>
      </c>
      <c r="M866" s="27"/>
      <c r="S866" s="39" t="str">
        <f t="shared" si="170"/>
        <v/>
      </c>
      <c r="U866" s="39" t="str">
        <f t="shared" si="171"/>
        <v/>
      </c>
      <c r="W866" s="39" t="str">
        <f t="shared" si="172"/>
        <v/>
      </c>
      <c r="Y866" s="39" t="str">
        <f>IF($B866="", "", IF(OR($B866&lt;'Intro &amp; Setup'!$BI$7, $B866&gt;'Intro &amp; Setup'!$BJ$18), "X", ""))</f>
        <v/>
      </c>
      <c r="AA866" s="70" t="str">
        <f t="shared" si="173"/>
        <v/>
      </c>
      <c r="AB866" s="67" t="str">
        <f t="shared" si="174"/>
        <v/>
      </c>
      <c r="AD866" s="64" t="str">
        <f t="shared" si="175"/>
        <v/>
      </c>
      <c r="AF866" s="67" t="str">
        <f>IF($AD866="", "", COUNTIF($AD$11:$AD$1010, "&lt;"&amp;$AD866)+1+COUNTIF($AD$11:$AD866, $AD866)-1)</f>
        <v/>
      </c>
      <c r="AH866" s="77" t="str">
        <f t="shared" si="176"/>
        <v/>
      </c>
      <c r="AI866" s="21" t="str">
        <f t="shared" si="177"/>
        <v/>
      </c>
      <c r="AK866" s="39" t="str">
        <f t="shared" si="178"/>
        <v/>
      </c>
      <c r="AM866" s="77" t="str">
        <f t="shared" si="179"/>
        <v/>
      </c>
      <c r="AO866" s="77" t="str">
        <f t="shared" si="180"/>
        <v/>
      </c>
      <c r="AP866" s="21" t="str">
        <f t="shared" si="181"/>
        <v/>
      </c>
    </row>
    <row r="867" spans="1:42" x14ac:dyDescent="0.25">
      <c r="A867" s="27"/>
      <c r="B867" s="104"/>
      <c r="C867" s="105"/>
      <c r="D867" s="105"/>
      <c r="E867" s="106"/>
      <c r="F867" s="107"/>
      <c r="G867" s="107"/>
      <c r="H867" s="108"/>
      <c r="I867" s="27"/>
      <c r="J867" s="27"/>
      <c r="K867" s="29" t="str">
        <f t="shared" si="169"/>
        <v/>
      </c>
      <c r="L867" s="21" t="str">
        <f>IF($K867="", "", IF($K867=$Q$5, 0, ($G867*'Intro &amp; Setup'!$Y$20)-($F867*'Intro &amp; Setup'!$Y$20)))</f>
        <v/>
      </c>
      <c r="M867" s="27"/>
      <c r="S867" s="39" t="str">
        <f t="shared" si="170"/>
        <v/>
      </c>
      <c r="U867" s="39" t="str">
        <f t="shared" si="171"/>
        <v/>
      </c>
      <c r="W867" s="39" t="str">
        <f t="shared" si="172"/>
        <v/>
      </c>
      <c r="Y867" s="39" t="str">
        <f>IF($B867="", "", IF(OR($B867&lt;'Intro &amp; Setup'!$BI$7, $B867&gt;'Intro &amp; Setup'!$BJ$18), "X", ""))</f>
        <v/>
      </c>
      <c r="AA867" s="70" t="str">
        <f t="shared" si="173"/>
        <v/>
      </c>
      <c r="AB867" s="67" t="str">
        <f t="shared" si="174"/>
        <v/>
      </c>
      <c r="AD867" s="64" t="str">
        <f t="shared" si="175"/>
        <v/>
      </c>
      <c r="AF867" s="67" t="str">
        <f>IF($AD867="", "", COUNTIF($AD$11:$AD$1010, "&lt;"&amp;$AD867)+1+COUNTIF($AD$11:$AD867, $AD867)-1)</f>
        <v/>
      </c>
      <c r="AH867" s="77" t="str">
        <f t="shared" si="176"/>
        <v/>
      </c>
      <c r="AI867" s="21" t="str">
        <f t="shared" si="177"/>
        <v/>
      </c>
      <c r="AK867" s="39" t="str">
        <f t="shared" si="178"/>
        <v/>
      </c>
      <c r="AM867" s="77" t="str">
        <f t="shared" si="179"/>
        <v/>
      </c>
      <c r="AO867" s="77" t="str">
        <f t="shared" si="180"/>
        <v/>
      </c>
      <c r="AP867" s="21" t="str">
        <f t="shared" si="181"/>
        <v/>
      </c>
    </row>
    <row r="868" spans="1:42" x14ac:dyDescent="0.25">
      <c r="A868" s="27"/>
      <c r="B868" s="104"/>
      <c r="C868" s="105"/>
      <c r="D868" s="105"/>
      <c r="E868" s="106"/>
      <c r="F868" s="107"/>
      <c r="G868" s="107"/>
      <c r="H868" s="108"/>
      <c r="I868" s="27"/>
      <c r="J868" s="27"/>
      <c r="K868" s="29" t="str">
        <f t="shared" si="169"/>
        <v/>
      </c>
      <c r="L868" s="21" t="str">
        <f>IF($K868="", "", IF($K868=$Q$5, 0, ($G868*'Intro &amp; Setup'!$Y$20)-($F868*'Intro &amp; Setup'!$Y$20)))</f>
        <v/>
      </c>
      <c r="M868" s="27"/>
      <c r="S868" s="39" t="str">
        <f t="shared" si="170"/>
        <v/>
      </c>
      <c r="U868" s="39" t="str">
        <f t="shared" si="171"/>
        <v/>
      </c>
      <c r="W868" s="39" t="str">
        <f t="shared" si="172"/>
        <v/>
      </c>
      <c r="Y868" s="39" t="str">
        <f>IF($B868="", "", IF(OR($B868&lt;'Intro &amp; Setup'!$BI$7, $B868&gt;'Intro &amp; Setup'!$BJ$18), "X", ""))</f>
        <v/>
      </c>
      <c r="AA868" s="70" t="str">
        <f t="shared" si="173"/>
        <v/>
      </c>
      <c r="AB868" s="67" t="str">
        <f t="shared" si="174"/>
        <v/>
      </c>
      <c r="AD868" s="64" t="str">
        <f t="shared" si="175"/>
        <v/>
      </c>
      <c r="AF868" s="67" t="str">
        <f>IF($AD868="", "", COUNTIF($AD$11:$AD$1010, "&lt;"&amp;$AD868)+1+COUNTIF($AD$11:$AD868, $AD868)-1)</f>
        <v/>
      </c>
      <c r="AH868" s="77" t="str">
        <f t="shared" si="176"/>
        <v/>
      </c>
      <c r="AI868" s="21" t="str">
        <f t="shared" si="177"/>
        <v/>
      </c>
      <c r="AK868" s="39" t="str">
        <f t="shared" si="178"/>
        <v/>
      </c>
      <c r="AM868" s="77" t="str">
        <f t="shared" si="179"/>
        <v/>
      </c>
      <c r="AO868" s="77" t="str">
        <f t="shared" si="180"/>
        <v/>
      </c>
      <c r="AP868" s="21" t="str">
        <f t="shared" si="181"/>
        <v/>
      </c>
    </row>
    <row r="869" spans="1:42" x14ac:dyDescent="0.25">
      <c r="A869" s="27"/>
      <c r="B869" s="104"/>
      <c r="C869" s="105"/>
      <c r="D869" s="105"/>
      <c r="E869" s="106"/>
      <c r="F869" s="107"/>
      <c r="G869" s="107"/>
      <c r="H869" s="108"/>
      <c r="I869" s="27"/>
      <c r="J869" s="27"/>
      <c r="K869" s="29" t="str">
        <f t="shared" si="169"/>
        <v/>
      </c>
      <c r="L869" s="21" t="str">
        <f>IF($K869="", "", IF($K869=$Q$5, 0, ($G869*'Intro &amp; Setup'!$Y$20)-($F869*'Intro &amp; Setup'!$Y$20)))</f>
        <v/>
      </c>
      <c r="M869" s="27"/>
      <c r="S869" s="39" t="str">
        <f t="shared" si="170"/>
        <v/>
      </c>
      <c r="U869" s="39" t="str">
        <f t="shared" si="171"/>
        <v/>
      </c>
      <c r="W869" s="39" t="str">
        <f t="shared" si="172"/>
        <v/>
      </c>
      <c r="Y869" s="39" t="str">
        <f>IF($B869="", "", IF(OR($B869&lt;'Intro &amp; Setup'!$BI$7, $B869&gt;'Intro &amp; Setup'!$BJ$18), "X", ""))</f>
        <v/>
      </c>
      <c r="AA869" s="70" t="str">
        <f t="shared" si="173"/>
        <v/>
      </c>
      <c r="AB869" s="67" t="str">
        <f t="shared" si="174"/>
        <v/>
      </c>
      <c r="AD869" s="64" t="str">
        <f t="shared" si="175"/>
        <v/>
      </c>
      <c r="AF869" s="67" t="str">
        <f>IF($AD869="", "", COUNTIF($AD$11:$AD$1010, "&lt;"&amp;$AD869)+1+COUNTIF($AD$11:$AD869, $AD869)-1)</f>
        <v/>
      </c>
      <c r="AH869" s="77" t="str">
        <f t="shared" si="176"/>
        <v/>
      </c>
      <c r="AI869" s="21" t="str">
        <f t="shared" si="177"/>
        <v/>
      </c>
      <c r="AK869" s="39" t="str">
        <f t="shared" si="178"/>
        <v/>
      </c>
      <c r="AM869" s="77" t="str">
        <f t="shared" si="179"/>
        <v/>
      </c>
      <c r="AO869" s="77" t="str">
        <f t="shared" si="180"/>
        <v/>
      </c>
      <c r="AP869" s="21" t="str">
        <f t="shared" si="181"/>
        <v/>
      </c>
    </row>
    <row r="870" spans="1:42" x14ac:dyDescent="0.25">
      <c r="A870" s="27"/>
      <c r="B870" s="104"/>
      <c r="C870" s="105"/>
      <c r="D870" s="105"/>
      <c r="E870" s="106"/>
      <c r="F870" s="107"/>
      <c r="G870" s="107"/>
      <c r="H870" s="108"/>
      <c r="I870" s="27"/>
      <c r="J870" s="27"/>
      <c r="K870" s="29" t="str">
        <f t="shared" si="169"/>
        <v/>
      </c>
      <c r="L870" s="21" t="str">
        <f>IF($K870="", "", IF($K870=$Q$5, 0, ($G870*'Intro &amp; Setup'!$Y$20)-($F870*'Intro &amp; Setup'!$Y$20)))</f>
        <v/>
      </c>
      <c r="M870" s="27"/>
      <c r="S870" s="39" t="str">
        <f t="shared" si="170"/>
        <v/>
      </c>
      <c r="U870" s="39" t="str">
        <f t="shared" si="171"/>
        <v/>
      </c>
      <c r="W870" s="39" t="str">
        <f t="shared" si="172"/>
        <v/>
      </c>
      <c r="Y870" s="39" t="str">
        <f>IF($B870="", "", IF(OR($B870&lt;'Intro &amp; Setup'!$BI$7, $B870&gt;'Intro &amp; Setup'!$BJ$18), "X", ""))</f>
        <v/>
      </c>
      <c r="AA870" s="70" t="str">
        <f t="shared" si="173"/>
        <v/>
      </c>
      <c r="AB870" s="67" t="str">
        <f t="shared" si="174"/>
        <v/>
      </c>
      <c r="AD870" s="64" t="str">
        <f t="shared" si="175"/>
        <v/>
      </c>
      <c r="AF870" s="67" t="str">
        <f>IF($AD870="", "", COUNTIF($AD$11:$AD$1010, "&lt;"&amp;$AD870)+1+COUNTIF($AD$11:$AD870, $AD870)-1)</f>
        <v/>
      </c>
      <c r="AH870" s="77" t="str">
        <f t="shared" si="176"/>
        <v/>
      </c>
      <c r="AI870" s="21" t="str">
        <f t="shared" si="177"/>
        <v/>
      </c>
      <c r="AK870" s="39" t="str">
        <f t="shared" si="178"/>
        <v/>
      </c>
      <c r="AM870" s="77" t="str">
        <f t="shared" si="179"/>
        <v/>
      </c>
      <c r="AO870" s="77" t="str">
        <f t="shared" si="180"/>
        <v/>
      </c>
      <c r="AP870" s="21" t="str">
        <f t="shared" si="181"/>
        <v/>
      </c>
    </row>
    <row r="871" spans="1:42" x14ac:dyDescent="0.25">
      <c r="A871" s="27"/>
      <c r="B871" s="104"/>
      <c r="C871" s="105"/>
      <c r="D871" s="105"/>
      <c r="E871" s="106"/>
      <c r="F871" s="107"/>
      <c r="G871" s="107"/>
      <c r="H871" s="108"/>
      <c r="I871" s="27"/>
      <c r="J871" s="27"/>
      <c r="K871" s="29" t="str">
        <f t="shared" si="169"/>
        <v/>
      </c>
      <c r="L871" s="21" t="str">
        <f>IF($K871="", "", IF($K871=$Q$5, 0, ($G871*'Intro &amp; Setup'!$Y$20)-($F871*'Intro &amp; Setup'!$Y$20)))</f>
        <v/>
      </c>
      <c r="M871" s="27"/>
      <c r="S871" s="39" t="str">
        <f t="shared" si="170"/>
        <v/>
      </c>
      <c r="U871" s="39" t="str">
        <f t="shared" si="171"/>
        <v/>
      </c>
      <c r="W871" s="39" t="str">
        <f t="shared" si="172"/>
        <v/>
      </c>
      <c r="Y871" s="39" t="str">
        <f>IF($B871="", "", IF(OR($B871&lt;'Intro &amp; Setup'!$BI$7, $B871&gt;'Intro &amp; Setup'!$BJ$18), "X", ""))</f>
        <v/>
      </c>
      <c r="AA871" s="70" t="str">
        <f t="shared" si="173"/>
        <v/>
      </c>
      <c r="AB871" s="67" t="str">
        <f t="shared" si="174"/>
        <v/>
      </c>
      <c r="AD871" s="64" t="str">
        <f t="shared" si="175"/>
        <v/>
      </c>
      <c r="AF871" s="67" t="str">
        <f>IF($AD871="", "", COUNTIF($AD$11:$AD$1010, "&lt;"&amp;$AD871)+1+COUNTIF($AD$11:$AD871, $AD871)-1)</f>
        <v/>
      </c>
      <c r="AH871" s="77" t="str">
        <f t="shared" si="176"/>
        <v/>
      </c>
      <c r="AI871" s="21" t="str">
        <f t="shared" si="177"/>
        <v/>
      </c>
      <c r="AK871" s="39" t="str">
        <f t="shared" si="178"/>
        <v/>
      </c>
      <c r="AM871" s="77" t="str">
        <f t="shared" si="179"/>
        <v/>
      </c>
      <c r="AO871" s="77" t="str">
        <f t="shared" si="180"/>
        <v/>
      </c>
      <c r="AP871" s="21" t="str">
        <f t="shared" si="181"/>
        <v/>
      </c>
    </row>
    <row r="872" spans="1:42" x14ac:dyDescent="0.25">
      <c r="A872" s="27"/>
      <c r="B872" s="104"/>
      <c r="C872" s="105"/>
      <c r="D872" s="105"/>
      <c r="E872" s="106"/>
      <c r="F872" s="107"/>
      <c r="G872" s="107"/>
      <c r="H872" s="108"/>
      <c r="I872" s="27"/>
      <c r="J872" s="27"/>
      <c r="K872" s="29" t="str">
        <f t="shared" si="169"/>
        <v/>
      </c>
      <c r="L872" s="21" t="str">
        <f>IF($K872="", "", IF($K872=$Q$5, 0, ($G872*'Intro &amp; Setup'!$Y$20)-($F872*'Intro &amp; Setup'!$Y$20)))</f>
        <v/>
      </c>
      <c r="M872" s="27"/>
      <c r="S872" s="39" t="str">
        <f t="shared" si="170"/>
        <v/>
      </c>
      <c r="U872" s="39" t="str">
        <f t="shared" si="171"/>
        <v/>
      </c>
      <c r="W872" s="39" t="str">
        <f t="shared" si="172"/>
        <v/>
      </c>
      <c r="Y872" s="39" t="str">
        <f>IF($B872="", "", IF(OR($B872&lt;'Intro &amp; Setup'!$BI$7, $B872&gt;'Intro &amp; Setup'!$BJ$18), "X", ""))</f>
        <v/>
      </c>
      <c r="AA872" s="70" t="str">
        <f t="shared" si="173"/>
        <v/>
      </c>
      <c r="AB872" s="67" t="str">
        <f t="shared" si="174"/>
        <v/>
      </c>
      <c r="AD872" s="64" t="str">
        <f t="shared" si="175"/>
        <v/>
      </c>
      <c r="AF872" s="67" t="str">
        <f>IF($AD872="", "", COUNTIF($AD$11:$AD$1010, "&lt;"&amp;$AD872)+1+COUNTIF($AD$11:$AD872, $AD872)-1)</f>
        <v/>
      </c>
      <c r="AH872" s="77" t="str">
        <f t="shared" si="176"/>
        <v/>
      </c>
      <c r="AI872" s="21" t="str">
        <f t="shared" si="177"/>
        <v/>
      </c>
      <c r="AK872" s="39" t="str">
        <f t="shared" si="178"/>
        <v/>
      </c>
      <c r="AM872" s="77" t="str">
        <f t="shared" si="179"/>
        <v/>
      </c>
      <c r="AO872" s="77" t="str">
        <f t="shared" si="180"/>
        <v/>
      </c>
      <c r="AP872" s="21" t="str">
        <f t="shared" si="181"/>
        <v/>
      </c>
    </row>
    <row r="873" spans="1:42" x14ac:dyDescent="0.25">
      <c r="A873" s="27"/>
      <c r="B873" s="104"/>
      <c r="C873" s="105"/>
      <c r="D873" s="105"/>
      <c r="E873" s="106"/>
      <c r="F873" s="107"/>
      <c r="G873" s="107"/>
      <c r="H873" s="108"/>
      <c r="I873" s="27"/>
      <c r="J873" s="27"/>
      <c r="K873" s="29" t="str">
        <f t="shared" si="169"/>
        <v/>
      </c>
      <c r="L873" s="21" t="str">
        <f>IF($K873="", "", IF($K873=$Q$5, 0, ($G873*'Intro &amp; Setup'!$Y$20)-($F873*'Intro &amp; Setup'!$Y$20)))</f>
        <v/>
      </c>
      <c r="M873" s="27"/>
      <c r="S873" s="39" t="str">
        <f t="shared" si="170"/>
        <v/>
      </c>
      <c r="U873" s="39" t="str">
        <f t="shared" si="171"/>
        <v/>
      </c>
      <c r="W873" s="39" t="str">
        <f t="shared" si="172"/>
        <v/>
      </c>
      <c r="Y873" s="39" t="str">
        <f>IF($B873="", "", IF(OR($B873&lt;'Intro &amp; Setup'!$BI$7, $B873&gt;'Intro &amp; Setup'!$BJ$18), "X", ""))</f>
        <v/>
      </c>
      <c r="AA873" s="70" t="str">
        <f t="shared" si="173"/>
        <v/>
      </c>
      <c r="AB873" s="67" t="str">
        <f t="shared" si="174"/>
        <v/>
      </c>
      <c r="AD873" s="64" t="str">
        <f t="shared" si="175"/>
        <v/>
      </c>
      <c r="AF873" s="67" t="str">
        <f>IF($AD873="", "", COUNTIF($AD$11:$AD$1010, "&lt;"&amp;$AD873)+1+COUNTIF($AD$11:$AD873, $AD873)-1)</f>
        <v/>
      </c>
      <c r="AH873" s="77" t="str">
        <f t="shared" si="176"/>
        <v/>
      </c>
      <c r="AI873" s="21" t="str">
        <f t="shared" si="177"/>
        <v/>
      </c>
      <c r="AK873" s="39" t="str">
        <f t="shared" si="178"/>
        <v/>
      </c>
      <c r="AM873" s="77" t="str">
        <f t="shared" si="179"/>
        <v/>
      </c>
      <c r="AO873" s="77" t="str">
        <f t="shared" si="180"/>
        <v/>
      </c>
      <c r="AP873" s="21" t="str">
        <f t="shared" si="181"/>
        <v/>
      </c>
    </row>
    <row r="874" spans="1:42" x14ac:dyDescent="0.25">
      <c r="A874" s="27"/>
      <c r="B874" s="104"/>
      <c r="C874" s="105"/>
      <c r="D874" s="105"/>
      <c r="E874" s="106"/>
      <c r="F874" s="107"/>
      <c r="G874" s="107"/>
      <c r="H874" s="108"/>
      <c r="I874" s="27"/>
      <c r="J874" s="27"/>
      <c r="K874" s="29" t="str">
        <f t="shared" si="169"/>
        <v/>
      </c>
      <c r="L874" s="21" t="str">
        <f>IF($K874="", "", IF($K874=$Q$5, 0, ($G874*'Intro &amp; Setup'!$Y$20)-($F874*'Intro &amp; Setup'!$Y$20)))</f>
        <v/>
      </c>
      <c r="M874" s="27"/>
      <c r="S874" s="39" t="str">
        <f t="shared" si="170"/>
        <v/>
      </c>
      <c r="U874" s="39" t="str">
        <f t="shared" si="171"/>
        <v/>
      </c>
      <c r="W874" s="39" t="str">
        <f t="shared" si="172"/>
        <v/>
      </c>
      <c r="Y874" s="39" t="str">
        <f>IF($B874="", "", IF(OR($B874&lt;'Intro &amp; Setup'!$BI$7, $B874&gt;'Intro &amp; Setup'!$BJ$18), "X", ""))</f>
        <v/>
      </c>
      <c r="AA874" s="70" t="str">
        <f t="shared" si="173"/>
        <v/>
      </c>
      <c r="AB874" s="67" t="str">
        <f t="shared" si="174"/>
        <v/>
      </c>
      <c r="AD874" s="64" t="str">
        <f t="shared" si="175"/>
        <v/>
      </c>
      <c r="AF874" s="67" t="str">
        <f>IF($AD874="", "", COUNTIF($AD$11:$AD$1010, "&lt;"&amp;$AD874)+1+COUNTIF($AD$11:$AD874, $AD874)-1)</f>
        <v/>
      </c>
      <c r="AH874" s="77" t="str">
        <f t="shared" si="176"/>
        <v/>
      </c>
      <c r="AI874" s="21" t="str">
        <f t="shared" si="177"/>
        <v/>
      </c>
      <c r="AK874" s="39" t="str">
        <f t="shared" si="178"/>
        <v/>
      </c>
      <c r="AM874" s="77" t="str">
        <f t="shared" si="179"/>
        <v/>
      </c>
      <c r="AO874" s="77" t="str">
        <f t="shared" si="180"/>
        <v/>
      </c>
      <c r="AP874" s="21" t="str">
        <f t="shared" si="181"/>
        <v/>
      </c>
    </row>
    <row r="875" spans="1:42" x14ac:dyDescent="0.25">
      <c r="A875" s="27"/>
      <c r="B875" s="104"/>
      <c r="C875" s="105"/>
      <c r="D875" s="105"/>
      <c r="E875" s="106"/>
      <c r="F875" s="107"/>
      <c r="G875" s="107"/>
      <c r="H875" s="108"/>
      <c r="I875" s="27"/>
      <c r="J875" s="27"/>
      <c r="K875" s="29" t="str">
        <f t="shared" si="169"/>
        <v/>
      </c>
      <c r="L875" s="21" t="str">
        <f>IF($K875="", "", IF($K875=$Q$5, 0, ($G875*'Intro &amp; Setup'!$Y$20)-($F875*'Intro &amp; Setup'!$Y$20)))</f>
        <v/>
      </c>
      <c r="M875" s="27"/>
      <c r="S875" s="39" t="str">
        <f t="shared" si="170"/>
        <v/>
      </c>
      <c r="U875" s="39" t="str">
        <f t="shared" si="171"/>
        <v/>
      </c>
      <c r="W875" s="39" t="str">
        <f t="shared" si="172"/>
        <v/>
      </c>
      <c r="Y875" s="39" t="str">
        <f>IF($B875="", "", IF(OR($B875&lt;'Intro &amp; Setup'!$BI$7, $B875&gt;'Intro &amp; Setup'!$BJ$18), "X", ""))</f>
        <v/>
      </c>
      <c r="AA875" s="70" t="str">
        <f t="shared" si="173"/>
        <v/>
      </c>
      <c r="AB875" s="67" t="str">
        <f t="shared" si="174"/>
        <v/>
      </c>
      <c r="AD875" s="64" t="str">
        <f t="shared" si="175"/>
        <v/>
      </c>
      <c r="AF875" s="67" t="str">
        <f>IF($AD875="", "", COUNTIF($AD$11:$AD$1010, "&lt;"&amp;$AD875)+1+COUNTIF($AD$11:$AD875, $AD875)-1)</f>
        <v/>
      </c>
      <c r="AH875" s="77" t="str">
        <f t="shared" si="176"/>
        <v/>
      </c>
      <c r="AI875" s="21" t="str">
        <f t="shared" si="177"/>
        <v/>
      </c>
      <c r="AK875" s="39" t="str">
        <f t="shared" si="178"/>
        <v/>
      </c>
      <c r="AM875" s="77" t="str">
        <f t="shared" si="179"/>
        <v/>
      </c>
      <c r="AO875" s="77" t="str">
        <f t="shared" si="180"/>
        <v/>
      </c>
      <c r="AP875" s="21" t="str">
        <f t="shared" si="181"/>
        <v/>
      </c>
    </row>
    <row r="876" spans="1:42" x14ac:dyDescent="0.25">
      <c r="A876" s="27"/>
      <c r="B876" s="104"/>
      <c r="C876" s="105"/>
      <c r="D876" s="105"/>
      <c r="E876" s="106"/>
      <c r="F876" s="107"/>
      <c r="G876" s="107"/>
      <c r="H876" s="108"/>
      <c r="I876" s="27"/>
      <c r="J876" s="27"/>
      <c r="K876" s="29" t="str">
        <f t="shared" si="169"/>
        <v/>
      </c>
      <c r="L876" s="21" t="str">
        <f>IF($K876="", "", IF($K876=$Q$5, 0, ($G876*'Intro &amp; Setup'!$Y$20)-($F876*'Intro &amp; Setup'!$Y$20)))</f>
        <v/>
      </c>
      <c r="M876" s="27"/>
      <c r="S876" s="39" t="str">
        <f t="shared" si="170"/>
        <v/>
      </c>
      <c r="U876" s="39" t="str">
        <f t="shared" si="171"/>
        <v/>
      </c>
      <c r="W876" s="39" t="str">
        <f t="shared" si="172"/>
        <v/>
      </c>
      <c r="Y876" s="39" t="str">
        <f>IF($B876="", "", IF(OR($B876&lt;'Intro &amp; Setup'!$BI$7, $B876&gt;'Intro &amp; Setup'!$BJ$18), "X", ""))</f>
        <v/>
      </c>
      <c r="AA876" s="70" t="str">
        <f t="shared" si="173"/>
        <v/>
      </c>
      <c r="AB876" s="67" t="str">
        <f t="shared" si="174"/>
        <v/>
      </c>
      <c r="AD876" s="64" t="str">
        <f t="shared" si="175"/>
        <v/>
      </c>
      <c r="AF876" s="67" t="str">
        <f>IF($AD876="", "", COUNTIF($AD$11:$AD$1010, "&lt;"&amp;$AD876)+1+COUNTIF($AD$11:$AD876, $AD876)-1)</f>
        <v/>
      </c>
      <c r="AH876" s="77" t="str">
        <f t="shared" si="176"/>
        <v/>
      </c>
      <c r="AI876" s="21" t="str">
        <f t="shared" si="177"/>
        <v/>
      </c>
      <c r="AK876" s="39" t="str">
        <f t="shared" si="178"/>
        <v/>
      </c>
      <c r="AM876" s="77" t="str">
        <f t="shared" si="179"/>
        <v/>
      </c>
      <c r="AO876" s="77" t="str">
        <f t="shared" si="180"/>
        <v/>
      </c>
      <c r="AP876" s="21" t="str">
        <f t="shared" si="181"/>
        <v/>
      </c>
    </row>
    <row r="877" spans="1:42" x14ac:dyDescent="0.25">
      <c r="A877" s="27"/>
      <c r="B877" s="104"/>
      <c r="C877" s="105"/>
      <c r="D877" s="105"/>
      <c r="E877" s="106"/>
      <c r="F877" s="107"/>
      <c r="G877" s="107"/>
      <c r="H877" s="108"/>
      <c r="I877" s="27"/>
      <c r="J877" s="27"/>
      <c r="K877" s="29" t="str">
        <f t="shared" si="169"/>
        <v/>
      </c>
      <c r="L877" s="21" t="str">
        <f>IF($K877="", "", IF($K877=$Q$5, 0, ($G877*'Intro &amp; Setup'!$Y$20)-($F877*'Intro &amp; Setup'!$Y$20)))</f>
        <v/>
      </c>
      <c r="M877" s="27"/>
      <c r="S877" s="39" t="str">
        <f t="shared" si="170"/>
        <v/>
      </c>
      <c r="U877" s="39" t="str">
        <f t="shared" si="171"/>
        <v/>
      </c>
      <c r="W877" s="39" t="str">
        <f t="shared" si="172"/>
        <v/>
      </c>
      <c r="Y877" s="39" t="str">
        <f>IF($B877="", "", IF(OR($B877&lt;'Intro &amp; Setup'!$BI$7, $B877&gt;'Intro &amp; Setup'!$BJ$18), "X", ""))</f>
        <v/>
      </c>
      <c r="AA877" s="70" t="str">
        <f t="shared" si="173"/>
        <v/>
      </c>
      <c r="AB877" s="67" t="str">
        <f t="shared" si="174"/>
        <v/>
      </c>
      <c r="AD877" s="64" t="str">
        <f t="shared" si="175"/>
        <v/>
      </c>
      <c r="AF877" s="67" t="str">
        <f>IF($AD877="", "", COUNTIF($AD$11:$AD$1010, "&lt;"&amp;$AD877)+1+COUNTIF($AD$11:$AD877, $AD877)-1)</f>
        <v/>
      </c>
      <c r="AH877" s="77" t="str">
        <f t="shared" si="176"/>
        <v/>
      </c>
      <c r="AI877" s="21" t="str">
        <f t="shared" si="177"/>
        <v/>
      </c>
      <c r="AK877" s="39" t="str">
        <f t="shared" si="178"/>
        <v/>
      </c>
      <c r="AM877" s="77" t="str">
        <f t="shared" si="179"/>
        <v/>
      </c>
      <c r="AO877" s="77" t="str">
        <f t="shared" si="180"/>
        <v/>
      </c>
      <c r="AP877" s="21" t="str">
        <f t="shared" si="181"/>
        <v/>
      </c>
    </row>
    <row r="878" spans="1:42" x14ac:dyDescent="0.25">
      <c r="A878" s="27"/>
      <c r="B878" s="104"/>
      <c r="C878" s="105"/>
      <c r="D878" s="105"/>
      <c r="E878" s="106"/>
      <c r="F878" s="107"/>
      <c r="G878" s="107"/>
      <c r="H878" s="108"/>
      <c r="I878" s="27"/>
      <c r="J878" s="27"/>
      <c r="K878" s="29" t="str">
        <f t="shared" si="169"/>
        <v/>
      </c>
      <c r="L878" s="21" t="str">
        <f>IF($K878="", "", IF($K878=$Q$5, 0, ($G878*'Intro &amp; Setup'!$Y$20)-($F878*'Intro &amp; Setup'!$Y$20)))</f>
        <v/>
      </c>
      <c r="M878" s="27"/>
      <c r="S878" s="39" t="str">
        <f t="shared" si="170"/>
        <v/>
      </c>
      <c r="U878" s="39" t="str">
        <f t="shared" si="171"/>
        <v/>
      </c>
      <c r="W878" s="39" t="str">
        <f t="shared" si="172"/>
        <v/>
      </c>
      <c r="Y878" s="39" t="str">
        <f>IF($B878="", "", IF(OR($B878&lt;'Intro &amp; Setup'!$BI$7, $B878&gt;'Intro &amp; Setup'!$BJ$18), "X", ""))</f>
        <v/>
      </c>
      <c r="AA878" s="70" t="str">
        <f t="shared" si="173"/>
        <v/>
      </c>
      <c r="AB878" s="67" t="str">
        <f t="shared" si="174"/>
        <v/>
      </c>
      <c r="AD878" s="64" t="str">
        <f t="shared" si="175"/>
        <v/>
      </c>
      <c r="AF878" s="67" t="str">
        <f>IF($AD878="", "", COUNTIF($AD$11:$AD$1010, "&lt;"&amp;$AD878)+1+COUNTIF($AD$11:$AD878, $AD878)-1)</f>
        <v/>
      </c>
      <c r="AH878" s="77" t="str">
        <f t="shared" si="176"/>
        <v/>
      </c>
      <c r="AI878" s="21" t="str">
        <f t="shared" si="177"/>
        <v/>
      </c>
      <c r="AK878" s="39" t="str">
        <f t="shared" si="178"/>
        <v/>
      </c>
      <c r="AM878" s="77" t="str">
        <f t="shared" si="179"/>
        <v/>
      </c>
      <c r="AO878" s="77" t="str">
        <f t="shared" si="180"/>
        <v/>
      </c>
      <c r="AP878" s="21" t="str">
        <f t="shared" si="181"/>
        <v/>
      </c>
    </row>
    <row r="879" spans="1:42" x14ac:dyDescent="0.25">
      <c r="A879" s="27"/>
      <c r="B879" s="104"/>
      <c r="C879" s="105"/>
      <c r="D879" s="105"/>
      <c r="E879" s="106"/>
      <c r="F879" s="107"/>
      <c r="G879" s="107"/>
      <c r="H879" s="108"/>
      <c r="I879" s="27"/>
      <c r="J879" s="27"/>
      <c r="K879" s="29" t="str">
        <f t="shared" si="169"/>
        <v/>
      </c>
      <c r="L879" s="21" t="str">
        <f>IF($K879="", "", IF($K879=$Q$5, 0, ($G879*'Intro &amp; Setup'!$Y$20)-($F879*'Intro &amp; Setup'!$Y$20)))</f>
        <v/>
      </c>
      <c r="M879" s="27"/>
      <c r="S879" s="39" t="str">
        <f t="shared" si="170"/>
        <v/>
      </c>
      <c r="U879" s="39" t="str">
        <f t="shared" si="171"/>
        <v/>
      </c>
      <c r="W879" s="39" t="str">
        <f t="shared" si="172"/>
        <v/>
      </c>
      <c r="Y879" s="39" t="str">
        <f>IF($B879="", "", IF(OR($B879&lt;'Intro &amp; Setup'!$BI$7, $B879&gt;'Intro &amp; Setup'!$BJ$18), "X", ""))</f>
        <v/>
      </c>
      <c r="AA879" s="70" t="str">
        <f t="shared" si="173"/>
        <v/>
      </c>
      <c r="AB879" s="67" t="str">
        <f t="shared" si="174"/>
        <v/>
      </c>
      <c r="AD879" s="64" t="str">
        <f t="shared" si="175"/>
        <v/>
      </c>
      <c r="AF879" s="67" t="str">
        <f>IF($AD879="", "", COUNTIF($AD$11:$AD$1010, "&lt;"&amp;$AD879)+1+COUNTIF($AD$11:$AD879, $AD879)-1)</f>
        <v/>
      </c>
      <c r="AH879" s="77" t="str">
        <f t="shared" si="176"/>
        <v/>
      </c>
      <c r="AI879" s="21" t="str">
        <f t="shared" si="177"/>
        <v/>
      </c>
      <c r="AK879" s="39" t="str">
        <f t="shared" si="178"/>
        <v/>
      </c>
      <c r="AM879" s="77" t="str">
        <f t="shared" si="179"/>
        <v/>
      </c>
      <c r="AO879" s="77" t="str">
        <f t="shared" si="180"/>
        <v/>
      </c>
      <c r="AP879" s="21" t="str">
        <f t="shared" si="181"/>
        <v/>
      </c>
    </row>
    <row r="880" spans="1:42" x14ac:dyDescent="0.25">
      <c r="A880" s="27"/>
      <c r="B880" s="104"/>
      <c r="C880" s="105"/>
      <c r="D880" s="105"/>
      <c r="E880" s="106"/>
      <c r="F880" s="107"/>
      <c r="G880" s="107"/>
      <c r="H880" s="108"/>
      <c r="I880" s="27"/>
      <c r="J880" s="27"/>
      <c r="K880" s="29" t="str">
        <f t="shared" si="169"/>
        <v/>
      </c>
      <c r="L880" s="21" t="str">
        <f>IF($K880="", "", IF($K880=$Q$5, 0, ($G880*'Intro &amp; Setup'!$Y$20)-($F880*'Intro &amp; Setup'!$Y$20)))</f>
        <v/>
      </c>
      <c r="M880" s="27"/>
      <c r="S880" s="39" t="str">
        <f t="shared" si="170"/>
        <v/>
      </c>
      <c r="U880" s="39" t="str">
        <f t="shared" si="171"/>
        <v/>
      </c>
      <c r="W880" s="39" t="str">
        <f t="shared" si="172"/>
        <v/>
      </c>
      <c r="Y880" s="39" t="str">
        <f>IF($B880="", "", IF(OR($B880&lt;'Intro &amp; Setup'!$BI$7, $B880&gt;'Intro &amp; Setup'!$BJ$18), "X", ""))</f>
        <v/>
      </c>
      <c r="AA880" s="70" t="str">
        <f t="shared" si="173"/>
        <v/>
      </c>
      <c r="AB880" s="67" t="str">
        <f t="shared" si="174"/>
        <v/>
      </c>
      <c r="AD880" s="64" t="str">
        <f t="shared" si="175"/>
        <v/>
      </c>
      <c r="AF880" s="67" t="str">
        <f>IF($AD880="", "", COUNTIF($AD$11:$AD$1010, "&lt;"&amp;$AD880)+1+COUNTIF($AD$11:$AD880, $AD880)-1)</f>
        <v/>
      </c>
      <c r="AH880" s="77" t="str">
        <f t="shared" si="176"/>
        <v/>
      </c>
      <c r="AI880" s="21" t="str">
        <f t="shared" si="177"/>
        <v/>
      </c>
      <c r="AK880" s="39" t="str">
        <f t="shared" si="178"/>
        <v/>
      </c>
      <c r="AM880" s="77" t="str">
        <f t="shared" si="179"/>
        <v/>
      </c>
      <c r="AO880" s="77" t="str">
        <f t="shared" si="180"/>
        <v/>
      </c>
      <c r="AP880" s="21" t="str">
        <f t="shared" si="181"/>
        <v/>
      </c>
    </row>
    <row r="881" spans="1:42" x14ac:dyDescent="0.25">
      <c r="A881" s="27"/>
      <c r="B881" s="104"/>
      <c r="C881" s="105"/>
      <c r="D881" s="105"/>
      <c r="E881" s="106"/>
      <c r="F881" s="107"/>
      <c r="G881" s="107"/>
      <c r="H881" s="108"/>
      <c r="I881" s="27"/>
      <c r="J881" s="27"/>
      <c r="K881" s="29" t="str">
        <f t="shared" si="169"/>
        <v/>
      </c>
      <c r="L881" s="21" t="str">
        <f>IF($K881="", "", IF($K881=$Q$5, 0, ($G881*'Intro &amp; Setup'!$Y$20)-($F881*'Intro &amp; Setup'!$Y$20)))</f>
        <v/>
      </c>
      <c r="M881" s="27"/>
      <c r="S881" s="39" t="str">
        <f t="shared" si="170"/>
        <v/>
      </c>
      <c r="U881" s="39" t="str">
        <f t="shared" si="171"/>
        <v/>
      </c>
      <c r="W881" s="39" t="str">
        <f t="shared" si="172"/>
        <v/>
      </c>
      <c r="Y881" s="39" t="str">
        <f>IF($B881="", "", IF(OR($B881&lt;'Intro &amp; Setup'!$BI$7, $B881&gt;'Intro &amp; Setup'!$BJ$18), "X", ""))</f>
        <v/>
      </c>
      <c r="AA881" s="70" t="str">
        <f t="shared" si="173"/>
        <v/>
      </c>
      <c r="AB881" s="67" t="str">
        <f t="shared" si="174"/>
        <v/>
      </c>
      <c r="AD881" s="64" t="str">
        <f t="shared" si="175"/>
        <v/>
      </c>
      <c r="AF881" s="67" t="str">
        <f>IF($AD881="", "", COUNTIF($AD$11:$AD$1010, "&lt;"&amp;$AD881)+1+COUNTIF($AD$11:$AD881, $AD881)-1)</f>
        <v/>
      </c>
      <c r="AH881" s="77" t="str">
        <f t="shared" si="176"/>
        <v/>
      </c>
      <c r="AI881" s="21" t="str">
        <f t="shared" si="177"/>
        <v/>
      </c>
      <c r="AK881" s="39" t="str">
        <f t="shared" si="178"/>
        <v/>
      </c>
      <c r="AM881" s="77" t="str">
        <f t="shared" si="179"/>
        <v/>
      </c>
      <c r="AO881" s="77" t="str">
        <f t="shared" si="180"/>
        <v/>
      </c>
      <c r="AP881" s="21" t="str">
        <f t="shared" si="181"/>
        <v/>
      </c>
    </row>
    <row r="882" spans="1:42" x14ac:dyDescent="0.25">
      <c r="A882" s="27"/>
      <c r="B882" s="104"/>
      <c r="C882" s="105"/>
      <c r="D882" s="105"/>
      <c r="E882" s="106"/>
      <c r="F882" s="107"/>
      <c r="G882" s="107"/>
      <c r="H882" s="108"/>
      <c r="I882" s="27"/>
      <c r="J882" s="27"/>
      <c r="K882" s="29" t="str">
        <f t="shared" si="169"/>
        <v/>
      </c>
      <c r="L882" s="21" t="str">
        <f>IF($K882="", "", IF($K882=$Q$5, 0, ($G882*'Intro &amp; Setup'!$Y$20)-($F882*'Intro &amp; Setup'!$Y$20)))</f>
        <v/>
      </c>
      <c r="M882" s="27"/>
      <c r="S882" s="39" t="str">
        <f t="shared" si="170"/>
        <v/>
      </c>
      <c r="U882" s="39" t="str">
        <f t="shared" si="171"/>
        <v/>
      </c>
      <c r="W882" s="39" t="str">
        <f t="shared" si="172"/>
        <v/>
      </c>
      <c r="Y882" s="39" t="str">
        <f>IF($B882="", "", IF(OR($B882&lt;'Intro &amp; Setup'!$BI$7, $B882&gt;'Intro &amp; Setup'!$BJ$18), "X", ""))</f>
        <v/>
      </c>
      <c r="AA882" s="70" t="str">
        <f t="shared" si="173"/>
        <v/>
      </c>
      <c r="AB882" s="67" t="str">
        <f t="shared" si="174"/>
        <v/>
      </c>
      <c r="AD882" s="64" t="str">
        <f t="shared" si="175"/>
        <v/>
      </c>
      <c r="AF882" s="67" t="str">
        <f>IF($AD882="", "", COUNTIF($AD$11:$AD$1010, "&lt;"&amp;$AD882)+1+COUNTIF($AD$11:$AD882, $AD882)-1)</f>
        <v/>
      </c>
      <c r="AH882" s="77" t="str">
        <f t="shared" si="176"/>
        <v/>
      </c>
      <c r="AI882" s="21" t="str">
        <f t="shared" si="177"/>
        <v/>
      </c>
      <c r="AK882" s="39" t="str">
        <f t="shared" si="178"/>
        <v/>
      </c>
      <c r="AM882" s="77" t="str">
        <f t="shared" si="179"/>
        <v/>
      </c>
      <c r="AO882" s="77" t="str">
        <f t="shared" si="180"/>
        <v/>
      </c>
      <c r="AP882" s="21" t="str">
        <f t="shared" si="181"/>
        <v/>
      </c>
    </row>
    <row r="883" spans="1:42" x14ac:dyDescent="0.25">
      <c r="A883" s="27"/>
      <c r="B883" s="104"/>
      <c r="C883" s="105"/>
      <c r="D883" s="105"/>
      <c r="E883" s="106"/>
      <c r="F883" s="107"/>
      <c r="G883" s="107"/>
      <c r="H883" s="108"/>
      <c r="I883" s="27"/>
      <c r="J883" s="27"/>
      <c r="K883" s="29" t="str">
        <f t="shared" si="169"/>
        <v/>
      </c>
      <c r="L883" s="21" t="str">
        <f>IF($K883="", "", IF($K883=$Q$5, 0, ($G883*'Intro &amp; Setup'!$Y$20)-($F883*'Intro &amp; Setup'!$Y$20)))</f>
        <v/>
      </c>
      <c r="M883" s="27"/>
      <c r="S883" s="39" t="str">
        <f t="shared" si="170"/>
        <v/>
      </c>
      <c r="U883" s="39" t="str">
        <f t="shared" si="171"/>
        <v/>
      </c>
      <c r="W883" s="39" t="str">
        <f t="shared" si="172"/>
        <v/>
      </c>
      <c r="Y883" s="39" t="str">
        <f>IF($B883="", "", IF(OR($B883&lt;'Intro &amp; Setup'!$BI$7, $B883&gt;'Intro &amp; Setup'!$BJ$18), "X", ""))</f>
        <v/>
      </c>
      <c r="AA883" s="70" t="str">
        <f t="shared" si="173"/>
        <v/>
      </c>
      <c r="AB883" s="67" t="str">
        <f t="shared" si="174"/>
        <v/>
      </c>
      <c r="AD883" s="64" t="str">
        <f t="shared" si="175"/>
        <v/>
      </c>
      <c r="AF883" s="67" t="str">
        <f>IF($AD883="", "", COUNTIF($AD$11:$AD$1010, "&lt;"&amp;$AD883)+1+COUNTIF($AD$11:$AD883, $AD883)-1)</f>
        <v/>
      </c>
      <c r="AH883" s="77" t="str">
        <f t="shared" si="176"/>
        <v/>
      </c>
      <c r="AI883" s="21" t="str">
        <f t="shared" si="177"/>
        <v/>
      </c>
      <c r="AK883" s="39" t="str">
        <f t="shared" si="178"/>
        <v/>
      </c>
      <c r="AM883" s="77" t="str">
        <f t="shared" si="179"/>
        <v/>
      </c>
      <c r="AO883" s="77" t="str">
        <f t="shared" si="180"/>
        <v/>
      </c>
      <c r="AP883" s="21" t="str">
        <f t="shared" si="181"/>
        <v/>
      </c>
    </row>
    <row r="884" spans="1:42" x14ac:dyDescent="0.25">
      <c r="A884" s="27"/>
      <c r="B884" s="104"/>
      <c r="C884" s="105"/>
      <c r="D884" s="105"/>
      <c r="E884" s="106"/>
      <c r="F884" s="107"/>
      <c r="G884" s="107"/>
      <c r="H884" s="108"/>
      <c r="I884" s="27"/>
      <c r="J884" s="27"/>
      <c r="K884" s="29" t="str">
        <f t="shared" si="169"/>
        <v/>
      </c>
      <c r="L884" s="21" t="str">
        <f>IF($K884="", "", IF($K884=$Q$5, 0, ($G884*'Intro &amp; Setup'!$Y$20)-($F884*'Intro &amp; Setup'!$Y$20)))</f>
        <v/>
      </c>
      <c r="M884" s="27"/>
      <c r="S884" s="39" t="str">
        <f t="shared" si="170"/>
        <v/>
      </c>
      <c r="U884" s="39" t="str">
        <f t="shared" si="171"/>
        <v/>
      </c>
      <c r="W884" s="39" t="str">
        <f t="shared" si="172"/>
        <v/>
      </c>
      <c r="Y884" s="39" t="str">
        <f>IF($B884="", "", IF(OR($B884&lt;'Intro &amp; Setup'!$BI$7, $B884&gt;'Intro &amp; Setup'!$BJ$18), "X", ""))</f>
        <v/>
      </c>
      <c r="AA884" s="70" t="str">
        <f t="shared" si="173"/>
        <v/>
      </c>
      <c r="AB884" s="67" t="str">
        <f t="shared" si="174"/>
        <v/>
      </c>
      <c r="AD884" s="64" t="str">
        <f t="shared" si="175"/>
        <v/>
      </c>
      <c r="AF884" s="67" t="str">
        <f>IF($AD884="", "", COUNTIF($AD$11:$AD$1010, "&lt;"&amp;$AD884)+1+COUNTIF($AD$11:$AD884, $AD884)-1)</f>
        <v/>
      </c>
      <c r="AH884" s="77" t="str">
        <f t="shared" si="176"/>
        <v/>
      </c>
      <c r="AI884" s="21" t="str">
        <f t="shared" si="177"/>
        <v/>
      </c>
      <c r="AK884" s="39" t="str">
        <f t="shared" si="178"/>
        <v/>
      </c>
      <c r="AM884" s="77" t="str">
        <f t="shared" si="179"/>
        <v/>
      </c>
      <c r="AO884" s="77" t="str">
        <f t="shared" si="180"/>
        <v/>
      </c>
      <c r="AP884" s="21" t="str">
        <f t="shared" si="181"/>
        <v/>
      </c>
    </row>
    <row r="885" spans="1:42" x14ac:dyDescent="0.25">
      <c r="A885" s="27"/>
      <c r="B885" s="104"/>
      <c r="C885" s="105"/>
      <c r="D885" s="105"/>
      <c r="E885" s="106"/>
      <c r="F885" s="107"/>
      <c r="G885" s="107"/>
      <c r="H885" s="108"/>
      <c r="I885" s="27"/>
      <c r="J885" s="27"/>
      <c r="K885" s="29" t="str">
        <f t="shared" si="169"/>
        <v/>
      </c>
      <c r="L885" s="21" t="str">
        <f>IF($K885="", "", IF($K885=$Q$5, 0, ($G885*'Intro &amp; Setup'!$Y$20)-($F885*'Intro &amp; Setup'!$Y$20)))</f>
        <v/>
      </c>
      <c r="M885" s="27"/>
      <c r="S885" s="39" t="str">
        <f t="shared" si="170"/>
        <v/>
      </c>
      <c r="U885" s="39" t="str">
        <f t="shared" si="171"/>
        <v/>
      </c>
      <c r="W885" s="39" t="str">
        <f t="shared" si="172"/>
        <v/>
      </c>
      <c r="Y885" s="39" t="str">
        <f>IF($B885="", "", IF(OR($B885&lt;'Intro &amp; Setup'!$BI$7, $B885&gt;'Intro &amp; Setup'!$BJ$18), "X", ""))</f>
        <v/>
      </c>
      <c r="AA885" s="70" t="str">
        <f t="shared" si="173"/>
        <v/>
      </c>
      <c r="AB885" s="67" t="str">
        <f t="shared" si="174"/>
        <v/>
      </c>
      <c r="AD885" s="64" t="str">
        <f t="shared" si="175"/>
        <v/>
      </c>
      <c r="AF885" s="67" t="str">
        <f>IF($AD885="", "", COUNTIF($AD$11:$AD$1010, "&lt;"&amp;$AD885)+1+COUNTIF($AD$11:$AD885, $AD885)-1)</f>
        <v/>
      </c>
      <c r="AH885" s="77" t="str">
        <f t="shared" si="176"/>
        <v/>
      </c>
      <c r="AI885" s="21" t="str">
        <f t="shared" si="177"/>
        <v/>
      </c>
      <c r="AK885" s="39" t="str">
        <f t="shared" si="178"/>
        <v/>
      </c>
      <c r="AM885" s="77" t="str">
        <f t="shared" si="179"/>
        <v/>
      </c>
      <c r="AO885" s="77" t="str">
        <f t="shared" si="180"/>
        <v/>
      </c>
      <c r="AP885" s="21" t="str">
        <f t="shared" si="181"/>
        <v/>
      </c>
    </row>
    <row r="886" spans="1:42" x14ac:dyDescent="0.25">
      <c r="A886" s="27"/>
      <c r="B886" s="104"/>
      <c r="C886" s="105"/>
      <c r="D886" s="105"/>
      <c r="E886" s="106"/>
      <c r="F886" s="107"/>
      <c r="G886" s="107"/>
      <c r="H886" s="108"/>
      <c r="I886" s="27"/>
      <c r="J886" s="27"/>
      <c r="K886" s="29" t="str">
        <f t="shared" si="169"/>
        <v/>
      </c>
      <c r="L886" s="21" t="str">
        <f>IF($K886="", "", IF($K886=$Q$5, 0, ($G886*'Intro &amp; Setup'!$Y$20)-($F886*'Intro &amp; Setup'!$Y$20)))</f>
        <v/>
      </c>
      <c r="M886" s="27"/>
      <c r="S886" s="39" t="str">
        <f t="shared" si="170"/>
        <v/>
      </c>
      <c r="U886" s="39" t="str">
        <f t="shared" si="171"/>
        <v/>
      </c>
      <c r="W886" s="39" t="str">
        <f t="shared" si="172"/>
        <v/>
      </c>
      <c r="Y886" s="39" t="str">
        <f>IF($B886="", "", IF(OR($B886&lt;'Intro &amp; Setup'!$BI$7, $B886&gt;'Intro &amp; Setup'!$BJ$18), "X", ""))</f>
        <v/>
      </c>
      <c r="AA886" s="70" t="str">
        <f t="shared" si="173"/>
        <v/>
      </c>
      <c r="AB886" s="67" t="str">
        <f t="shared" si="174"/>
        <v/>
      </c>
      <c r="AD886" s="64" t="str">
        <f t="shared" si="175"/>
        <v/>
      </c>
      <c r="AF886" s="67" t="str">
        <f>IF($AD886="", "", COUNTIF($AD$11:$AD$1010, "&lt;"&amp;$AD886)+1+COUNTIF($AD$11:$AD886, $AD886)-1)</f>
        <v/>
      </c>
      <c r="AH886" s="77" t="str">
        <f t="shared" si="176"/>
        <v/>
      </c>
      <c r="AI886" s="21" t="str">
        <f t="shared" si="177"/>
        <v/>
      </c>
      <c r="AK886" s="39" t="str">
        <f t="shared" si="178"/>
        <v/>
      </c>
      <c r="AM886" s="77" t="str">
        <f t="shared" si="179"/>
        <v/>
      </c>
      <c r="AO886" s="77" t="str">
        <f t="shared" si="180"/>
        <v/>
      </c>
      <c r="AP886" s="21" t="str">
        <f t="shared" si="181"/>
        <v/>
      </c>
    </row>
    <row r="887" spans="1:42" x14ac:dyDescent="0.25">
      <c r="A887" s="27"/>
      <c r="B887" s="104"/>
      <c r="C887" s="105"/>
      <c r="D887" s="105"/>
      <c r="E887" s="106"/>
      <c r="F887" s="107"/>
      <c r="G887" s="107"/>
      <c r="H887" s="108"/>
      <c r="I887" s="27"/>
      <c r="J887" s="27"/>
      <c r="K887" s="29" t="str">
        <f t="shared" si="169"/>
        <v/>
      </c>
      <c r="L887" s="21" t="str">
        <f>IF($K887="", "", IF($K887=$Q$5, 0, ($G887*'Intro &amp; Setup'!$Y$20)-($F887*'Intro &amp; Setup'!$Y$20)))</f>
        <v/>
      </c>
      <c r="M887" s="27"/>
      <c r="S887" s="39" t="str">
        <f t="shared" si="170"/>
        <v/>
      </c>
      <c r="U887" s="39" t="str">
        <f t="shared" si="171"/>
        <v/>
      </c>
      <c r="W887" s="39" t="str">
        <f t="shared" si="172"/>
        <v/>
      </c>
      <c r="Y887" s="39" t="str">
        <f>IF($B887="", "", IF(OR($B887&lt;'Intro &amp; Setup'!$BI$7, $B887&gt;'Intro &amp; Setup'!$BJ$18), "X", ""))</f>
        <v/>
      </c>
      <c r="AA887" s="70" t="str">
        <f t="shared" si="173"/>
        <v/>
      </c>
      <c r="AB887" s="67" t="str">
        <f t="shared" si="174"/>
        <v/>
      </c>
      <c r="AD887" s="64" t="str">
        <f t="shared" si="175"/>
        <v/>
      </c>
      <c r="AF887" s="67" t="str">
        <f>IF($AD887="", "", COUNTIF($AD$11:$AD$1010, "&lt;"&amp;$AD887)+1+COUNTIF($AD$11:$AD887, $AD887)-1)</f>
        <v/>
      </c>
      <c r="AH887" s="77" t="str">
        <f t="shared" si="176"/>
        <v/>
      </c>
      <c r="AI887" s="21" t="str">
        <f t="shared" si="177"/>
        <v/>
      </c>
      <c r="AK887" s="39" t="str">
        <f t="shared" si="178"/>
        <v/>
      </c>
      <c r="AM887" s="77" t="str">
        <f t="shared" si="179"/>
        <v/>
      </c>
      <c r="AO887" s="77" t="str">
        <f t="shared" si="180"/>
        <v/>
      </c>
      <c r="AP887" s="21" t="str">
        <f t="shared" si="181"/>
        <v/>
      </c>
    </row>
    <row r="888" spans="1:42" x14ac:dyDescent="0.25">
      <c r="A888" s="27"/>
      <c r="B888" s="104"/>
      <c r="C888" s="105"/>
      <c r="D888" s="105"/>
      <c r="E888" s="106"/>
      <c r="F888" s="107"/>
      <c r="G888" s="107"/>
      <c r="H888" s="108"/>
      <c r="I888" s="27"/>
      <c r="J888" s="27"/>
      <c r="K888" s="29" t="str">
        <f t="shared" si="169"/>
        <v/>
      </c>
      <c r="L888" s="21" t="str">
        <f>IF($K888="", "", IF($K888=$Q$5, 0, ($G888*'Intro &amp; Setup'!$Y$20)-($F888*'Intro &amp; Setup'!$Y$20)))</f>
        <v/>
      </c>
      <c r="M888" s="27"/>
      <c r="S888" s="39" t="str">
        <f t="shared" si="170"/>
        <v/>
      </c>
      <c r="U888" s="39" t="str">
        <f t="shared" si="171"/>
        <v/>
      </c>
      <c r="W888" s="39" t="str">
        <f t="shared" si="172"/>
        <v/>
      </c>
      <c r="Y888" s="39" t="str">
        <f>IF($B888="", "", IF(OR($B888&lt;'Intro &amp; Setup'!$BI$7, $B888&gt;'Intro &amp; Setup'!$BJ$18), "X", ""))</f>
        <v/>
      </c>
      <c r="AA888" s="70" t="str">
        <f t="shared" si="173"/>
        <v/>
      </c>
      <c r="AB888" s="67" t="str">
        <f t="shared" si="174"/>
        <v/>
      </c>
      <c r="AD888" s="64" t="str">
        <f t="shared" si="175"/>
        <v/>
      </c>
      <c r="AF888" s="67" t="str">
        <f>IF($AD888="", "", COUNTIF($AD$11:$AD$1010, "&lt;"&amp;$AD888)+1+COUNTIF($AD$11:$AD888, $AD888)-1)</f>
        <v/>
      </c>
      <c r="AH888" s="77" t="str">
        <f t="shared" si="176"/>
        <v/>
      </c>
      <c r="AI888" s="21" t="str">
        <f t="shared" si="177"/>
        <v/>
      </c>
      <c r="AK888" s="39" t="str">
        <f t="shared" si="178"/>
        <v/>
      </c>
      <c r="AM888" s="77" t="str">
        <f t="shared" si="179"/>
        <v/>
      </c>
      <c r="AO888" s="77" t="str">
        <f t="shared" si="180"/>
        <v/>
      </c>
      <c r="AP888" s="21" t="str">
        <f t="shared" si="181"/>
        <v/>
      </c>
    </row>
    <row r="889" spans="1:42" x14ac:dyDescent="0.25">
      <c r="A889" s="27"/>
      <c r="B889" s="104"/>
      <c r="C889" s="105"/>
      <c r="D889" s="105"/>
      <c r="E889" s="106"/>
      <c r="F889" s="107"/>
      <c r="G889" s="107"/>
      <c r="H889" s="108"/>
      <c r="I889" s="27"/>
      <c r="J889" s="27"/>
      <c r="K889" s="29" t="str">
        <f t="shared" si="169"/>
        <v/>
      </c>
      <c r="L889" s="21" t="str">
        <f>IF($K889="", "", IF($K889=$Q$5, 0, ($G889*'Intro &amp; Setup'!$Y$20)-($F889*'Intro &amp; Setup'!$Y$20)))</f>
        <v/>
      </c>
      <c r="M889" s="27"/>
      <c r="S889" s="39" t="str">
        <f t="shared" si="170"/>
        <v/>
      </c>
      <c r="U889" s="39" t="str">
        <f t="shared" si="171"/>
        <v/>
      </c>
      <c r="W889" s="39" t="str">
        <f t="shared" si="172"/>
        <v/>
      </c>
      <c r="Y889" s="39" t="str">
        <f>IF($B889="", "", IF(OR($B889&lt;'Intro &amp; Setup'!$BI$7, $B889&gt;'Intro &amp; Setup'!$BJ$18), "X", ""))</f>
        <v/>
      </c>
      <c r="AA889" s="70" t="str">
        <f t="shared" si="173"/>
        <v/>
      </c>
      <c r="AB889" s="67" t="str">
        <f t="shared" si="174"/>
        <v/>
      </c>
      <c r="AD889" s="64" t="str">
        <f t="shared" si="175"/>
        <v/>
      </c>
      <c r="AF889" s="67" t="str">
        <f>IF($AD889="", "", COUNTIF($AD$11:$AD$1010, "&lt;"&amp;$AD889)+1+COUNTIF($AD$11:$AD889, $AD889)-1)</f>
        <v/>
      </c>
      <c r="AH889" s="77" t="str">
        <f t="shared" si="176"/>
        <v/>
      </c>
      <c r="AI889" s="21" t="str">
        <f t="shared" si="177"/>
        <v/>
      </c>
      <c r="AK889" s="39" t="str">
        <f t="shared" si="178"/>
        <v/>
      </c>
      <c r="AM889" s="77" t="str">
        <f t="shared" si="179"/>
        <v/>
      </c>
      <c r="AO889" s="77" t="str">
        <f t="shared" si="180"/>
        <v/>
      </c>
      <c r="AP889" s="21" t="str">
        <f t="shared" si="181"/>
        <v/>
      </c>
    </row>
    <row r="890" spans="1:42" x14ac:dyDescent="0.25">
      <c r="A890" s="27"/>
      <c r="B890" s="104"/>
      <c r="C890" s="105"/>
      <c r="D890" s="105"/>
      <c r="E890" s="106"/>
      <c r="F890" s="107"/>
      <c r="G890" s="107"/>
      <c r="H890" s="108"/>
      <c r="I890" s="27"/>
      <c r="J890" s="27"/>
      <c r="K890" s="29" t="str">
        <f t="shared" si="169"/>
        <v/>
      </c>
      <c r="L890" s="21" t="str">
        <f>IF($K890="", "", IF($K890=$Q$5, 0, ($G890*'Intro &amp; Setup'!$Y$20)-($F890*'Intro &amp; Setup'!$Y$20)))</f>
        <v/>
      </c>
      <c r="M890" s="27"/>
      <c r="S890" s="39" t="str">
        <f t="shared" si="170"/>
        <v/>
      </c>
      <c r="U890" s="39" t="str">
        <f t="shared" si="171"/>
        <v/>
      </c>
      <c r="W890" s="39" t="str">
        <f t="shared" si="172"/>
        <v/>
      </c>
      <c r="Y890" s="39" t="str">
        <f>IF($B890="", "", IF(OR($B890&lt;'Intro &amp; Setup'!$BI$7, $B890&gt;'Intro &amp; Setup'!$BJ$18), "X", ""))</f>
        <v/>
      </c>
      <c r="AA890" s="70" t="str">
        <f t="shared" si="173"/>
        <v/>
      </c>
      <c r="AB890" s="67" t="str">
        <f t="shared" si="174"/>
        <v/>
      </c>
      <c r="AD890" s="64" t="str">
        <f t="shared" si="175"/>
        <v/>
      </c>
      <c r="AF890" s="67" t="str">
        <f>IF($AD890="", "", COUNTIF($AD$11:$AD$1010, "&lt;"&amp;$AD890)+1+COUNTIF($AD$11:$AD890, $AD890)-1)</f>
        <v/>
      </c>
      <c r="AH890" s="77" t="str">
        <f t="shared" si="176"/>
        <v/>
      </c>
      <c r="AI890" s="21" t="str">
        <f t="shared" si="177"/>
        <v/>
      </c>
      <c r="AK890" s="39" t="str">
        <f t="shared" si="178"/>
        <v/>
      </c>
      <c r="AM890" s="77" t="str">
        <f t="shared" si="179"/>
        <v/>
      </c>
      <c r="AO890" s="77" t="str">
        <f t="shared" si="180"/>
        <v/>
      </c>
      <c r="AP890" s="21" t="str">
        <f t="shared" si="181"/>
        <v/>
      </c>
    </row>
    <row r="891" spans="1:42" x14ac:dyDescent="0.25">
      <c r="A891" s="27"/>
      <c r="B891" s="104"/>
      <c r="C891" s="105"/>
      <c r="D891" s="105"/>
      <c r="E891" s="106"/>
      <c r="F891" s="107"/>
      <c r="G891" s="107"/>
      <c r="H891" s="108"/>
      <c r="I891" s="27"/>
      <c r="J891" s="27"/>
      <c r="K891" s="29" t="str">
        <f t="shared" si="169"/>
        <v/>
      </c>
      <c r="L891" s="21" t="str">
        <f>IF($K891="", "", IF($K891=$Q$5, 0, ($G891*'Intro &amp; Setup'!$Y$20)-($F891*'Intro &amp; Setup'!$Y$20)))</f>
        <v/>
      </c>
      <c r="M891" s="27"/>
      <c r="S891" s="39" t="str">
        <f t="shared" si="170"/>
        <v/>
      </c>
      <c r="U891" s="39" t="str">
        <f t="shared" si="171"/>
        <v/>
      </c>
      <c r="W891" s="39" t="str">
        <f t="shared" si="172"/>
        <v/>
      </c>
      <c r="Y891" s="39" t="str">
        <f>IF($B891="", "", IF(OR($B891&lt;'Intro &amp; Setup'!$BI$7, $B891&gt;'Intro &amp; Setup'!$BJ$18), "X", ""))</f>
        <v/>
      </c>
      <c r="AA891" s="70" t="str">
        <f t="shared" si="173"/>
        <v/>
      </c>
      <c r="AB891" s="67" t="str">
        <f t="shared" si="174"/>
        <v/>
      </c>
      <c r="AD891" s="64" t="str">
        <f t="shared" si="175"/>
        <v/>
      </c>
      <c r="AF891" s="67" t="str">
        <f>IF($AD891="", "", COUNTIF($AD$11:$AD$1010, "&lt;"&amp;$AD891)+1+COUNTIF($AD$11:$AD891, $AD891)-1)</f>
        <v/>
      </c>
      <c r="AH891" s="77" t="str">
        <f t="shared" si="176"/>
        <v/>
      </c>
      <c r="AI891" s="21" t="str">
        <f t="shared" si="177"/>
        <v/>
      </c>
      <c r="AK891" s="39" t="str">
        <f t="shared" si="178"/>
        <v/>
      </c>
      <c r="AM891" s="77" t="str">
        <f t="shared" si="179"/>
        <v/>
      </c>
      <c r="AO891" s="77" t="str">
        <f t="shared" si="180"/>
        <v/>
      </c>
      <c r="AP891" s="21" t="str">
        <f t="shared" si="181"/>
        <v/>
      </c>
    </row>
    <row r="892" spans="1:42" x14ac:dyDescent="0.25">
      <c r="A892" s="27"/>
      <c r="B892" s="104"/>
      <c r="C892" s="105"/>
      <c r="D892" s="105"/>
      <c r="E892" s="106"/>
      <c r="F892" s="107"/>
      <c r="G892" s="107"/>
      <c r="H892" s="108"/>
      <c r="I892" s="27"/>
      <c r="J892" s="27"/>
      <c r="K892" s="29" t="str">
        <f t="shared" si="169"/>
        <v/>
      </c>
      <c r="L892" s="21" t="str">
        <f>IF($K892="", "", IF($K892=$Q$5, 0, ($G892*'Intro &amp; Setup'!$Y$20)-($F892*'Intro &amp; Setup'!$Y$20)))</f>
        <v/>
      </c>
      <c r="M892" s="27"/>
      <c r="S892" s="39" t="str">
        <f t="shared" si="170"/>
        <v/>
      </c>
      <c r="U892" s="39" t="str">
        <f t="shared" si="171"/>
        <v/>
      </c>
      <c r="W892" s="39" t="str">
        <f t="shared" si="172"/>
        <v/>
      </c>
      <c r="Y892" s="39" t="str">
        <f>IF($B892="", "", IF(OR($B892&lt;'Intro &amp; Setup'!$BI$7, $B892&gt;'Intro &amp; Setup'!$BJ$18), "X", ""))</f>
        <v/>
      </c>
      <c r="AA892" s="70" t="str">
        <f t="shared" si="173"/>
        <v/>
      </c>
      <c r="AB892" s="67" t="str">
        <f t="shared" si="174"/>
        <v/>
      </c>
      <c r="AD892" s="64" t="str">
        <f t="shared" si="175"/>
        <v/>
      </c>
      <c r="AF892" s="67" t="str">
        <f>IF($AD892="", "", COUNTIF($AD$11:$AD$1010, "&lt;"&amp;$AD892)+1+COUNTIF($AD$11:$AD892, $AD892)-1)</f>
        <v/>
      </c>
      <c r="AH892" s="77" t="str">
        <f t="shared" si="176"/>
        <v/>
      </c>
      <c r="AI892" s="21" t="str">
        <f t="shared" si="177"/>
        <v/>
      </c>
      <c r="AK892" s="39" t="str">
        <f t="shared" si="178"/>
        <v/>
      </c>
      <c r="AM892" s="77" t="str">
        <f t="shared" si="179"/>
        <v/>
      </c>
      <c r="AO892" s="77" t="str">
        <f t="shared" si="180"/>
        <v/>
      </c>
      <c r="AP892" s="21" t="str">
        <f t="shared" si="181"/>
        <v/>
      </c>
    </row>
    <row r="893" spans="1:42" x14ac:dyDescent="0.25">
      <c r="A893" s="27"/>
      <c r="B893" s="104"/>
      <c r="C893" s="105"/>
      <c r="D893" s="105"/>
      <c r="E893" s="106"/>
      <c r="F893" s="107"/>
      <c r="G893" s="107"/>
      <c r="H893" s="108"/>
      <c r="I893" s="27"/>
      <c r="J893" s="27"/>
      <c r="K893" s="29" t="str">
        <f t="shared" si="169"/>
        <v/>
      </c>
      <c r="L893" s="21" t="str">
        <f>IF($K893="", "", IF($K893=$Q$5, 0, ($G893*'Intro &amp; Setup'!$Y$20)-($F893*'Intro &amp; Setup'!$Y$20)))</f>
        <v/>
      </c>
      <c r="M893" s="27"/>
      <c r="S893" s="39" t="str">
        <f t="shared" si="170"/>
        <v/>
      </c>
      <c r="U893" s="39" t="str">
        <f t="shared" si="171"/>
        <v/>
      </c>
      <c r="W893" s="39" t="str">
        <f t="shared" si="172"/>
        <v/>
      </c>
      <c r="Y893" s="39" t="str">
        <f>IF($B893="", "", IF(OR($B893&lt;'Intro &amp; Setup'!$BI$7, $B893&gt;'Intro &amp; Setup'!$BJ$18), "X", ""))</f>
        <v/>
      </c>
      <c r="AA893" s="70" t="str">
        <f t="shared" si="173"/>
        <v/>
      </c>
      <c r="AB893" s="67" t="str">
        <f t="shared" si="174"/>
        <v/>
      </c>
      <c r="AD893" s="64" t="str">
        <f t="shared" si="175"/>
        <v/>
      </c>
      <c r="AF893" s="67" t="str">
        <f>IF($AD893="", "", COUNTIF($AD$11:$AD$1010, "&lt;"&amp;$AD893)+1+COUNTIF($AD$11:$AD893, $AD893)-1)</f>
        <v/>
      </c>
      <c r="AH893" s="77" t="str">
        <f t="shared" si="176"/>
        <v/>
      </c>
      <c r="AI893" s="21" t="str">
        <f t="shared" si="177"/>
        <v/>
      </c>
      <c r="AK893" s="39" t="str">
        <f t="shared" si="178"/>
        <v/>
      </c>
      <c r="AM893" s="77" t="str">
        <f t="shared" si="179"/>
        <v/>
      </c>
      <c r="AO893" s="77" t="str">
        <f t="shared" si="180"/>
        <v/>
      </c>
      <c r="AP893" s="21" t="str">
        <f t="shared" si="181"/>
        <v/>
      </c>
    </row>
    <row r="894" spans="1:42" x14ac:dyDescent="0.25">
      <c r="A894" s="27"/>
      <c r="B894" s="104"/>
      <c r="C894" s="105"/>
      <c r="D894" s="105"/>
      <c r="E894" s="106"/>
      <c r="F894" s="107"/>
      <c r="G894" s="107"/>
      <c r="H894" s="108"/>
      <c r="I894" s="27"/>
      <c r="J894" s="27"/>
      <c r="K894" s="29" t="str">
        <f t="shared" si="169"/>
        <v/>
      </c>
      <c r="L894" s="21" t="str">
        <f>IF($K894="", "", IF($K894=$Q$5, 0, ($G894*'Intro &amp; Setup'!$Y$20)-($F894*'Intro &amp; Setup'!$Y$20)))</f>
        <v/>
      </c>
      <c r="M894" s="27"/>
      <c r="S894" s="39" t="str">
        <f t="shared" si="170"/>
        <v/>
      </c>
      <c r="U894" s="39" t="str">
        <f t="shared" si="171"/>
        <v/>
      </c>
      <c r="W894" s="39" t="str">
        <f t="shared" si="172"/>
        <v/>
      </c>
      <c r="Y894" s="39" t="str">
        <f>IF($B894="", "", IF(OR($B894&lt;'Intro &amp; Setup'!$BI$7, $B894&gt;'Intro &amp; Setup'!$BJ$18), "X", ""))</f>
        <v/>
      </c>
      <c r="AA894" s="70" t="str">
        <f t="shared" si="173"/>
        <v/>
      </c>
      <c r="AB894" s="67" t="str">
        <f t="shared" si="174"/>
        <v/>
      </c>
      <c r="AD894" s="64" t="str">
        <f t="shared" si="175"/>
        <v/>
      </c>
      <c r="AF894" s="67" t="str">
        <f>IF($AD894="", "", COUNTIF($AD$11:$AD$1010, "&lt;"&amp;$AD894)+1+COUNTIF($AD$11:$AD894, $AD894)-1)</f>
        <v/>
      </c>
      <c r="AH894" s="77" t="str">
        <f t="shared" si="176"/>
        <v/>
      </c>
      <c r="AI894" s="21" t="str">
        <f t="shared" si="177"/>
        <v/>
      </c>
      <c r="AK894" s="39" t="str">
        <f t="shared" si="178"/>
        <v/>
      </c>
      <c r="AM894" s="77" t="str">
        <f t="shared" si="179"/>
        <v/>
      </c>
      <c r="AO894" s="77" t="str">
        <f t="shared" si="180"/>
        <v/>
      </c>
      <c r="AP894" s="21" t="str">
        <f t="shared" si="181"/>
        <v/>
      </c>
    </row>
    <row r="895" spans="1:42" x14ac:dyDescent="0.25">
      <c r="A895" s="27"/>
      <c r="B895" s="104"/>
      <c r="C895" s="105"/>
      <c r="D895" s="105"/>
      <c r="E895" s="106"/>
      <c r="F895" s="107"/>
      <c r="G895" s="107"/>
      <c r="H895" s="108"/>
      <c r="I895" s="27"/>
      <c r="J895" s="27"/>
      <c r="K895" s="29" t="str">
        <f t="shared" si="169"/>
        <v/>
      </c>
      <c r="L895" s="21" t="str">
        <f>IF($K895="", "", IF($K895=$Q$5, 0, ($G895*'Intro &amp; Setup'!$Y$20)-($F895*'Intro &amp; Setup'!$Y$20)))</f>
        <v/>
      </c>
      <c r="M895" s="27"/>
      <c r="S895" s="39" t="str">
        <f t="shared" si="170"/>
        <v/>
      </c>
      <c r="U895" s="39" t="str">
        <f t="shared" si="171"/>
        <v/>
      </c>
      <c r="W895" s="39" t="str">
        <f t="shared" si="172"/>
        <v/>
      </c>
      <c r="Y895" s="39" t="str">
        <f>IF($B895="", "", IF(OR($B895&lt;'Intro &amp; Setup'!$BI$7, $B895&gt;'Intro &amp; Setup'!$BJ$18), "X", ""))</f>
        <v/>
      </c>
      <c r="AA895" s="70" t="str">
        <f t="shared" si="173"/>
        <v/>
      </c>
      <c r="AB895" s="67" t="str">
        <f t="shared" si="174"/>
        <v/>
      </c>
      <c r="AD895" s="64" t="str">
        <f t="shared" si="175"/>
        <v/>
      </c>
      <c r="AF895" s="67" t="str">
        <f>IF($AD895="", "", COUNTIF($AD$11:$AD$1010, "&lt;"&amp;$AD895)+1+COUNTIF($AD$11:$AD895, $AD895)-1)</f>
        <v/>
      </c>
      <c r="AH895" s="77" t="str">
        <f t="shared" si="176"/>
        <v/>
      </c>
      <c r="AI895" s="21" t="str">
        <f t="shared" si="177"/>
        <v/>
      </c>
      <c r="AK895" s="39" t="str">
        <f t="shared" si="178"/>
        <v/>
      </c>
      <c r="AM895" s="77" t="str">
        <f t="shared" si="179"/>
        <v/>
      </c>
      <c r="AO895" s="77" t="str">
        <f t="shared" si="180"/>
        <v/>
      </c>
      <c r="AP895" s="21" t="str">
        <f t="shared" si="181"/>
        <v/>
      </c>
    </row>
    <row r="896" spans="1:42" x14ac:dyDescent="0.25">
      <c r="A896" s="27"/>
      <c r="B896" s="104"/>
      <c r="C896" s="105"/>
      <c r="D896" s="105"/>
      <c r="E896" s="106"/>
      <c r="F896" s="107"/>
      <c r="G896" s="107"/>
      <c r="H896" s="108"/>
      <c r="I896" s="27"/>
      <c r="J896" s="27"/>
      <c r="K896" s="29" t="str">
        <f t="shared" si="169"/>
        <v/>
      </c>
      <c r="L896" s="21" t="str">
        <f>IF($K896="", "", IF($K896=$Q$5, 0, ($G896*'Intro &amp; Setup'!$Y$20)-($F896*'Intro &amp; Setup'!$Y$20)))</f>
        <v/>
      </c>
      <c r="M896" s="27"/>
      <c r="S896" s="39" t="str">
        <f t="shared" si="170"/>
        <v/>
      </c>
      <c r="U896" s="39" t="str">
        <f t="shared" si="171"/>
        <v/>
      </c>
      <c r="W896" s="39" t="str">
        <f t="shared" si="172"/>
        <v/>
      </c>
      <c r="Y896" s="39" t="str">
        <f>IF($B896="", "", IF(OR($B896&lt;'Intro &amp; Setup'!$BI$7, $B896&gt;'Intro &amp; Setup'!$BJ$18), "X", ""))</f>
        <v/>
      </c>
      <c r="AA896" s="70" t="str">
        <f t="shared" si="173"/>
        <v/>
      </c>
      <c r="AB896" s="67" t="str">
        <f t="shared" si="174"/>
        <v/>
      </c>
      <c r="AD896" s="64" t="str">
        <f t="shared" si="175"/>
        <v/>
      </c>
      <c r="AF896" s="67" t="str">
        <f>IF($AD896="", "", COUNTIF($AD$11:$AD$1010, "&lt;"&amp;$AD896)+1+COUNTIF($AD$11:$AD896, $AD896)-1)</f>
        <v/>
      </c>
      <c r="AH896" s="77" t="str">
        <f t="shared" si="176"/>
        <v/>
      </c>
      <c r="AI896" s="21" t="str">
        <f t="shared" si="177"/>
        <v/>
      </c>
      <c r="AK896" s="39" t="str">
        <f t="shared" si="178"/>
        <v/>
      </c>
      <c r="AM896" s="77" t="str">
        <f t="shared" si="179"/>
        <v/>
      </c>
      <c r="AO896" s="77" t="str">
        <f t="shared" si="180"/>
        <v/>
      </c>
      <c r="AP896" s="21" t="str">
        <f t="shared" si="181"/>
        <v/>
      </c>
    </row>
    <row r="897" spans="1:42" x14ac:dyDescent="0.25">
      <c r="A897" s="27"/>
      <c r="B897" s="104"/>
      <c r="C897" s="105"/>
      <c r="D897" s="105"/>
      <c r="E897" s="106"/>
      <c r="F897" s="107"/>
      <c r="G897" s="107"/>
      <c r="H897" s="108"/>
      <c r="I897" s="27"/>
      <c r="J897" s="27"/>
      <c r="K897" s="29" t="str">
        <f t="shared" si="169"/>
        <v/>
      </c>
      <c r="L897" s="21" t="str">
        <f>IF($K897="", "", IF($K897=$Q$5, 0, ($G897*'Intro &amp; Setup'!$Y$20)-($F897*'Intro &amp; Setup'!$Y$20)))</f>
        <v/>
      </c>
      <c r="M897" s="27"/>
      <c r="S897" s="39" t="str">
        <f t="shared" si="170"/>
        <v/>
      </c>
      <c r="U897" s="39" t="str">
        <f t="shared" si="171"/>
        <v/>
      </c>
      <c r="W897" s="39" t="str">
        <f t="shared" si="172"/>
        <v/>
      </c>
      <c r="Y897" s="39" t="str">
        <f>IF($B897="", "", IF(OR($B897&lt;'Intro &amp; Setup'!$BI$7, $B897&gt;'Intro &amp; Setup'!$BJ$18), "X", ""))</f>
        <v/>
      </c>
      <c r="AA897" s="70" t="str">
        <f t="shared" si="173"/>
        <v/>
      </c>
      <c r="AB897" s="67" t="str">
        <f t="shared" si="174"/>
        <v/>
      </c>
      <c r="AD897" s="64" t="str">
        <f t="shared" si="175"/>
        <v/>
      </c>
      <c r="AF897" s="67" t="str">
        <f>IF($AD897="", "", COUNTIF($AD$11:$AD$1010, "&lt;"&amp;$AD897)+1+COUNTIF($AD$11:$AD897, $AD897)-1)</f>
        <v/>
      </c>
      <c r="AH897" s="77" t="str">
        <f t="shared" si="176"/>
        <v/>
      </c>
      <c r="AI897" s="21" t="str">
        <f t="shared" si="177"/>
        <v/>
      </c>
      <c r="AK897" s="39" t="str">
        <f t="shared" si="178"/>
        <v/>
      </c>
      <c r="AM897" s="77" t="str">
        <f t="shared" si="179"/>
        <v/>
      </c>
      <c r="AO897" s="77" t="str">
        <f t="shared" si="180"/>
        <v/>
      </c>
      <c r="AP897" s="21" t="str">
        <f t="shared" si="181"/>
        <v/>
      </c>
    </row>
    <row r="898" spans="1:42" x14ac:dyDescent="0.25">
      <c r="A898" s="27"/>
      <c r="B898" s="104"/>
      <c r="C898" s="105"/>
      <c r="D898" s="105"/>
      <c r="E898" s="106"/>
      <c r="F898" s="107"/>
      <c r="G898" s="107"/>
      <c r="H898" s="108"/>
      <c r="I898" s="27"/>
      <c r="J898" s="27"/>
      <c r="K898" s="29" t="str">
        <f t="shared" si="169"/>
        <v/>
      </c>
      <c r="L898" s="21" t="str">
        <f>IF($K898="", "", IF($K898=$Q$5, 0, ($G898*'Intro &amp; Setup'!$Y$20)-($F898*'Intro &amp; Setup'!$Y$20)))</f>
        <v/>
      </c>
      <c r="M898" s="27"/>
      <c r="S898" s="39" t="str">
        <f t="shared" si="170"/>
        <v/>
      </c>
      <c r="U898" s="39" t="str">
        <f t="shared" si="171"/>
        <v/>
      </c>
      <c r="W898" s="39" t="str">
        <f t="shared" si="172"/>
        <v/>
      </c>
      <c r="Y898" s="39" t="str">
        <f>IF($B898="", "", IF(OR($B898&lt;'Intro &amp; Setup'!$BI$7, $B898&gt;'Intro &amp; Setup'!$BJ$18), "X", ""))</f>
        <v/>
      </c>
      <c r="AA898" s="70" t="str">
        <f t="shared" si="173"/>
        <v/>
      </c>
      <c r="AB898" s="67" t="str">
        <f t="shared" si="174"/>
        <v/>
      </c>
      <c r="AD898" s="64" t="str">
        <f t="shared" si="175"/>
        <v/>
      </c>
      <c r="AF898" s="67" t="str">
        <f>IF($AD898="", "", COUNTIF($AD$11:$AD$1010, "&lt;"&amp;$AD898)+1+COUNTIF($AD$11:$AD898, $AD898)-1)</f>
        <v/>
      </c>
      <c r="AH898" s="77" t="str">
        <f t="shared" si="176"/>
        <v/>
      </c>
      <c r="AI898" s="21" t="str">
        <f t="shared" si="177"/>
        <v/>
      </c>
      <c r="AK898" s="39" t="str">
        <f t="shared" si="178"/>
        <v/>
      </c>
      <c r="AM898" s="77" t="str">
        <f t="shared" si="179"/>
        <v/>
      </c>
      <c r="AO898" s="77" t="str">
        <f t="shared" si="180"/>
        <v/>
      </c>
      <c r="AP898" s="21" t="str">
        <f t="shared" si="181"/>
        <v/>
      </c>
    </row>
    <row r="899" spans="1:42" x14ac:dyDescent="0.25">
      <c r="A899" s="27"/>
      <c r="B899" s="104"/>
      <c r="C899" s="105"/>
      <c r="D899" s="105"/>
      <c r="E899" s="106"/>
      <c r="F899" s="107"/>
      <c r="G899" s="107"/>
      <c r="H899" s="108"/>
      <c r="I899" s="27"/>
      <c r="J899" s="27"/>
      <c r="K899" s="29" t="str">
        <f t="shared" si="169"/>
        <v/>
      </c>
      <c r="L899" s="21" t="str">
        <f>IF($K899="", "", IF($K899=$Q$5, 0, ($G899*'Intro &amp; Setup'!$Y$20)-($F899*'Intro &amp; Setup'!$Y$20)))</f>
        <v/>
      </c>
      <c r="M899" s="27"/>
      <c r="S899" s="39" t="str">
        <f t="shared" si="170"/>
        <v/>
      </c>
      <c r="U899" s="39" t="str">
        <f t="shared" si="171"/>
        <v/>
      </c>
      <c r="W899" s="39" t="str">
        <f t="shared" si="172"/>
        <v/>
      </c>
      <c r="Y899" s="39" t="str">
        <f>IF($B899="", "", IF(OR($B899&lt;'Intro &amp; Setup'!$BI$7, $B899&gt;'Intro &amp; Setup'!$BJ$18), "X", ""))</f>
        <v/>
      </c>
      <c r="AA899" s="70" t="str">
        <f t="shared" si="173"/>
        <v/>
      </c>
      <c r="AB899" s="67" t="str">
        <f t="shared" si="174"/>
        <v/>
      </c>
      <c r="AD899" s="64" t="str">
        <f t="shared" si="175"/>
        <v/>
      </c>
      <c r="AF899" s="67" t="str">
        <f>IF($AD899="", "", COUNTIF($AD$11:$AD$1010, "&lt;"&amp;$AD899)+1+COUNTIF($AD$11:$AD899, $AD899)-1)</f>
        <v/>
      </c>
      <c r="AH899" s="77" t="str">
        <f t="shared" si="176"/>
        <v/>
      </c>
      <c r="AI899" s="21" t="str">
        <f t="shared" si="177"/>
        <v/>
      </c>
      <c r="AK899" s="39" t="str">
        <f t="shared" si="178"/>
        <v/>
      </c>
      <c r="AM899" s="77" t="str">
        <f t="shared" si="179"/>
        <v/>
      </c>
      <c r="AO899" s="77" t="str">
        <f t="shared" si="180"/>
        <v/>
      </c>
      <c r="AP899" s="21" t="str">
        <f t="shared" si="181"/>
        <v/>
      </c>
    </row>
    <row r="900" spans="1:42" x14ac:dyDescent="0.25">
      <c r="A900" s="27"/>
      <c r="B900" s="104"/>
      <c r="C900" s="105"/>
      <c r="D900" s="105"/>
      <c r="E900" s="106"/>
      <c r="F900" s="107"/>
      <c r="G900" s="107"/>
      <c r="H900" s="108"/>
      <c r="I900" s="27"/>
      <c r="J900" s="27"/>
      <c r="K900" s="29" t="str">
        <f t="shared" si="169"/>
        <v/>
      </c>
      <c r="L900" s="21" t="str">
        <f>IF($K900="", "", IF($K900=$Q$5, 0, ($G900*'Intro &amp; Setup'!$Y$20)-($F900*'Intro &amp; Setup'!$Y$20)))</f>
        <v/>
      </c>
      <c r="M900" s="27"/>
      <c r="S900" s="39" t="str">
        <f t="shared" si="170"/>
        <v/>
      </c>
      <c r="U900" s="39" t="str">
        <f t="shared" si="171"/>
        <v/>
      </c>
      <c r="W900" s="39" t="str">
        <f t="shared" si="172"/>
        <v/>
      </c>
      <c r="Y900" s="39" t="str">
        <f>IF($B900="", "", IF(OR($B900&lt;'Intro &amp; Setup'!$BI$7, $B900&gt;'Intro &amp; Setup'!$BJ$18), "X", ""))</f>
        <v/>
      </c>
      <c r="AA900" s="70" t="str">
        <f t="shared" si="173"/>
        <v/>
      </c>
      <c r="AB900" s="67" t="str">
        <f t="shared" si="174"/>
        <v/>
      </c>
      <c r="AD900" s="64" t="str">
        <f t="shared" si="175"/>
        <v/>
      </c>
      <c r="AF900" s="67" t="str">
        <f>IF($AD900="", "", COUNTIF($AD$11:$AD$1010, "&lt;"&amp;$AD900)+1+COUNTIF($AD$11:$AD900, $AD900)-1)</f>
        <v/>
      </c>
      <c r="AH900" s="77" t="str">
        <f t="shared" si="176"/>
        <v/>
      </c>
      <c r="AI900" s="21" t="str">
        <f t="shared" si="177"/>
        <v/>
      </c>
      <c r="AK900" s="39" t="str">
        <f t="shared" si="178"/>
        <v/>
      </c>
      <c r="AM900" s="77" t="str">
        <f t="shared" si="179"/>
        <v/>
      </c>
      <c r="AO900" s="77" t="str">
        <f t="shared" si="180"/>
        <v/>
      </c>
      <c r="AP900" s="21" t="str">
        <f t="shared" si="181"/>
        <v/>
      </c>
    </row>
    <row r="901" spans="1:42" x14ac:dyDescent="0.25">
      <c r="A901" s="27"/>
      <c r="B901" s="104"/>
      <c r="C901" s="105"/>
      <c r="D901" s="105"/>
      <c r="E901" s="106"/>
      <c r="F901" s="107"/>
      <c r="G901" s="107"/>
      <c r="H901" s="108"/>
      <c r="I901" s="27"/>
      <c r="J901" s="27"/>
      <c r="K901" s="29" t="str">
        <f t="shared" si="169"/>
        <v/>
      </c>
      <c r="L901" s="21" t="str">
        <f>IF($K901="", "", IF($K901=$Q$5, 0, ($G901*'Intro &amp; Setup'!$Y$20)-($F901*'Intro &amp; Setup'!$Y$20)))</f>
        <v/>
      </c>
      <c r="M901" s="27"/>
      <c r="S901" s="39" t="str">
        <f t="shared" si="170"/>
        <v/>
      </c>
      <c r="U901" s="39" t="str">
        <f t="shared" si="171"/>
        <v/>
      </c>
      <c r="W901" s="39" t="str">
        <f t="shared" si="172"/>
        <v/>
      </c>
      <c r="Y901" s="39" t="str">
        <f>IF($B901="", "", IF(OR($B901&lt;'Intro &amp; Setup'!$BI$7, $B901&gt;'Intro &amp; Setup'!$BJ$18), "X", ""))</f>
        <v/>
      </c>
      <c r="AA901" s="70" t="str">
        <f t="shared" si="173"/>
        <v/>
      </c>
      <c r="AB901" s="67" t="str">
        <f t="shared" si="174"/>
        <v/>
      </c>
      <c r="AD901" s="64" t="str">
        <f t="shared" si="175"/>
        <v/>
      </c>
      <c r="AF901" s="67" t="str">
        <f>IF($AD901="", "", COUNTIF($AD$11:$AD$1010, "&lt;"&amp;$AD901)+1+COUNTIF($AD$11:$AD901, $AD901)-1)</f>
        <v/>
      </c>
      <c r="AH901" s="77" t="str">
        <f t="shared" si="176"/>
        <v/>
      </c>
      <c r="AI901" s="21" t="str">
        <f t="shared" si="177"/>
        <v/>
      </c>
      <c r="AK901" s="39" t="str">
        <f t="shared" si="178"/>
        <v/>
      </c>
      <c r="AM901" s="77" t="str">
        <f t="shared" si="179"/>
        <v/>
      </c>
      <c r="AO901" s="77" t="str">
        <f t="shared" si="180"/>
        <v/>
      </c>
      <c r="AP901" s="21" t="str">
        <f t="shared" si="181"/>
        <v/>
      </c>
    </row>
    <row r="902" spans="1:42" x14ac:dyDescent="0.25">
      <c r="A902" s="27"/>
      <c r="B902" s="104"/>
      <c r="C902" s="105"/>
      <c r="D902" s="105"/>
      <c r="E902" s="106"/>
      <c r="F902" s="107"/>
      <c r="G902" s="107"/>
      <c r="H902" s="108"/>
      <c r="I902" s="27"/>
      <c r="J902" s="27"/>
      <c r="K902" s="29" t="str">
        <f t="shared" si="169"/>
        <v/>
      </c>
      <c r="L902" s="21" t="str">
        <f>IF($K902="", "", IF($K902=$Q$5, 0, ($G902*'Intro &amp; Setup'!$Y$20)-($F902*'Intro &amp; Setup'!$Y$20)))</f>
        <v/>
      </c>
      <c r="M902" s="27"/>
      <c r="S902" s="39" t="str">
        <f t="shared" si="170"/>
        <v/>
      </c>
      <c r="U902" s="39" t="str">
        <f t="shared" si="171"/>
        <v/>
      </c>
      <c r="W902" s="39" t="str">
        <f t="shared" si="172"/>
        <v/>
      </c>
      <c r="Y902" s="39" t="str">
        <f>IF($B902="", "", IF(OR($B902&lt;'Intro &amp; Setup'!$BI$7, $B902&gt;'Intro &amp; Setup'!$BJ$18), "X", ""))</f>
        <v/>
      </c>
      <c r="AA902" s="70" t="str">
        <f t="shared" si="173"/>
        <v/>
      </c>
      <c r="AB902" s="67" t="str">
        <f t="shared" si="174"/>
        <v/>
      </c>
      <c r="AD902" s="64" t="str">
        <f t="shared" si="175"/>
        <v/>
      </c>
      <c r="AF902" s="67" t="str">
        <f>IF($AD902="", "", COUNTIF($AD$11:$AD$1010, "&lt;"&amp;$AD902)+1+COUNTIF($AD$11:$AD902, $AD902)-1)</f>
        <v/>
      </c>
      <c r="AH902" s="77" t="str">
        <f t="shared" si="176"/>
        <v/>
      </c>
      <c r="AI902" s="21" t="str">
        <f t="shared" si="177"/>
        <v/>
      </c>
      <c r="AK902" s="39" t="str">
        <f t="shared" si="178"/>
        <v/>
      </c>
      <c r="AM902" s="77" t="str">
        <f t="shared" si="179"/>
        <v/>
      </c>
      <c r="AO902" s="77" t="str">
        <f t="shared" si="180"/>
        <v/>
      </c>
      <c r="AP902" s="21" t="str">
        <f t="shared" si="181"/>
        <v/>
      </c>
    </row>
    <row r="903" spans="1:42" x14ac:dyDescent="0.25">
      <c r="A903" s="27"/>
      <c r="B903" s="104"/>
      <c r="C903" s="105"/>
      <c r="D903" s="105"/>
      <c r="E903" s="106"/>
      <c r="F903" s="107"/>
      <c r="G903" s="107"/>
      <c r="H903" s="108"/>
      <c r="I903" s="27"/>
      <c r="J903" s="27"/>
      <c r="K903" s="29" t="str">
        <f t="shared" si="169"/>
        <v/>
      </c>
      <c r="L903" s="21" t="str">
        <f>IF($K903="", "", IF($K903=$Q$5, 0, ($G903*'Intro &amp; Setup'!$Y$20)-($F903*'Intro &amp; Setup'!$Y$20)))</f>
        <v/>
      </c>
      <c r="M903" s="27"/>
      <c r="S903" s="39" t="str">
        <f t="shared" si="170"/>
        <v/>
      </c>
      <c r="U903" s="39" t="str">
        <f t="shared" si="171"/>
        <v/>
      </c>
      <c r="W903" s="39" t="str">
        <f t="shared" si="172"/>
        <v/>
      </c>
      <c r="Y903" s="39" t="str">
        <f>IF($B903="", "", IF(OR($B903&lt;'Intro &amp; Setup'!$BI$7, $B903&gt;'Intro &amp; Setup'!$BJ$18), "X", ""))</f>
        <v/>
      </c>
      <c r="AA903" s="70" t="str">
        <f t="shared" si="173"/>
        <v/>
      </c>
      <c r="AB903" s="67" t="str">
        <f t="shared" si="174"/>
        <v/>
      </c>
      <c r="AD903" s="64" t="str">
        <f t="shared" si="175"/>
        <v/>
      </c>
      <c r="AF903" s="67" t="str">
        <f>IF($AD903="", "", COUNTIF($AD$11:$AD$1010, "&lt;"&amp;$AD903)+1+COUNTIF($AD$11:$AD903, $AD903)-1)</f>
        <v/>
      </c>
      <c r="AH903" s="77" t="str">
        <f t="shared" si="176"/>
        <v/>
      </c>
      <c r="AI903" s="21" t="str">
        <f t="shared" si="177"/>
        <v/>
      </c>
      <c r="AK903" s="39" t="str">
        <f t="shared" si="178"/>
        <v/>
      </c>
      <c r="AM903" s="77" t="str">
        <f t="shared" si="179"/>
        <v/>
      </c>
      <c r="AO903" s="77" t="str">
        <f t="shared" si="180"/>
        <v/>
      </c>
      <c r="AP903" s="21" t="str">
        <f t="shared" si="181"/>
        <v/>
      </c>
    </row>
    <row r="904" spans="1:42" x14ac:dyDescent="0.25">
      <c r="A904" s="27"/>
      <c r="B904" s="104"/>
      <c r="C904" s="105"/>
      <c r="D904" s="105"/>
      <c r="E904" s="106"/>
      <c r="F904" s="107"/>
      <c r="G904" s="107"/>
      <c r="H904" s="108"/>
      <c r="I904" s="27"/>
      <c r="J904" s="27"/>
      <c r="K904" s="29" t="str">
        <f t="shared" si="169"/>
        <v/>
      </c>
      <c r="L904" s="21" t="str">
        <f>IF($K904="", "", IF($K904=$Q$5, 0, ($G904*'Intro &amp; Setup'!$Y$20)-($F904*'Intro &amp; Setup'!$Y$20)))</f>
        <v/>
      </c>
      <c r="M904" s="27"/>
      <c r="S904" s="39" t="str">
        <f t="shared" si="170"/>
        <v/>
      </c>
      <c r="U904" s="39" t="str">
        <f t="shared" si="171"/>
        <v/>
      </c>
      <c r="W904" s="39" t="str">
        <f t="shared" si="172"/>
        <v/>
      </c>
      <c r="Y904" s="39" t="str">
        <f>IF($B904="", "", IF(OR($B904&lt;'Intro &amp; Setup'!$BI$7, $B904&gt;'Intro &amp; Setup'!$BJ$18), "X", ""))</f>
        <v/>
      </c>
      <c r="AA904" s="70" t="str">
        <f t="shared" si="173"/>
        <v/>
      </c>
      <c r="AB904" s="67" t="str">
        <f t="shared" si="174"/>
        <v/>
      </c>
      <c r="AD904" s="64" t="str">
        <f t="shared" si="175"/>
        <v/>
      </c>
      <c r="AF904" s="67" t="str">
        <f>IF($AD904="", "", COUNTIF($AD$11:$AD$1010, "&lt;"&amp;$AD904)+1+COUNTIF($AD$11:$AD904, $AD904)-1)</f>
        <v/>
      </c>
      <c r="AH904" s="77" t="str">
        <f t="shared" si="176"/>
        <v/>
      </c>
      <c r="AI904" s="21" t="str">
        <f t="shared" si="177"/>
        <v/>
      </c>
      <c r="AK904" s="39" t="str">
        <f t="shared" si="178"/>
        <v/>
      </c>
      <c r="AM904" s="77" t="str">
        <f t="shared" si="179"/>
        <v/>
      </c>
      <c r="AO904" s="77" t="str">
        <f t="shared" si="180"/>
        <v/>
      </c>
      <c r="AP904" s="21" t="str">
        <f t="shared" si="181"/>
        <v/>
      </c>
    </row>
    <row r="905" spans="1:42" x14ac:dyDescent="0.25">
      <c r="A905" s="27"/>
      <c r="B905" s="104"/>
      <c r="C905" s="105"/>
      <c r="D905" s="105"/>
      <c r="E905" s="106"/>
      <c r="F905" s="107"/>
      <c r="G905" s="107"/>
      <c r="H905" s="108"/>
      <c r="I905" s="27"/>
      <c r="J905" s="27"/>
      <c r="K905" s="29" t="str">
        <f t="shared" si="169"/>
        <v/>
      </c>
      <c r="L905" s="21" t="str">
        <f>IF($K905="", "", IF($K905=$Q$5, 0, ($G905*'Intro &amp; Setup'!$Y$20)-($F905*'Intro &amp; Setup'!$Y$20)))</f>
        <v/>
      </c>
      <c r="M905" s="27"/>
      <c r="S905" s="39" t="str">
        <f t="shared" si="170"/>
        <v/>
      </c>
      <c r="U905" s="39" t="str">
        <f t="shared" si="171"/>
        <v/>
      </c>
      <c r="W905" s="39" t="str">
        <f t="shared" si="172"/>
        <v/>
      </c>
      <c r="Y905" s="39" t="str">
        <f>IF($B905="", "", IF(OR($B905&lt;'Intro &amp; Setup'!$BI$7, $B905&gt;'Intro &amp; Setup'!$BJ$18), "X", ""))</f>
        <v/>
      </c>
      <c r="AA905" s="70" t="str">
        <f t="shared" si="173"/>
        <v/>
      </c>
      <c r="AB905" s="67" t="str">
        <f t="shared" si="174"/>
        <v/>
      </c>
      <c r="AD905" s="64" t="str">
        <f t="shared" si="175"/>
        <v/>
      </c>
      <c r="AF905" s="67" t="str">
        <f>IF($AD905="", "", COUNTIF($AD$11:$AD$1010, "&lt;"&amp;$AD905)+1+COUNTIF($AD$11:$AD905, $AD905)-1)</f>
        <v/>
      </c>
      <c r="AH905" s="77" t="str">
        <f t="shared" si="176"/>
        <v/>
      </c>
      <c r="AI905" s="21" t="str">
        <f t="shared" si="177"/>
        <v/>
      </c>
      <c r="AK905" s="39" t="str">
        <f t="shared" si="178"/>
        <v/>
      </c>
      <c r="AM905" s="77" t="str">
        <f t="shared" si="179"/>
        <v/>
      </c>
      <c r="AO905" s="77" t="str">
        <f t="shared" si="180"/>
        <v/>
      </c>
      <c r="AP905" s="21" t="str">
        <f t="shared" si="181"/>
        <v/>
      </c>
    </row>
    <row r="906" spans="1:42" x14ac:dyDescent="0.25">
      <c r="A906" s="27"/>
      <c r="B906" s="104"/>
      <c r="C906" s="105"/>
      <c r="D906" s="105"/>
      <c r="E906" s="106"/>
      <c r="F906" s="107"/>
      <c r="G906" s="107"/>
      <c r="H906" s="108"/>
      <c r="I906" s="27"/>
      <c r="J906" s="27"/>
      <c r="K906" s="29" t="str">
        <f t="shared" si="169"/>
        <v/>
      </c>
      <c r="L906" s="21" t="str">
        <f>IF($K906="", "", IF($K906=$Q$5, 0, ($G906*'Intro &amp; Setup'!$Y$20)-($F906*'Intro &amp; Setup'!$Y$20)))</f>
        <v/>
      </c>
      <c r="M906" s="27"/>
      <c r="S906" s="39" t="str">
        <f t="shared" si="170"/>
        <v/>
      </c>
      <c r="U906" s="39" t="str">
        <f t="shared" si="171"/>
        <v/>
      </c>
      <c r="W906" s="39" t="str">
        <f t="shared" si="172"/>
        <v/>
      </c>
      <c r="Y906" s="39" t="str">
        <f>IF($B906="", "", IF(OR($B906&lt;'Intro &amp; Setup'!$BI$7, $B906&gt;'Intro &amp; Setup'!$BJ$18), "X", ""))</f>
        <v/>
      </c>
      <c r="AA906" s="70" t="str">
        <f t="shared" si="173"/>
        <v/>
      </c>
      <c r="AB906" s="67" t="str">
        <f t="shared" si="174"/>
        <v/>
      </c>
      <c r="AD906" s="64" t="str">
        <f t="shared" si="175"/>
        <v/>
      </c>
      <c r="AF906" s="67" t="str">
        <f>IF($AD906="", "", COUNTIF($AD$11:$AD$1010, "&lt;"&amp;$AD906)+1+COUNTIF($AD$11:$AD906, $AD906)-1)</f>
        <v/>
      </c>
      <c r="AH906" s="77" t="str">
        <f t="shared" si="176"/>
        <v/>
      </c>
      <c r="AI906" s="21" t="str">
        <f t="shared" si="177"/>
        <v/>
      </c>
      <c r="AK906" s="39" t="str">
        <f t="shared" si="178"/>
        <v/>
      </c>
      <c r="AM906" s="77" t="str">
        <f t="shared" si="179"/>
        <v/>
      </c>
      <c r="AO906" s="77" t="str">
        <f t="shared" si="180"/>
        <v/>
      </c>
      <c r="AP906" s="21" t="str">
        <f t="shared" si="181"/>
        <v/>
      </c>
    </row>
    <row r="907" spans="1:42" x14ac:dyDescent="0.25">
      <c r="A907" s="27"/>
      <c r="B907" s="104"/>
      <c r="C907" s="105"/>
      <c r="D907" s="105"/>
      <c r="E907" s="106"/>
      <c r="F907" s="107"/>
      <c r="G907" s="107"/>
      <c r="H907" s="108"/>
      <c r="I907" s="27"/>
      <c r="J907" s="27"/>
      <c r="K907" s="29" t="str">
        <f t="shared" si="169"/>
        <v/>
      </c>
      <c r="L907" s="21" t="str">
        <f>IF($K907="", "", IF($K907=$Q$5, 0, ($G907*'Intro &amp; Setup'!$Y$20)-($F907*'Intro &amp; Setup'!$Y$20)))</f>
        <v/>
      </c>
      <c r="M907" s="27"/>
      <c r="S907" s="39" t="str">
        <f t="shared" si="170"/>
        <v/>
      </c>
      <c r="U907" s="39" t="str">
        <f t="shared" si="171"/>
        <v/>
      </c>
      <c r="W907" s="39" t="str">
        <f t="shared" si="172"/>
        <v/>
      </c>
      <c r="Y907" s="39" t="str">
        <f>IF($B907="", "", IF(OR($B907&lt;'Intro &amp; Setup'!$BI$7, $B907&gt;'Intro &amp; Setup'!$BJ$18), "X", ""))</f>
        <v/>
      </c>
      <c r="AA907" s="70" t="str">
        <f t="shared" si="173"/>
        <v/>
      </c>
      <c r="AB907" s="67" t="str">
        <f t="shared" si="174"/>
        <v/>
      </c>
      <c r="AD907" s="64" t="str">
        <f t="shared" si="175"/>
        <v/>
      </c>
      <c r="AF907" s="67" t="str">
        <f>IF($AD907="", "", COUNTIF($AD$11:$AD$1010, "&lt;"&amp;$AD907)+1+COUNTIF($AD$11:$AD907, $AD907)-1)</f>
        <v/>
      </c>
      <c r="AH907" s="77" t="str">
        <f t="shared" si="176"/>
        <v/>
      </c>
      <c r="AI907" s="21" t="str">
        <f t="shared" si="177"/>
        <v/>
      </c>
      <c r="AK907" s="39" t="str">
        <f t="shared" si="178"/>
        <v/>
      </c>
      <c r="AM907" s="77" t="str">
        <f t="shared" si="179"/>
        <v/>
      </c>
      <c r="AO907" s="77" t="str">
        <f t="shared" si="180"/>
        <v/>
      </c>
      <c r="AP907" s="21" t="str">
        <f t="shared" si="181"/>
        <v/>
      </c>
    </row>
    <row r="908" spans="1:42" x14ac:dyDescent="0.25">
      <c r="A908" s="27"/>
      <c r="B908" s="104"/>
      <c r="C908" s="105"/>
      <c r="D908" s="105"/>
      <c r="E908" s="106"/>
      <c r="F908" s="107"/>
      <c r="G908" s="107"/>
      <c r="H908" s="108"/>
      <c r="I908" s="27"/>
      <c r="J908" s="27"/>
      <c r="K908" s="29" t="str">
        <f t="shared" ref="K908:K971" si="182">IF($C908="", "", IF($H908="", IF(IFERROR(INDEX($Q$9:$Q$30, MATCH($C908, $P$9:$P$30, 0)), "")="", $Q$5, IFERROR(INDEX($Q$9:$Q$30, MATCH($C908, $P$9:$P$30, 0)), "")), $H908))</f>
        <v/>
      </c>
      <c r="L908" s="21" t="str">
        <f>IF($K908="", "", IF($K908=$Q$5, 0, ($G908*'Intro &amp; Setup'!$Y$20)-($F908*'Intro &amp; Setup'!$Y$20)))</f>
        <v/>
      </c>
      <c r="M908" s="27"/>
      <c r="S908" s="39" t="str">
        <f t="shared" ref="S908:S971" si="183">IF($C908="", "", IF(COUNTIF($P$9:$P$30, $C908)=0, "X", ""))</f>
        <v/>
      </c>
      <c r="U908" s="39" t="str">
        <f t="shared" ref="U908:U971" si="184">IF($B908="", "", TEXT($B908, "mmm yyyy"))</f>
        <v/>
      </c>
      <c r="W908" s="39" t="str">
        <f t="shared" ref="W908:W971" si="185">IF(COUNTIF($B908:$H908, "")&lt;7, "X", "")</f>
        <v/>
      </c>
      <c r="Y908" s="39" t="str">
        <f>IF($B908="", "", IF(OR($B908&lt;'Intro &amp; Setup'!$BI$7, $B908&gt;'Intro &amp; Setup'!$BJ$18), "X", ""))</f>
        <v/>
      </c>
      <c r="AA908" s="70" t="str">
        <f t="shared" ref="AA908:AA971" si="186">IF($B908="", "", IF(AND($B908&gt;=$AA$7, $B908&lt;=$AA$8), "X", ""))</f>
        <v/>
      </c>
      <c r="AB908" s="67" t="str">
        <f t="shared" ref="AB908:AB971" si="187">IF($C908="", "", IF($AB$8="", "X", IF($C908=$AB$8, "X", "")))</f>
        <v/>
      </c>
      <c r="AD908" s="64" t="str">
        <f t="shared" ref="AD908:AD971" si="188">IF(AND($AA908="X", $AB908="X"), $B908, "")</f>
        <v/>
      </c>
      <c r="AF908" s="67" t="str">
        <f>IF($AD908="", "", COUNTIF($AD$11:$AD$1010, "&lt;"&amp;$AD908)+1+COUNTIF($AD$11:$AD908, $AD908)-1)</f>
        <v/>
      </c>
      <c r="AH908" s="77" t="str">
        <f t="shared" ref="AH908:AH971" si="189">IF($AF908="", "", $F908)</f>
        <v/>
      </c>
      <c r="AI908" s="21" t="str">
        <f t="shared" ref="AI908:AI971" si="190">IF($AF908="", "", $G908)</f>
        <v/>
      </c>
      <c r="AK908" s="39" t="str">
        <f t="shared" ref="AK908:AK971" si="191">IF($K908=$Q$4, $U908, "")</f>
        <v/>
      </c>
      <c r="AM908" s="77" t="str">
        <f t="shared" ref="AM908:AM971" si="192">IF($C908=$P$9, $G908-$F908, "")</f>
        <v/>
      </c>
      <c r="AO908" s="77" t="str">
        <f t="shared" ref="AO908:AO971" si="193">IF($K908=$Q$4, F908, "")</f>
        <v/>
      </c>
      <c r="AP908" s="21" t="str">
        <f t="shared" ref="AP908:AP971" si="194">IF($K908=$Q$4, G908, "")</f>
        <v/>
      </c>
    </row>
    <row r="909" spans="1:42" x14ac:dyDescent="0.25">
      <c r="A909" s="27"/>
      <c r="B909" s="104"/>
      <c r="C909" s="105"/>
      <c r="D909" s="105"/>
      <c r="E909" s="106"/>
      <c r="F909" s="107"/>
      <c r="G909" s="107"/>
      <c r="H909" s="108"/>
      <c r="I909" s="27"/>
      <c r="J909" s="27"/>
      <c r="K909" s="29" t="str">
        <f t="shared" si="182"/>
        <v/>
      </c>
      <c r="L909" s="21" t="str">
        <f>IF($K909="", "", IF($K909=$Q$5, 0, ($G909*'Intro &amp; Setup'!$Y$20)-($F909*'Intro &amp; Setup'!$Y$20)))</f>
        <v/>
      </c>
      <c r="M909" s="27"/>
      <c r="S909" s="39" t="str">
        <f t="shared" si="183"/>
        <v/>
      </c>
      <c r="U909" s="39" t="str">
        <f t="shared" si="184"/>
        <v/>
      </c>
      <c r="W909" s="39" t="str">
        <f t="shared" si="185"/>
        <v/>
      </c>
      <c r="Y909" s="39" t="str">
        <f>IF($B909="", "", IF(OR($B909&lt;'Intro &amp; Setup'!$BI$7, $B909&gt;'Intro &amp; Setup'!$BJ$18), "X", ""))</f>
        <v/>
      </c>
      <c r="AA909" s="70" t="str">
        <f t="shared" si="186"/>
        <v/>
      </c>
      <c r="AB909" s="67" t="str">
        <f t="shared" si="187"/>
        <v/>
      </c>
      <c r="AD909" s="64" t="str">
        <f t="shared" si="188"/>
        <v/>
      </c>
      <c r="AF909" s="67" t="str">
        <f>IF($AD909="", "", COUNTIF($AD$11:$AD$1010, "&lt;"&amp;$AD909)+1+COUNTIF($AD$11:$AD909, $AD909)-1)</f>
        <v/>
      </c>
      <c r="AH909" s="77" t="str">
        <f t="shared" si="189"/>
        <v/>
      </c>
      <c r="AI909" s="21" t="str">
        <f t="shared" si="190"/>
        <v/>
      </c>
      <c r="AK909" s="39" t="str">
        <f t="shared" si="191"/>
        <v/>
      </c>
      <c r="AM909" s="77" t="str">
        <f t="shared" si="192"/>
        <v/>
      </c>
      <c r="AO909" s="77" t="str">
        <f t="shared" si="193"/>
        <v/>
      </c>
      <c r="AP909" s="21" t="str">
        <f t="shared" si="194"/>
        <v/>
      </c>
    </row>
    <row r="910" spans="1:42" x14ac:dyDescent="0.25">
      <c r="A910" s="27"/>
      <c r="B910" s="104"/>
      <c r="C910" s="105"/>
      <c r="D910" s="105"/>
      <c r="E910" s="106"/>
      <c r="F910" s="107"/>
      <c r="G910" s="107"/>
      <c r="H910" s="108"/>
      <c r="I910" s="27"/>
      <c r="J910" s="27"/>
      <c r="K910" s="29" t="str">
        <f t="shared" si="182"/>
        <v/>
      </c>
      <c r="L910" s="21" t="str">
        <f>IF($K910="", "", IF($K910=$Q$5, 0, ($G910*'Intro &amp; Setup'!$Y$20)-($F910*'Intro &amp; Setup'!$Y$20)))</f>
        <v/>
      </c>
      <c r="M910" s="27"/>
      <c r="S910" s="39" t="str">
        <f t="shared" si="183"/>
        <v/>
      </c>
      <c r="U910" s="39" t="str">
        <f t="shared" si="184"/>
        <v/>
      </c>
      <c r="W910" s="39" t="str">
        <f t="shared" si="185"/>
        <v/>
      </c>
      <c r="Y910" s="39" t="str">
        <f>IF($B910="", "", IF(OR($B910&lt;'Intro &amp; Setup'!$BI$7, $B910&gt;'Intro &amp; Setup'!$BJ$18), "X", ""))</f>
        <v/>
      </c>
      <c r="AA910" s="70" t="str">
        <f t="shared" si="186"/>
        <v/>
      </c>
      <c r="AB910" s="67" t="str">
        <f t="shared" si="187"/>
        <v/>
      </c>
      <c r="AD910" s="64" t="str">
        <f t="shared" si="188"/>
        <v/>
      </c>
      <c r="AF910" s="67" t="str">
        <f>IF($AD910="", "", COUNTIF($AD$11:$AD$1010, "&lt;"&amp;$AD910)+1+COUNTIF($AD$11:$AD910, $AD910)-1)</f>
        <v/>
      </c>
      <c r="AH910" s="77" t="str">
        <f t="shared" si="189"/>
        <v/>
      </c>
      <c r="AI910" s="21" t="str">
        <f t="shared" si="190"/>
        <v/>
      </c>
      <c r="AK910" s="39" t="str">
        <f t="shared" si="191"/>
        <v/>
      </c>
      <c r="AM910" s="77" t="str">
        <f t="shared" si="192"/>
        <v/>
      </c>
      <c r="AO910" s="77" t="str">
        <f t="shared" si="193"/>
        <v/>
      </c>
      <c r="AP910" s="21" t="str">
        <f t="shared" si="194"/>
        <v/>
      </c>
    </row>
    <row r="911" spans="1:42" x14ac:dyDescent="0.25">
      <c r="A911" s="27"/>
      <c r="B911" s="104"/>
      <c r="C911" s="105"/>
      <c r="D911" s="105"/>
      <c r="E911" s="106"/>
      <c r="F911" s="107"/>
      <c r="G911" s="107"/>
      <c r="H911" s="108"/>
      <c r="I911" s="27"/>
      <c r="J911" s="27"/>
      <c r="K911" s="29" t="str">
        <f t="shared" si="182"/>
        <v/>
      </c>
      <c r="L911" s="21" t="str">
        <f>IF($K911="", "", IF($K911=$Q$5, 0, ($G911*'Intro &amp; Setup'!$Y$20)-($F911*'Intro &amp; Setup'!$Y$20)))</f>
        <v/>
      </c>
      <c r="M911" s="27"/>
      <c r="S911" s="39" t="str">
        <f t="shared" si="183"/>
        <v/>
      </c>
      <c r="U911" s="39" t="str">
        <f t="shared" si="184"/>
        <v/>
      </c>
      <c r="W911" s="39" t="str">
        <f t="shared" si="185"/>
        <v/>
      </c>
      <c r="Y911" s="39" t="str">
        <f>IF($B911="", "", IF(OR($B911&lt;'Intro &amp; Setup'!$BI$7, $B911&gt;'Intro &amp; Setup'!$BJ$18), "X", ""))</f>
        <v/>
      </c>
      <c r="AA911" s="70" t="str">
        <f t="shared" si="186"/>
        <v/>
      </c>
      <c r="AB911" s="67" t="str">
        <f t="shared" si="187"/>
        <v/>
      </c>
      <c r="AD911" s="64" t="str">
        <f t="shared" si="188"/>
        <v/>
      </c>
      <c r="AF911" s="67" t="str">
        <f>IF($AD911="", "", COUNTIF($AD$11:$AD$1010, "&lt;"&amp;$AD911)+1+COUNTIF($AD$11:$AD911, $AD911)-1)</f>
        <v/>
      </c>
      <c r="AH911" s="77" t="str">
        <f t="shared" si="189"/>
        <v/>
      </c>
      <c r="AI911" s="21" t="str">
        <f t="shared" si="190"/>
        <v/>
      </c>
      <c r="AK911" s="39" t="str">
        <f t="shared" si="191"/>
        <v/>
      </c>
      <c r="AM911" s="77" t="str">
        <f t="shared" si="192"/>
        <v/>
      </c>
      <c r="AO911" s="77" t="str">
        <f t="shared" si="193"/>
        <v/>
      </c>
      <c r="AP911" s="21" t="str">
        <f t="shared" si="194"/>
        <v/>
      </c>
    </row>
    <row r="912" spans="1:42" x14ac:dyDescent="0.25">
      <c r="A912" s="27"/>
      <c r="B912" s="104"/>
      <c r="C912" s="105"/>
      <c r="D912" s="105"/>
      <c r="E912" s="106"/>
      <c r="F912" s="107"/>
      <c r="G912" s="107"/>
      <c r="H912" s="108"/>
      <c r="I912" s="27"/>
      <c r="J912" s="27"/>
      <c r="K912" s="29" t="str">
        <f t="shared" si="182"/>
        <v/>
      </c>
      <c r="L912" s="21" t="str">
        <f>IF($K912="", "", IF($K912=$Q$5, 0, ($G912*'Intro &amp; Setup'!$Y$20)-($F912*'Intro &amp; Setup'!$Y$20)))</f>
        <v/>
      </c>
      <c r="M912" s="27"/>
      <c r="S912" s="39" t="str">
        <f t="shared" si="183"/>
        <v/>
      </c>
      <c r="U912" s="39" t="str">
        <f t="shared" si="184"/>
        <v/>
      </c>
      <c r="W912" s="39" t="str">
        <f t="shared" si="185"/>
        <v/>
      </c>
      <c r="Y912" s="39" t="str">
        <f>IF($B912="", "", IF(OR($B912&lt;'Intro &amp; Setup'!$BI$7, $B912&gt;'Intro &amp; Setup'!$BJ$18), "X", ""))</f>
        <v/>
      </c>
      <c r="AA912" s="70" t="str">
        <f t="shared" si="186"/>
        <v/>
      </c>
      <c r="AB912" s="67" t="str">
        <f t="shared" si="187"/>
        <v/>
      </c>
      <c r="AD912" s="64" t="str">
        <f t="shared" si="188"/>
        <v/>
      </c>
      <c r="AF912" s="67" t="str">
        <f>IF($AD912="", "", COUNTIF($AD$11:$AD$1010, "&lt;"&amp;$AD912)+1+COUNTIF($AD$11:$AD912, $AD912)-1)</f>
        <v/>
      </c>
      <c r="AH912" s="77" t="str">
        <f t="shared" si="189"/>
        <v/>
      </c>
      <c r="AI912" s="21" t="str">
        <f t="shared" si="190"/>
        <v/>
      </c>
      <c r="AK912" s="39" t="str">
        <f t="shared" si="191"/>
        <v/>
      </c>
      <c r="AM912" s="77" t="str">
        <f t="shared" si="192"/>
        <v/>
      </c>
      <c r="AO912" s="77" t="str">
        <f t="shared" si="193"/>
        <v/>
      </c>
      <c r="AP912" s="21" t="str">
        <f t="shared" si="194"/>
        <v/>
      </c>
    </row>
    <row r="913" spans="1:42" x14ac:dyDescent="0.25">
      <c r="A913" s="27"/>
      <c r="B913" s="104"/>
      <c r="C913" s="105"/>
      <c r="D913" s="105"/>
      <c r="E913" s="106"/>
      <c r="F913" s="107"/>
      <c r="G913" s="107"/>
      <c r="H913" s="108"/>
      <c r="I913" s="27"/>
      <c r="J913" s="27"/>
      <c r="K913" s="29" t="str">
        <f t="shared" si="182"/>
        <v/>
      </c>
      <c r="L913" s="21" t="str">
        <f>IF($K913="", "", IF($K913=$Q$5, 0, ($G913*'Intro &amp; Setup'!$Y$20)-($F913*'Intro &amp; Setup'!$Y$20)))</f>
        <v/>
      </c>
      <c r="M913" s="27"/>
      <c r="S913" s="39" t="str">
        <f t="shared" si="183"/>
        <v/>
      </c>
      <c r="U913" s="39" t="str">
        <f t="shared" si="184"/>
        <v/>
      </c>
      <c r="W913" s="39" t="str">
        <f t="shared" si="185"/>
        <v/>
      </c>
      <c r="Y913" s="39" t="str">
        <f>IF($B913="", "", IF(OR($B913&lt;'Intro &amp; Setup'!$BI$7, $B913&gt;'Intro &amp; Setup'!$BJ$18), "X", ""))</f>
        <v/>
      </c>
      <c r="AA913" s="70" t="str">
        <f t="shared" si="186"/>
        <v/>
      </c>
      <c r="AB913" s="67" t="str">
        <f t="shared" si="187"/>
        <v/>
      </c>
      <c r="AD913" s="64" t="str">
        <f t="shared" si="188"/>
        <v/>
      </c>
      <c r="AF913" s="67" t="str">
        <f>IF($AD913="", "", COUNTIF($AD$11:$AD$1010, "&lt;"&amp;$AD913)+1+COUNTIF($AD$11:$AD913, $AD913)-1)</f>
        <v/>
      </c>
      <c r="AH913" s="77" t="str">
        <f t="shared" si="189"/>
        <v/>
      </c>
      <c r="AI913" s="21" t="str">
        <f t="shared" si="190"/>
        <v/>
      </c>
      <c r="AK913" s="39" t="str">
        <f t="shared" si="191"/>
        <v/>
      </c>
      <c r="AM913" s="77" t="str">
        <f t="shared" si="192"/>
        <v/>
      </c>
      <c r="AO913" s="77" t="str">
        <f t="shared" si="193"/>
        <v/>
      </c>
      <c r="AP913" s="21" t="str">
        <f t="shared" si="194"/>
        <v/>
      </c>
    </row>
    <row r="914" spans="1:42" x14ac:dyDescent="0.25">
      <c r="A914" s="27"/>
      <c r="B914" s="104"/>
      <c r="C914" s="105"/>
      <c r="D914" s="105"/>
      <c r="E914" s="106"/>
      <c r="F914" s="107"/>
      <c r="G914" s="107"/>
      <c r="H914" s="108"/>
      <c r="I914" s="27"/>
      <c r="J914" s="27"/>
      <c r="K914" s="29" t="str">
        <f t="shared" si="182"/>
        <v/>
      </c>
      <c r="L914" s="21" t="str">
        <f>IF($K914="", "", IF($K914=$Q$5, 0, ($G914*'Intro &amp; Setup'!$Y$20)-($F914*'Intro &amp; Setup'!$Y$20)))</f>
        <v/>
      </c>
      <c r="M914" s="27"/>
      <c r="S914" s="39" t="str">
        <f t="shared" si="183"/>
        <v/>
      </c>
      <c r="U914" s="39" t="str">
        <f t="shared" si="184"/>
        <v/>
      </c>
      <c r="W914" s="39" t="str">
        <f t="shared" si="185"/>
        <v/>
      </c>
      <c r="Y914" s="39" t="str">
        <f>IF($B914="", "", IF(OR($B914&lt;'Intro &amp; Setup'!$BI$7, $B914&gt;'Intro &amp; Setup'!$BJ$18), "X", ""))</f>
        <v/>
      </c>
      <c r="AA914" s="70" t="str">
        <f t="shared" si="186"/>
        <v/>
      </c>
      <c r="AB914" s="67" t="str">
        <f t="shared" si="187"/>
        <v/>
      </c>
      <c r="AD914" s="64" t="str">
        <f t="shared" si="188"/>
        <v/>
      </c>
      <c r="AF914" s="67" t="str">
        <f>IF($AD914="", "", COUNTIF($AD$11:$AD$1010, "&lt;"&amp;$AD914)+1+COUNTIF($AD$11:$AD914, $AD914)-1)</f>
        <v/>
      </c>
      <c r="AH914" s="77" t="str">
        <f t="shared" si="189"/>
        <v/>
      </c>
      <c r="AI914" s="21" t="str">
        <f t="shared" si="190"/>
        <v/>
      </c>
      <c r="AK914" s="39" t="str">
        <f t="shared" si="191"/>
        <v/>
      </c>
      <c r="AM914" s="77" t="str">
        <f t="shared" si="192"/>
        <v/>
      </c>
      <c r="AO914" s="77" t="str">
        <f t="shared" si="193"/>
        <v/>
      </c>
      <c r="AP914" s="21" t="str">
        <f t="shared" si="194"/>
        <v/>
      </c>
    </row>
    <row r="915" spans="1:42" x14ac:dyDescent="0.25">
      <c r="A915" s="27"/>
      <c r="B915" s="104"/>
      <c r="C915" s="105"/>
      <c r="D915" s="105"/>
      <c r="E915" s="106"/>
      <c r="F915" s="107"/>
      <c r="G915" s="107"/>
      <c r="H915" s="108"/>
      <c r="I915" s="27"/>
      <c r="J915" s="27"/>
      <c r="K915" s="29" t="str">
        <f t="shared" si="182"/>
        <v/>
      </c>
      <c r="L915" s="21" t="str">
        <f>IF($K915="", "", IF($K915=$Q$5, 0, ($G915*'Intro &amp; Setup'!$Y$20)-($F915*'Intro &amp; Setup'!$Y$20)))</f>
        <v/>
      </c>
      <c r="M915" s="27"/>
      <c r="S915" s="39" t="str">
        <f t="shared" si="183"/>
        <v/>
      </c>
      <c r="U915" s="39" t="str">
        <f t="shared" si="184"/>
        <v/>
      </c>
      <c r="W915" s="39" t="str">
        <f t="shared" si="185"/>
        <v/>
      </c>
      <c r="Y915" s="39" t="str">
        <f>IF($B915="", "", IF(OR($B915&lt;'Intro &amp; Setup'!$BI$7, $B915&gt;'Intro &amp; Setup'!$BJ$18), "X", ""))</f>
        <v/>
      </c>
      <c r="AA915" s="70" t="str">
        <f t="shared" si="186"/>
        <v/>
      </c>
      <c r="AB915" s="67" t="str">
        <f t="shared" si="187"/>
        <v/>
      </c>
      <c r="AD915" s="64" t="str">
        <f t="shared" si="188"/>
        <v/>
      </c>
      <c r="AF915" s="67" t="str">
        <f>IF($AD915="", "", COUNTIF($AD$11:$AD$1010, "&lt;"&amp;$AD915)+1+COUNTIF($AD$11:$AD915, $AD915)-1)</f>
        <v/>
      </c>
      <c r="AH915" s="77" t="str">
        <f t="shared" si="189"/>
        <v/>
      </c>
      <c r="AI915" s="21" t="str">
        <f t="shared" si="190"/>
        <v/>
      </c>
      <c r="AK915" s="39" t="str">
        <f t="shared" si="191"/>
        <v/>
      </c>
      <c r="AM915" s="77" t="str">
        <f t="shared" si="192"/>
        <v/>
      </c>
      <c r="AO915" s="77" t="str">
        <f t="shared" si="193"/>
        <v/>
      </c>
      <c r="AP915" s="21" t="str">
        <f t="shared" si="194"/>
        <v/>
      </c>
    </row>
    <row r="916" spans="1:42" x14ac:dyDescent="0.25">
      <c r="A916" s="27"/>
      <c r="B916" s="104"/>
      <c r="C916" s="105"/>
      <c r="D916" s="105"/>
      <c r="E916" s="106"/>
      <c r="F916" s="107"/>
      <c r="G916" s="107"/>
      <c r="H916" s="108"/>
      <c r="I916" s="27"/>
      <c r="J916" s="27"/>
      <c r="K916" s="29" t="str">
        <f t="shared" si="182"/>
        <v/>
      </c>
      <c r="L916" s="21" t="str">
        <f>IF($K916="", "", IF($K916=$Q$5, 0, ($G916*'Intro &amp; Setup'!$Y$20)-($F916*'Intro &amp; Setup'!$Y$20)))</f>
        <v/>
      </c>
      <c r="M916" s="27"/>
      <c r="S916" s="39" t="str">
        <f t="shared" si="183"/>
        <v/>
      </c>
      <c r="U916" s="39" t="str">
        <f t="shared" si="184"/>
        <v/>
      </c>
      <c r="W916" s="39" t="str">
        <f t="shared" si="185"/>
        <v/>
      </c>
      <c r="Y916" s="39" t="str">
        <f>IF($B916="", "", IF(OR($B916&lt;'Intro &amp; Setup'!$BI$7, $B916&gt;'Intro &amp; Setup'!$BJ$18), "X", ""))</f>
        <v/>
      </c>
      <c r="AA916" s="70" t="str">
        <f t="shared" si="186"/>
        <v/>
      </c>
      <c r="AB916" s="67" t="str">
        <f t="shared" si="187"/>
        <v/>
      </c>
      <c r="AD916" s="64" t="str">
        <f t="shared" si="188"/>
        <v/>
      </c>
      <c r="AF916" s="67" t="str">
        <f>IF($AD916="", "", COUNTIF($AD$11:$AD$1010, "&lt;"&amp;$AD916)+1+COUNTIF($AD$11:$AD916, $AD916)-1)</f>
        <v/>
      </c>
      <c r="AH916" s="77" t="str">
        <f t="shared" si="189"/>
        <v/>
      </c>
      <c r="AI916" s="21" t="str">
        <f t="shared" si="190"/>
        <v/>
      </c>
      <c r="AK916" s="39" t="str">
        <f t="shared" si="191"/>
        <v/>
      </c>
      <c r="AM916" s="77" t="str">
        <f t="shared" si="192"/>
        <v/>
      </c>
      <c r="AO916" s="77" t="str">
        <f t="shared" si="193"/>
        <v/>
      </c>
      <c r="AP916" s="21" t="str">
        <f t="shared" si="194"/>
        <v/>
      </c>
    </row>
    <row r="917" spans="1:42" x14ac:dyDescent="0.25">
      <c r="A917" s="27"/>
      <c r="B917" s="104"/>
      <c r="C917" s="105"/>
      <c r="D917" s="105"/>
      <c r="E917" s="106"/>
      <c r="F917" s="107"/>
      <c r="G917" s="107"/>
      <c r="H917" s="108"/>
      <c r="I917" s="27"/>
      <c r="J917" s="27"/>
      <c r="K917" s="29" t="str">
        <f t="shared" si="182"/>
        <v/>
      </c>
      <c r="L917" s="21" t="str">
        <f>IF($K917="", "", IF($K917=$Q$5, 0, ($G917*'Intro &amp; Setup'!$Y$20)-($F917*'Intro &amp; Setup'!$Y$20)))</f>
        <v/>
      </c>
      <c r="M917" s="27"/>
      <c r="S917" s="39" t="str">
        <f t="shared" si="183"/>
        <v/>
      </c>
      <c r="U917" s="39" t="str">
        <f t="shared" si="184"/>
        <v/>
      </c>
      <c r="W917" s="39" t="str">
        <f t="shared" si="185"/>
        <v/>
      </c>
      <c r="Y917" s="39" t="str">
        <f>IF($B917="", "", IF(OR($B917&lt;'Intro &amp; Setup'!$BI$7, $B917&gt;'Intro &amp; Setup'!$BJ$18), "X", ""))</f>
        <v/>
      </c>
      <c r="AA917" s="70" t="str">
        <f t="shared" si="186"/>
        <v/>
      </c>
      <c r="AB917" s="67" t="str">
        <f t="shared" si="187"/>
        <v/>
      </c>
      <c r="AD917" s="64" t="str">
        <f t="shared" si="188"/>
        <v/>
      </c>
      <c r="AF917" s="67" t="str">
        <f>IF($AD917="", "", COUNTIF($AD$11:$AD$1010, "&lt;"&amp;$AD917)+1+COUNTIF($AD$11:$AD917, $AD917)-1)</f>
        <v/>
      </c>
      <c r="AH917" s="77" t="str">
        <f t="shared" si="189"/>
        <v/>
      </c>
      <c r="AI917" s="21" t="str">
        <f t="shared" si="190"/>
        <v/>
      </c>
      <c r="AK917" s="39" t="str">
        <f t="shared" si="191"/>
        <v/>
      </c>
      <c r="AM917" s="77" t="str">
        <f t="shared" si="192"/>
        <v/>
      </c>
      <c r="AO917" s="77" t="str">
        <f t="shared" si="193"/>
        <v/>
      </c>
      <c r="AP917" s="21" t="str">
        <f t="shared" si="194"/>
        <v/>
      </c>
    </row>
    <row r="918" spans="1:42" x14ac:dyDescent="0.25">
      <c r="A918" s="27"/>
      <c r="B918" s="104"/>
      <c r="C918" s="105"/>
      <c r="D918" s="105"/>
      <c r="E918" s="106"/>
      <c r="F918" s="107"/>
      <c r="G918" s="107"/>
      <c r="H918" s="108"/>
      <c r="I918" s="27"/>
      <c r="J918" s="27"/>
      <c r="K918" s="29" t="str">
        <f t="shared" si="182"/>
        <v/>
      </c>
      <c r="L918" s="21" t="str">
        <f>IF($K918="", "", IF($K918=$Q$5, 0, ($G918*'Intro &amp; Setup'!$Y$20)-($F918*'Intro &amp; Setup'!$Y$20)))</f>
        <v/>
      </c>
      <c r="M918" s="27"/>
      <c r="S918" s="39" t="str">
        <f t="shared" si="183"/>
        <v/>
      </c>
      <c r="U918" s="39" t="str">
        <f t="shared" si="184"/>
        <v/>
      </c>
      <c r="W918" s="39" t="str">
        <f t="shared" si="185"/>
        <v/>
      </c>
      <c r="Y918" s="39" t="str">
        <f>IF($B918="", "", IF(OR($B918&lt;'Intro &amp; Setup'!$BI$7, $B918&gt;'Intro &amp; Setup'!$BJ$18), "X", ""))</f>
        <v/>
      </c>
      <c r="AA918" s="70" t="str">
        <f t="shared" si="186"/>
        <v/>
      </c>
      <c r="AB918" s="67" t="str">
        <f t="shared" si="187"/>
        <v/>
      </c>
      <c r="AD918" s="64" t="str">
        <f t="shared" si="188"/>
        <v/>
      </c>
      <c r="AF918" s="67" t="str">
        <f>IF($AD918="", "", COUNTIF($AD$11:$AD$1010, "&lt;"&amp;$AD918)+1+COUNTIF($AD$11:$AD918, $AD918)-1)</f>
        <v/>
      </c>
      <c r="AH918" s="77" t="str">
        <f t="shared" si="189"/>
        <v/>
      </c>
      <c r="AI918" s="21" t="str">
        <f t="shared" si="190"/>
        <v/>
      </c>
      <c r="AK918" s="39" t="str">
        <f t="shared" si="191"/>
        <v/>
      </c>
      <c r="AM918" s="77" t="str">
        <f t="shared" si="192"/>
        <v/>
      </c>
      <c r="AO918" s="77" t="str">
        <f t="shared" si="193"/>
        <v/>
      </c>
      <c r="AP918" s="21" t="str">
        <f t="shared" si="194"/>
        <v/>
      </c>
    </row>
    <row r="919" spans="1:42" x14ac:dyDescent="0.25">
      <c r="A919" s="27"/>
      <c r="B919" s="104"/>
      <c r="C919" s="105"/>
      <c r="D919" s="105"/>
      <c r="E919" s="106"/>
      <c r="F919" s="107"/>
      <c r="G919" s="107"/>
      <c r="H919" s="108"/>
      <c r="I919" s="27"/>
      <c r="J919" s="27"/>
      <c r="K919" s="29" t="str">
        <f t="shared" si="182"/>
        <v/>
      </c>
      <c r="L919" s="21" t="str">
        <f>IF($K919="", "", IF($K919=$Q$5, 0, ($G919*'Intro &amp; Setup'!$Y$20)-($F919*'Intro &amp; Setup'!$Y$20)))</f>
        <v/>
      </c>
      <c r="M919" s="27"/>
      <c r="S919" s="39" t="str">
        <f t="shared" si="183"/>
        <v/>
      </c>
      <c r="U919" s="39" t="str">
        <f t="shared" si="184"/>
        <v/>
      </c>
      <c r="W919" s="39" t="str">
        <f t="shared" si="185"/>
        <v/>
      </c>
      <c r="Y919" s="39" t="str">
        <f>IF($B919="", "", IF(OR($B919&lt;'Intro &amp; Setup'!$BI$7, $B919&gt;'Intro &amp; Setup'!$BJ$18), "X", ""))</f>
        <v/>
      </c>
      <c r="AA919" s="70" t="str">
        <f t="shared" si="186"/>
        <v/>
      </c>
      <c r="AB919" s="67" t="str">
        <f t="shared" si="187"/>
        <v/>
      </c>
      <c r="AD919" s="64" t="str">
        <f t="shared" si="188"/>
        <v/>
      </c>
      <c r="AF919" s="67" t="str">
        <f>IF($AD919="", "", COUNTIF($AD$11:$AD$1010, "&lt;"&amp;$AD919)+1+COUNTIF($AD$11:$AD919, $AD919)-1)</f>
        <v/>
      </c>
      <c r="AH919" s="77" t="str">
        <f t="shared" si="189"/>
        <v/>
      </c>
      <c r="AI919" s="21" t="str">
        <f t="shared" si="190"/>
        <v/>
      </c>
      <c r="AK919" s="39" t="str">
        <f t="shared" si="191"/>
        <v/>
      </c>
      <c r="AM919" s="77" t="str">
        <f t="shared" si="192"/>
        <v/>
      </c>
      <c r="AO919" s="77" t="str">
        <f t="shared" si="193"/>
        <v/>
      </c>
      <c r="AP919" s="21" t="str">
        <f t="shared" si="194"/>
        <v/>
      </c>
    </row>
    <row r="920" spans="1:42" x14ac:dyDescent="0.25">
      <c r="A920" s="27"/>
      <c r="B920" s="104"/>
      <c r="C920" s="105"/>
      <c r="D920" s="105"/>
      <c r="E920" s="106"/>
      <c r="F920" s="107"/>
      <c r="G920" s="107"/>
      <c r="H920" s="108"/>
      <c r="I920" s="27"/>
      <c r="J920" s="27"/>
      <c r="K920" s="29" t="str">
        <f t="shared" si="182"/>
        <v/>
      </c>
      <c r="L920" s="21" t="str">
        <f>IF($K920="", "", IF($K920=$Q$5, 0, ($G920*'Intro &amp; Setup'!$Y$20)-($F920*'Intro &amp; Setup'!$Y$20)))</f>
        <v/>
      </c>
      <c r="M920" s="27"/>
      <c r="S920" s="39" t="str">
        <f t="shared" si="183"/>
        <v/>
      </c>
      <c r="U920" s="39" t="str">
        <f t="shared" si="184"/>
        <v/>
      </c>
      <c r="W920" s="39" t="str">
        <f t="shared" si="185"/>
        <v/>
      </c>
      <c r="Y920" s="39" t="str">
        <f>IF($B920="", "", IF(OR($B920&lt;'Intro &amp; Setup'!$BI$7, $B920&gt;'Intro &amp; Setup'!$BJ$18), "X", ""))</f>
        <v/>
      </c>
      <c r="AA920" s="70" t="str">
        <f t="shared" si="186"/>
        <v/>
      </c>
      <c r="AB920" s="67" t="str">
        <f t="shared" si="187"/>
        <v/>
      </c>
      <c r="AD920" s="64" t="str">
        <f t="shared" si="188"/>
        <v/>
      </c>
      <c r="AF920" s="67" t="str">
        <f>IF($AD920="", "", COUNTIF($AD$11:$AD$1010, "&lt;"&amp;$AD920)+1+COUNTIF($AD$11:$AD920, $AD920)-1)</f>
        <v/>
      </c>
      <c r="AH920" s="77" t="str">
        <f t="shared" si="189"/>
        <v/>
      </c>
      <c r="AI920" s="21" t="str">
        <f t="shared" si="190"/>
        <v/>
      </c>
      <c r="AK920" s="39" t="str">
        <f t="shared" si="191"/>
        <v/>
      </c>
      <c r="AM920" s="77" t="str">
        <f t="shared" si="192"/>
        <v/>
      </c>
      <c r="AO920" s="77" t="str">
        <f t="shared" si="193"/>
        <v/>
      </c>
      <c r="AP920" s="21" t="str">
        <f t="shared" si="194"/>
        <v/>
      </c>
    </row>
    <row r="921" spans="1:42" x14ac:dyDescent="0.25">
      <c r="A921" s="27"/>
      <c r="B921" s="104"/>
      <c r="C921" s="105"/>
      <c r="D921" s="105"/>
      <c r="E921" s="106"/>
      <c r="F921" s="107"/>
      <c r="G921" s="107"/>
      <c r="H921" s="108"/>
      <c r="I921" s="27"/>
      <c r="J921" s="27"/>
      <c r="K921" s="29" t="str">
        <f t="shared" si="182"/>
        <v/>
      </c>
      <c r="L921" s="21" t="str">
        <f>IF($K921="", "", IF($K921=$Q$5, 0, ($G921*'Intro &amp; Setup'!$Y$20)-($F921*'Intro &amp; Setup'!$Y$20)))</f>
        <v/>
      </c>
      <c r="M921" s="27"/>
      <c r="S921" s="39" t="str">
        <f t="shared" si="183"/>
        <v/>
      </c>
      <c r="U921" s="39" t="str">
        <f t="shared" si="184"/>
        <v/>
      </c>
      <c r="W921" s="39" t="str">
        <f t="shared" si="185"/>
        <v/>
      </c>
      <c r="Y921" s="39" t="str">
        <f>IF($B921="", "", IF(OR($B921&lt;'Intro &amp; Setup'!$BI$7, $B921&gt;'Intro &amp; Setup'!$BJ$18), "X", ""))</f>
        <v/>
      </c>
      <c r="AA921" s="70" t="str">
        <f t="shared" si="186"/>
        <v/>
      </c>
      <c r="AB921" s="67" t="str">
        <f t="shared" si="187"/>
        <v/>
      </c>
      <c r="AD921" s="64" t="str">
        <f t="shared" si="188"/>
        <v/>
      </c>
      <c r="AF921" s="67" t="str">
        <f>IF($AD921="", "", COUNTIF($AD$11:$AD$1010, "&lt;"&amp;$AD921)+1+COUNTIF($AD$11:$AD921, $AD921)-1)</f>
        <v/>
      </c>
      <c r="AH921" s="77" t="str">
        <f t="shared" si="189"/>
        <v/>
      </c>
      <c r="AI921" s="21" t="str">
        <f t="shared" si="190"/>
        <v/>
      </c>
      <c r="AK921" s="39" t="str">
        <f t="shared" si="191"/>
        <v/>
      </c>
      <c r="AM921" s="77" t="str">
        <f t="shared" si="192"/>
        <v/>
      </c>
      <c r="AO921" s="77" t="str">
        <f t="shared" si="193"/>
        <v/>
      </c>
      <c r="AP921" s="21" t="str">
        <f t="shared" si="194"/>
        <v/>
      </c>
    </row>
    <row r="922" spans="1:42" x14ac:dyDescent="0.25">
      <c r="A922" s="27"/>
      <c r="B922" s="104"/>
      <c r="C922" s="105"/>
      <c r="D922" s="105"/>
      <c r="E922" s="106"/>
      <c r="F922" s="107"/>
      <c r="G922" s="107"/>
      <c r="H922" s="108"/>
      <c r="I922" s="27"/>
      <c r="J922" s="27"/>
      <c r="K922" s="29" t="str">
        <f t="shared" si="182"/>
        <v/>
      </c>
      <c r="L922" s="21" t="str">
        <f>IF($K922="", "", IF($K922=$Q$5, 0, ($G922*'Intro &amp; Setup'!$Y$20)-($F922*'Intro &amp; Setup'!$Y$20)))</f>
        <v/>
      </c>
      <c r="M922" s="27"/>
      <c r="S922" s="39" t="str">
        <f t="shared" si="183"/>
        <v/>
      </c>
      <c r="U922" s="39" t="str">
        <f t="shared" si="184"/>
        <v/>
      </c>
      <c r="W922" s="39" t="str">
        <f t="shared" si="185"/>
        <v/>
      </c>
      <c r="Y922" s="39" t="str">
        <f>IF($B922="", "", IF(OR($B922&lt;'Intro &amp; Setup'!$BI$7, $B922&gt;'Intro &amp; Setup'!$BJ$18), "X", ""))</f>
        <v/>
      </c>
      <c r="AA922" s="70" t="str">
        <f t="shared" si="186"/>
        <v/>
      </c>
      <c r="AB922" s="67" t="str">
        <f t="shared" si="187"/>
        <v/>
      </c>
      <c r="AD922" s="64" t="str">
        <f t="shared" si="188"/>
        <v/>
      </c>
      <c r="AF922" s="67" t="str">
        <f>IF($AD922="", "", COUNTIF($AD$11:$AD$1010, "&lt;"&amp;$AD922)+1+COUNTIF($AD$11:$AD922, $AD922)-1)</f>
        <v/>
      </c>
      <c r="AH922" s="77" t="str">
        <f t="shared" si="189"/>
        <v/>
      </c>
      <c r="AI922" s="21" t="str">
        <f t="shared" si="190"/>
        <v/>
      </c>
      <c r="AK922" s="39" t="str">
        <f t="shared" si="191"/>
        <v/>
      </c>
      <c r="AM922" s="77" t="str">
        <f t="shared" si="192"/>
        <v/>
      </c>
      <c r="AO922" s="77" t="str">
        <f t="shared" si="193"/>
        <v/>
      </c>
      <c r="AP922" s="21" t="str">
        <f t="shared" si="194"/>
        <v/>
      </c>
    </row>
    <row r="923" spans="1:42" x14ac:dyDescent="0.25">
      <c r="A923" s="27"/>
      <c r="B923" s="104"/>
      <c r="C923" s="105"/>
      <c r="D923" s="105"/>
      <c r="E923" s="106"/>
      <c r="F923" s="107"/>
      <c r="G923" s="107"/>
      <c r="H923" s="108"/>
      <c r="I923" s="27"/>
      <c r="J923" s="27"/>
      <c r="K923" s="29" t="str">
        <f t="shared" si="182"/>
        <v/>
      </c>
      <c r="L923" s="21" t="str">
        <f>IF($K923="", "", IF($K923=$Q$5, 0, ($G923*'Intro &amp; Setup'!$Y$20)-($F923*'Intro &amp; Setup'!$Y$20)))</f>
        <v/>
      </c>
      <c r="M923" s="27"/>
      <c r="S923" s="39" t="str">
        <f t="shared" si="183"/>
        <v/>
      </c>
      <c r="U923" s="39" t="str">
        <f t="shared" si="184"/>
        <v/>
      </c>
      <c r="W923" s="39" t="str">
        <f t="shared" si="185"/>
        <v/>
      </c>
      <c r="Y923" s="39" t="str">
        <f>IF($B923="", "", IF(OR($B923&lt;'Intro &amp; Setup'!$BI$7, $B923&gt;'Intro &amp; Setup'!$BJ$18), "X", ""))</f>
        <v/>
      </c>
      <c r="AA923" s="70" t="str">
        <f t="shared" si="186"/>
        <v/>
      </c>
      <c r="AB923" s="67" t="str">
        <f t="shared" si="187"/>
        <v/>
      </c>
      <c r="AD923" s="64" t="str">
        <f t="shared" si="188"/>
        <v/>
      </c>
      <c r="AF923" s="67" t="str">
        <f>IF($AD923="", "", COUNTIF($AD$11:$AD$1010, "&lt;"&amp;$AD923)+1+COUNTIF($AD$11:$AD923, $AD923)-1)</f>
        <v/>
      </c>
      <c r="AH923" s="77" t="str">
        <f t="shared" si="189"/>
        <v/>
      </c>
      <c r="AI923" s="21" t="str">
        <f t="shared" si="190"/>
        <v/>
      </c>
      <c r="AK923" s="39" t="str">
        <f t="shared" si="191"/>
        <v/>
      </c>
      <c r="AM923" s="77" t="str">
        <f t="shared" si="192"/>
        <v/>
      </c>
      <c r="AO923" s="77" t="str">
        <f t="shared" si="193"/>
        <v/>
      </c>
      <c r="AP923" s="21" t="str">
        <f t="shared" si="194"/>
        <v/>
      </c>
    </row>
    <row r="924" spans="1:42" x14ac:dyDescent="0.25">
      <c r="A924" s="27"/>
      <c r="B924" s="104"/>
      <c r="C924" s="105"/>
      <c r="D924" s="105"/>
      <c r="E924" s="106"/>
      <c r="F924" s="107"/>
      <c r="G924" s="107"/>
      <c r="H924" s="108"/>
      <c r="I924" s="27"/>
      <c r="J924" s="27"/>
      <c r="K924" s="29" t="str">
        <f t="shared" si="182"/>
        <v/>
      </c>
      <c r="L924" s="21" t="str">
        <f>IF($K924="", "", IF($K924=$Q$5, 0, ($G924*'Intro &amp; Setup'!$Y$20)-($F924*'Intro &amp; Setup'!$Y$20)))</f>
        <v/>
      </c>
      <c r="M924" s="27"/>
      <c r="S924" s="39" t="str">
        <f t="shared" si="183"/>
        <v/>
      </c>
      <c r="U924" s="39" t="str">
        <f t="shared" si="184"/>
        <v/>
      </c>
      <c r="W924" s="39" t="str">
        <f t="shared" si="185"/>
        <v/>
      </c>
      <c r="Y924" s="39" t="str">
        <f>IF($B924="", "", IF(OR($B924&lt;'Intro &amp; Setup'!$BI$7, $B924&gt;'Intro &amp; Setup'!$BJ$18), "X", ""))</f>
        <v/>
      </c>
      <c r="AA924" s="70" t="str">
        <f t="shared" si="186"/>
        <v/>
      </c>
      <c r="AB924" s="67" t="str">
        <f t="shared" si="187"/>
        <v/>
      </c>
      <c r="AD924" s="64" t="str">
        <f t="shared" si="188"/>
        <v/>
      </c>
      <c r="AF924" s="67" t="str">
        <f>IF($AD924="", "", COUNTIF($AD$11:$AD$1010, "&lt;"&amp;$AD924)+1+COUNTIF($AD$11:$AD924, $AD924)-1)</f>
        <v/>
      </c>
      <c r="AH924" s="77" t="str">
        <f t="shared" si="189"/>
        <v/>
      </c>
      <c r="AI924" s="21" t="str">
        <f t="shared" si="190"/>
        <v/>
      </c>
      <c r="AK924" s="39" t="str">
        <f t="shared" si="191"/>
        <v/>
      </c>
      <c r="AM924" s="77" t="str">
        <f t="shared" si="192"/>
        <v/>
      </c>
      <c r="AO924" s="77" t="str">
        <f t="shared" si="193"/>
        <v/>
      </c>
      <c r="AP924" s="21" t="str">
        <f t="shared" si="194"/>
        <v/>
      </c>
    </row>
    <row r="925" spans="1:42" x14ac:dyDescent="0.25">
      <c r="A925" s="27"/>
      <c r="B925" s="104"/>
      <c r="C925" s="105"/>
      <c r="D925" s="105"/>
      <c r="E925" s="106"/>
      <c r="F925" s="107"/>
      <c r="G925" s="107"/>
      <c r="H925" s="108"/>
      <c r="I925" s="27"/>
      <c r="J925" s="27"/>
      <c r="K925" s="29" t="str">
        <f t="shared" si="182"/>
        <v/>
      </c>
      <c r="L925" s="21" t="str">
        <f>IF($K925="", "", IF($K925=$Q$5, 0, ($G925*'Intro &amp; Setup'!$Y$20)-($F925*'Intro &amp; Setup'!$Y$20)))</f>
        <v/>
      </c>
      <c r="M925" s="27"/>
      <c r="S925" s="39" t="str">
        <f t="shared" si="183"/>
        <v/>
      </c>
      <c r="U925" s="39" t="str">
        <f t="shared" si="184"/>
        <v/>
      </c>
      <c r="W925" s="39" t="str">
        <f t="shared" si="185"/>
        <v/>
      </c>
      <c r="Y925" s="39" t="str">
        <f>IF($B925="", "", IF(OR($B925&lt;'Intro &amp; Setup'!$BI$7, $B925&gt;'Intro &amp; Setup'!$BJ$18), "X", ""))</f>
        <v/>
      </c>
      <c r="AA925" s="70" t="str">
        <f t="shared" si="186"/>
        <v/>
      </c>
      <c r="AB925" s="67" t="str">
        <f t="shared" si="187"/>
        <v/>
      </c>
      <c r="AD925" s="64" t="str">
        <f t="shared" si="188"/>
        <v/>
      </c>
      <c r="AF925" s="67" t="str">
        <f>IF($AD925="", "", COUNTIF($AD$11:$AD$1010, "&lt;"&amp;$AD925)+1+COUNTIF($AD$11:$AD925, $AD925)-1)</f>
        <v/>
      </c>
      <c r="AH925" s="77" t="str">
        <f t="shared" si="189"/>
        <v/>
      </c>
      <c r="AI925" s="21" t="str">
        <f t="shared" si="190"/>
        <v/>
      </c>
      <c r="AK925" s="39" t="str">
        <f t="shared" si="191"/>
        <v/>
      </c>
      <c r="AM925" s="77" t="str">
        <f t="shared" si="192"/>
        <v/>
      </c>
      <c r="AO925" s="77" t="str">
        <f t="shared" si="193"/>
        <v/>
      </c>
      <c r="AP925" s="21" t="str">
        <f t="shared" si="194"/>
        <v/>
      </c>
    </row>
    <row r="926" spans="1:42" x14ac:dyDescent="0.25">
      <c r="A926" s="27"/>
      <c r="B926" s="104"/>
      <c r="C926" s="105"/>
      <c r="D926" s="105"/>
      <c r="E926" s="106"/>
      <c r="F926" s="107"/>
      <c r="G926" s="107"/>
      <c r="H926" s="108"/>
      <c r="I926" s="27"/>
      <c r="J926" s="27"/>
      <c r="K926" s="29" t="str">
        <f t="shared" si="182"/>
        <v/>
      </c>
      <c r="L926" s="21" t="str">
        <f>IF($K926="", "", IF($K926=$Q$5, 0, ($G926*'Intro &amp; Setup'!$Y$20)-($F926*'Intro &amp; Setup'!$Y$20)))</f>
        <v/>
      </c>
      <c r="M926" s="27"/>
      <c r="S926" s="39" t="str">
        <f t="shared" si="183"/>
        <v/>
      </c>
      <c r="U926" s="39" t="str">
        <f t="shared" si="184"/>
        <v/>
      </c>
      <c r="W926" s="39" t="str">
        <f t="shared" si="185"/>
        <v/>
      </c>
      <c r="Y926" s="39" t="str">
        <f>IF($B926="", "", IF(OR($B926&lt;'Intro &amp; Setup'!$BI$7, $B926&gt;'Intro &amp; Setup'!$BJ$18), "X", ""))</f>
        <v/>
      </c>
      <c r="AA926" s="70" t="str">
        <f t="shared" si="186"/>
        <v/>
      </c>
      <c r="AB926" s="67" t="str">
        <f t="shared" si="187"/>
        <v/>
      </c>
      <c r="AD926" s="64" t="str">
        <f t="shared" si="188"/>
        <v/>
      </c>
      <c r="AF926" s="67" t="str">
        <f>IF($AD926="", "", COUNTIF($AD$11:$AD$1010, "&lt;"&amp;$AD926)+1+COUNTIF($AD$11:$AD926, $AD926)-1)</f>
        <v/>
      </c>
      <c r="AH926" s="77" t="str">
        <f t="shared" si="189"/>
        <v/>
      </c>
      <c r="AI926" s="21" t="str">
        <f t="shared" si="190"/>
        <v/>
      </c>
      <c r="AK926" s="39" t="str">
        <f t="shared" si="191"/>
        <v/>
      </c>
      <c r="AM926" s="77" t="str">
        <f t="shared" si="192"/>
        <v/>
      </c>
      <c r="AO926" s="77" t="str">
        <f t="shared" si="193"/>
        <v/>
      </c>
      <c r="AP926" s="21" t="str">
        <f t="shared" si="194"/>
        <v/>
      </c>
    </row>
    <row r="927" spans="1:42" x14ac:dyDescent="0.25">
      <c r="A927" s="27"/>
      <c r="B927" s="104"/>
      <c r="C927" s="105"/>
      <c r="D927" s="105"/>
      <c r="E927" s="106"/>
      <c r="F927" s="107"/>
      <c r="G927" s="107"/>
      <c r="H927" s="108"/>
      <c r="I927" s="27"/>
      <c r="J927" s="27"/>
      <c r="K927" s="29" t="str">
        <f t="shared" si="182"/>
        <v/>
      </c>
      <c r="L927" s="21" t="str">
        <f>IF($K927="", "", IF($K927=$Q$5, 0, ($G927*'Intro &amp; Setup'!$Y$20)-($F927*'Intro &amp; Setup'!$Y$20)))</f>
        <v/>
      </c>
      <c r="M927" s="27"/>
      <c r="S927" s="39" t="str">
        <f t="shared" si="183"/>
        <v/>
      </c>
      <c r="U927" s="39" t="str">
        <f t="shared" si="184"/>
        <v/>
      </c>
      <c r="W927" s="39" t="str">
        <f t="shared" si="185"/>
        <v/>
      </c>
      <c r="Y927" s="39" t="str">
        <f>IF($B927="", "", IF(OR($B927&lt;'Intro &amp; Setup'!$BI$7, $B927&gt;'Intro &amp; Setup'!$BJ$18), "X", ""))</f>
        <v/>
      </c>
      <c r="AA927" s="70" t="str">
        <f t="shared" si="186"/>
        <v/>
      </c>
      <c r="AB927" s="67" t="str">
        <f t="shared" si="187"/>
        <v/>
      </c>
      <c r="AD927" s="64" t="str">
        <f t="shared" si="188"/>
        <v/>
      </c>
      <c r="AF927" s="67" t="str">
        <f>IF($AD927="", "", COUNTIF($AD$11:$AD$1010, "&lt;"&amp;$AD927)+1+COUNTIF($AD$11:$AD927, $AD927)-1)</f>
        <v/>
      </c>
      <c r="AH927" s="77" t="str">
        <f t="shared" si="189"/>
        <v/>
      </c>
      <c r="AI927" s="21" t="str">
        <f t="shared" si="190"/>
        <v/>
      </c>
      <c r="AK927" s="39" t="str">
        <f t="shared" si="191"/>
        <v/>
      </c>
      <c r="AM927" s="77" t="str">
        <f t="shared" si="192"/>
        <v/>
      </c>
      <c r="AO927" s="77" t="str">
        <f t="shared" si="193"/>
        <v/>
      </c>
      <c r="AP927" s="21" t="str">
        <f t="shared" si="194"/>
        <v/>
      </c>
    </row>
    <row r="928" spans="1:42" x14ac:dyDescent="0.25">
      <c r="A928" s="27"/>
      <c r="B928" s="104"/>
      <c r="C928" s="105"/>
      <c r="D928" s="105"/>
      <c r="E928" s="106"/>
      <c r="F928" s="107"/>
      <c r="G928" s="107"/>
      <c r="H928" s="108"/>
      <c r="I928" s="27"/>
      <c r="J928" s="27"/>
      <c r="K928" s="29" t="str">
        <f t="shared" si="182"/>
        <v/>
      </c>
      <c r="L928" s="21" t="str">
        <f>IF($K928="", "", IF($K928=$Q$5, 0, ($G928*'Intro &amp; Setup'!$Y$20)-($F928*'Intro &amp; Setup'!$Y$20)))</f>
        <v/>
      </c>
      <c r="M928" s="27"/>
      <c r="S928" s="39" t="str">
        <f t="shared" si="183"/>
        <v/>
      </c>
      <c r="U928" s="39" t="str">
        <f t="shared" si="184"/>
        <v/>
      </c>
      <c r="W928" s="39" t="str">
        <f t="shared" si="185"/>
        <v/>
      </c>
      <c r="Y928" s="39" t="str">
        <f>IF($B928="", "", IF(OR($B928&lt;'Intro &amp; Setup'!$BI$7, $B928&gt;'Intro &amp; Setup'!$BJ$18), "X", ""))</f>
        <v/>
      </c>
      <c r="AA928" s="70" t="str">
        <f t="shared" si="186"/>
        <v/>
      </c>
      <c r="AB928" s="67" t="str">
        <f t="shared" si="187"/>
        <v/>
      </c>
      <c r="AD928" s="64" t="str">
        <f t="shared" si="188"/>
        <v/>
      </c>
      <c r="AF928" s="67" t="str">
        <f>IF($AD928="", "", COUNTIF($AD$11:$AD$1010, "&lt;"&amp;$AD928)+1+COUNTIF($AD$11:$AD928, $AD928)-1)</f>
        <v/>
      </c>
      <c r="AH928" s="77" t="str">
        <f t="shared" si="189"/>
        <v/>
      </c>
      <c r="AI928" s="21" t="str">
        <f t="shared" si="190"/>
        <v/>
      </c>
      <c r="AK928" s="39" t="str">
        <f t="shared" si="191"/>
        <v/>
      </c>
      <c r="AM928" s="77" t="str">
        <f t="shared" si="192"/>
        <v/>
      </c>
      <c r="AO928" s="77" t="str">
        <f t="shared" si="193"/>
        <v/>
      </c>
      <c r="AP928" s="21" t="str">
        <f t="shared" si="194"/>
        <v/>
      </c>
    </row>
    <row r="929" spans="1:42" x14ac:dyDescent="0.25">
      <c r="A929" s="27"/>
      <c r="B929" s="104"/>
      <c r="C929" s="105"/>
      <c r="D929" s="105"/>
      <c r="E929" s="106"/>
      <c r="F929" s="107"/>
      <c r="G929" s="107"/>
      <c r="H929" s="108"/>
      <c r="I929" s="27"/>
      <c r="J929" s="27"/>
      <c r="K929" s="29" t="str">
        <f t="shared" si="182"/>
        <v/>
      </c>
      <c r="L929" s="21" t="str">
        <f>IF($K929="", "", IF($K929=$Q$5, 0, ($G929*'Intro &amp; Setup'!$Y$20)-($F929*'Intro &amp; Setup'!$Y$20)))</f>
        <v/>
      </c>
      <c r="M929" s="27"/>
      <c r="S929" s="39" t="str">
        <f t="shared" si="183"/>
        <v/>
      </c>
      <c r="U929" s="39" t="str">
        <f t="shared" si="184"/>
        <v/>
      </c>
      <c r="W929" s="39" t="str">
        <f t="shared" si="185"/>
        <v/>
      </c>
      <c r="Y929" s="39" t="str">
        <f>IF($B929="", "", IF(OR($B929&lt;'Intro &amp; Setup'!$BI$7, $B929&gt;'Intro &amp; Setup'!$BJ$18), "X", ""))</f>
        <v/>
      </c>
      <c r="AA929" s="70" t="str">
        <f t="shared" si="186"/>
        <v/>
      </c>
      <c r="AB929" s="67" t="str">
        <f t="shared" si="187"/>
        <v/>
      </c>
      <c r="AD929" s="64" t="str">
        <f t="shared" si="188"/>
        <v/>
      </c>
      <c r="AF929" s="67" t="str">
        <f>IF($AD929="", "", COUNTIF($AD$11:$AD$1010, "&lt;"&amp;$AD929)+1+COUNTIF($AD$11:$AD929, $AD929)-1)</f>
        <v/>
      </c>
      <c r="AH929" s="77" t="str">
        <f t="shared" si="189"/>
        <v/>
      </c>
      <c r="AI929" s="21" t="str">
        <f t="shared" si="190"/>
        <v/>
      </c>
      <c r="AK929" s="39" t="str">
        <f t="shared" si="191"/>
        <v/>
      </c>
      <c r="AM929" s="77" t="str">
        <f t="shared" si="192"/>
        <v/>
      </c>
      <c r="AO929" s="77" t="str">
        <f t="shared" si="193"/>
        <v/>
      </c>
      <c r="AP929" s="21" t="str">
        <f t="shared" si="194"/>
        <v/>
      </c>
    </row>
    <row r="930" spans="1:42" x14ac:dyDescent="0.25">
      <c r="A930" s="27"/>
      <c r="B930" s="104"/>
      <c r="C930" s="105"/>
      <c r="D930" s="105"/>
      <c r="E930" s="106"/>
      <c r="F930" s="107"/>
      <c r="G930" s="107"/>
      <c r="H930" s="108"/>
      <c r="I930" s="27"/>
      <c r="J930" s="27"/>
      <c r="K930" s="29" t="str">
        <f t="shared" si="182"/>
        <v/>
      </c>
      <c r="L930" s="21" t="str">
        <f>IF($K930="", "", IF($K930=$Q$5, 0, ($G930*'Intro &amp; Setup'!$Y$20)-($F930*'Intro &amp; Setup'!$Y$20)))</f>
        <v/>
      </c>
      <c r="M930" s="27"/>
      <c r="S930" s="39" t="str">
        <f t="shared" si="183"/>
        <v/>
      </c>
      <c r="U930" s="39" t="str">
        <f t="shared" si="184"/>
        <v/>
      </c>
      <c r="W930" s="39" t="str">
        <f t="shared" si="185"/>
        <v/>
      </c>
      <c r="Y930" s="39" t="str">
        <f>IF($B930="", "", IF(OR($B930&lt;'Intro &amp; Setup'!$BI$7, $B930&gt;'Intro &amp; Setup'!$BJ$18), "X", ""))</f>
        <v/>
      </c>
      <c r="AA930" s="70" t="str">
        <f t="shared" si="186"/>
        <v/>
      </c>
      <c r="AB930" s="67" t="str">
        <f t="shared" si="187"/>
        <v/>
      </c>
      <c r="AD930" s="64" t="str">
        <f t="shared" si="188"/>
        <v/>
      </c>
      <c r="AF930" s="67" t="str">
        <f>IF($AD930="", "", COUNTIF($AD$11:$AD$1010, "&lt;"&amp;$AD930)+1+COUNTIF($AD$11:$AD930, $AD930)-1)</f>
        <v/>
      </c>
      <c r="AH930" s="77" t="str">
        <f t="shared" si="189"/>
        <v/>
      </c>
      <c r="AI930" s="21" t="str">
        <f t="shared" si="190"/>
        <v/>
      </c>
      <c r="AK930" s="39" t="str">
        <f t="shared" si="191"/>
        <v/>
      </c>
      <c r="AM930" s="77" t="str">
        <f t="shared" si="192"/>
        <v/>
      </c>
      <c r="AO930" s="77" t="str">
        <f t="shared" si="193"/>
        <v/>
      </c>
      <c r="AP930" s="21" t="str">
        <f t="shared" si="194"/>
        <v/>
      </c>
    </row>
    <row r="931" spans="1:42" x14ac:dyDescent="0.25">
      <c r="A931" s="27"/>
      <c r="B931" s="104"/>
      <c r="C931" s="105"/>
      <c r="D931" s="105"/>
      <c r="E931" s="106"/>
      <c r="F931" s="107"/>
      <c r="G931" s="107"/>
      <c r="H931" s="108"/>
      <c r="I931" s="27"/>
      <c r="J931" s="27"/>
      <c r="K931" s="29" t="str">
        <f t="shared" si="182"/>
        <v/>
      </c>
      <c r="L931" s="21" t="str">
        <f>IF($K931="", "", IF($K931=$Q$5, 0, ($G931*'Intro &amp; Setup'!$Y$20)-($F931*'Intro &amp; Setup'!$Y$20)))</f>
        <v/>
      </c>
      <c r="M931" s="27"/>
      <c r="S931" s="39" t="str">
        <f t="shared" si="183"/>
        <v/>
      </c>
      <c r="U931" s="39" t="str">
        <f t="shared" si="184"/>
        <v/>
      </c>
      <c r="W931" s="39" t="str">
        <f t="shared" si="185"/>
        <v/>
      </c>
      <c r="Y931" s="39" t="str">
        <f>IF($B931="", "", IF(OR($B931&lt;'Intro &amp; Setup'!$BI$7, $B931&gt;'Intro &amp; Setup'!$BJ$18), "X", ""))</f>
        <v/>
      </c>
      <c r="AA931" s="70" t="str">
        <f t="shared" si="186"/>
        <v/>
      </c>
      <c r="AB931" s="67" t="str">
        <f t="shared" si="187"/>
        <v/>
      </c>
      <c r="AD931" s="64" t="str">
        <f t="shared" si="188"/>
        <v/>
      </c>
      <c r="AF931" s="67" t="str">
        <f>IF($AD931="", "", COUNTIF($AD$11:$AD$1010, "&lt;"&amp;$AD931)+1+COUNTIF($AD$11:$AD931, $AD931)-1)</f>
        <v/>
      </c>
      <c r="AH931" s="77" t="str">
        <f t="shared" si="189"/>
        <v/>
      </c>
      <c r="AI931" s="21" t="str">
        <f t="shared" si="190"/>
        <v/>
      </c>
      <c r="AK931" s="39" t="str">
        <f t="shared" si="191"/>
        <v/>
      </c>
      <c r="AM931" s="77" t="str">
        <f t="shared" si="192"/>
        <v/>
      </c>
      <c r="AO931" s="77" t="str">
        <f t="shared" si="193"/>
        <v/>
      </c>
      <c r="AP931" s="21" t="str">
        <f t="shared" si="194"/>
        <v/>
      </c>
    </row>
    <row r="932" spans="1:42" x14ac:dyDescent="0.25">
      <c r="A932" s="27"/>
      <c r="B932" s="104"/>
      <c r="C932" s="105"/>
      <c r="D932" s="105"/>
      <c r="E932" s="106"/>
      <c r="F932" s="107"/>
      <c r="G932" s="107"/>
      <c r="H932" s="108"/>
      <c r="I932" s="27"/>
      <c r="J932" s="27"/>
      <c r="K932" s="29" t="str">
        <f t="shared" si="182"/>
        <v/>
      </c>
      <c r="L932" s="21" t="str">
        <f>IF($K932="", "", IF($K932=$Q$5, 0, ($G932*'Intro &amp; Setup'!$Y$20)-($F932*'Intro &amp; Setup'!$Y$20)))</f>
        <v/>
      </c>
      <c r="M932" s="27"/>
      <c r="S932" s="39" t="str">
        <f t="shared" si="183"/>
        <v/>
      </c>
      <c r="U932" s="39" t="str">
        <f t="shared" si="184"/>
        <v/>
      </c>
      <c r="W932" s="39" t="str">
        <f t="shared" si="185"/>
        <v/>
      </c>
      <c r="Y932" s="39" t="str">
        <f>IF($B932="", "", IF(OR($B932&lt;'Intro &amp; Setup'!$BI$7, $B932&gt;'Intro &amp; Setup'!$BJ$18), "X", ""))</f>
        <v/>
      </c>
      <c r="AA932" s="70" t="str">
        <f t="shared" si="186"/>
        <v/>
      </c>
      <c r="AB932" s="67" t="str">
        <f t="shared" si="187"/>
        <v/>
      </c>
      <c r="AD932" s="64" t="str">
        <f t="shared" si="188"/>
        <v/>
      </c>
      <c r="AF932" s="67" t="str">
        <f>IF($AD932="", "", COUNTIF($AD$11:$AD$1010, "&lt;"&amp;$AD932)+1+COUNTIF($AD$11:$AD932, $AD932)-1)</f>
        <v/>
      </c>
      <c r="AH932" s="77" t="str">
        <f t="shared" si="189"/>
        <v/>
      </c>
      <c r="AI932" s="21" t="str">
        <f t="shared" si="190"/>
        <v/>
      </c>
      <c r="AK932" s="39" t="str">
        <f t="shared" si="191"/>
        <v/>
      </c>
      <c r="AM932" s="77" t="str">
        <f t="shared" si="192"/>
        <v/>
      </c>
      <c r="AO932" s="77" t="str">
        <f t="shared" si="193"/>
        <v/>
      </c>
      <c r="AP932" s="21" t="str">
        <f t="shared" si="194"/>
        <v/>
      </c>
    </row>
    <row r="933" spans="1:42" x14ac:dyDescent="0.25">
      <c r="A933" s="27"/>
      <c r="B933" s="104"/>
      <c r="C933" s="105"/>
      <c r="D933" s="105"/>
      <c r="E933" s="106"/>
      <c r="F933" s="107"/>
      <c r="G933" s="107"/>
      <c r="H933" s="108"/>
      <c r="I933" s="27"/>
      <c r="J933" s="27"/>
      <c r="K933" s="29" t="str">
        <f t="shared" si="182"/>
        <v/>
      </c>
      <c r="L933" s="21" t="str">
        <f>IF($K933="", "", IF($K933=$Q$5, 0, ($G933*'Intro &amp; Setup'!$Y$20)-($F933*'Intro &amp; Setup'!$Y$20)))</f>
        <v/>
      </c>
      <c r="M933" s="27"/>
      <c r="S933" s="39" t="str">
        <f t="shared" si="183"/>
        <v/>
      </c>
      <c r="U933" s="39" t="str">
        <f t="shared" si="184"/>
        <v/>
      </c>
      <c r="W933" s="39" t="str">
        <f t="shared" si="185"/>
        <v/>
      </c>
      <c r="Y933" s="39" t="str">
        <f>IF($B933="", "", IF(OR($B933&lt;'Intro &amp; Setup'!$BI$7, $B933&gt;'Intro &amp; Setup'!$BJ$18), "X", ""))</f>
        <v/>
      </c>
      <c r="AA933" s="70" t="str">
        <f t="shared" si="186"/>
        <v/>
      </c>
      <c r="AB933" s="67" t="str">
        <f t="shared" si="187"/>
        <v/>
      </c>
      <c r="AD933" s="64" t="str">
        <f t="shared" si="188"/>
        <v/>
      </c>
      <c r="AF933" s="67" t="str">
        <f>IF($AD933="", "", COUNTIF($AD$11:$AD$1010, "&lt;"&amp;$AD933)+1+COUNTIF($AD$11:$AD933, $AD933)-1)</f>
        <v/>
      </c>
      <c r="AH933" s="77" t="str">
        <f t="shared" si="189"/>
        <v/>
      </c>
      <c r="AI933" s="21" t="str">
        <f t="shared" si="190"/>
        <v/>
      </c>
      <c r="AK933" s="39" t="str">
        <f t="shared" si="191"/>
        <v/>
      </c>
      <c r="AM933" s="77" t="str">
        <f t="shared" si="192"/>
        <v/>
      </c>
      <c r="AO933" s="77" t="str">
        <f t="shared" si="193"/>
        <v/>
      </c>
      <c r="AP933" s="21" t="str">
        <f t="shared" si="194"/>
        <v/>
      </c>
    </row>
    <row r="934" spans="1:42" x14ac:dyDescent="0.25">
      <c r="A934" s="27"/>
      <c r="B934" s="104"/>
      <c r="C934" s="105"/>
      <c r="D934" s="105"/>
      <c r="E934" s="106"/>
      <c r="F934" s="107"/>
      <c r="G934" s="107"/>
      <c r="H934" s="108"/>
      <c r="I934" s="27"/>
      <c r="J934" s="27"/>
      <c r="K934" s="29" t="str">
        <f t="shared" si="182"/>
        <v/>
      </c>
      <c r="L934" s="21" t="str">
        <f>IF($K934="", "", IF($K934=$Q$5, 0, ($G934*'Intro &amp; Setup'!$Y$20)-($F934*'Intro &amp; Setup'!$Y$20)))</f>
        <v/>
      </c>
      <c r="M934" s="27"/>
      <c r="S934" s="39" t="str">
        <f t="shared" si="183"/>
        <v/>
      </c>
      <c r="U934" s="39" t="str">
        <f t="shared" si="184"/>
        <v/>
      </c>
      <c r="W934" s="39" t="str">
        <f t="shared" si="185"/>
        <v/>
      </c>
      <c r="Y934" s="39" t="str">
        <f>IF($B934="", "", IF(OR($B934&lt;'Intro &amp; Setup'!$BI$7, $B934&gt;'Intro &amp; Setup'!$BJ$18), "X", ""))</f>
        <v/>
      </c>
      <c r="AA934" s="70" t="str">
        <f t="shared" si="186"/>
        <v/>
      </c>
      <c r="AB934" s="67" t="str">
        <f t="shared" si="187"/>
        <v/>
      </c>
      <c r="AD934" s="64" t="str">
        <f t="shared" si="188"/>
        <v/>
      </c>
      <c r="AF934" s="67" t="str">
        <f>IF($AD934="", "", COUNTIF($AD$11:$AD$1010, "&lt;"&amp;$AD934)+1+COUNTIF($AD$11:$AD934, $AD934)-1)</f>
        <v/>
      </c>
      <c r="AH934" s="77" t="str">
        <f t="shared" si="189"/>
        <v/>
      </c>
      <c r="AI934" s="21" t="str">
        <f t="shared" si="190"/>
        <v/>
      </c>
      <c r="AK934" s="39" t="str">
        <f t="shared" si="191"/>
        <v/>
      </c>
      <c r="AM934" s="77" t="str">
        <f t="shared" si="192"/>
        <v/>
      </c>
      <c r="AO934" s="77" t="str">
        <f t="shared" si="193"/>
        <v/>
      </c>
      <c r="AP934" s="21" t="str">
        <f t="shared" si="194"/>
        <v/>
      </c>
    </row>
    <row r="935" spans="1:42" x14ac:dyDescent="0.25">
      <c r="A935" s="27"/>
      <c r="B935" s="104"/>
      <c r="C935" s="105"/>
      <c r="D935" s="105"/>
      <c r="E935" s="106"/>
      <c r="F935" s="107"/>
      <c r="G935" s="107"/>
      <c r="H935" s="108"/>
      <c r="I935" s="27"/>
      <c r="J935" s="27"/>
      <c r="K935" s="29" t="str">
        <f t="shared" si="182"/>
        <v/>
      </c>
      <c r="L935" s="21" t="str">
        <f>IF($K935="", "", IF($K935=$Q$5, 0, ($G935*'Intro &amp; Setup'!$Y$20)-($F935*'Intro &amp; Setup'!$Y$20)))</f>
        <v/>
      </c>
      <c r="M935" s="27"/>
      <c r="S935" s="39" t="str">
        <f t="shared" si="183"/>
        <v/>
      </c>
      <c r="U935" s="39" t="str">
        <f t="shared" si="184"/>
        <v/>
      </c>
      <c r="W935" s="39" t="str">
        <f t="shared" si="185"/>
        <v/>
      </c>
      <c r="Y935" s="39" t="str">
        <f>IF($B935="", "", IF(OR($B935&lt;'Intro &amp; Setup'!$BI$7, $B935&gt;'Intro &amp; Setup'!$BJ$18), "X", ""))</f>
        <v/>
      </c>
      <c r="AA935" s="70" t="str">
        <f t="shared" si="186"/>
        <v/>
      </c>
      <c r="AB935" s="67" t="str">
        <f t="shared" si="187"/>
        <v/>
      </c>
      <c r="AD935" s="64" t="str">
        <f t="shared" si="188"/>
        <v/>
      </c>
      <c r="AF935" s="67" t="str">
        <f>IF($AD935="", "", COUNTIF($AD$11:$AD$1010, "&lt;"&amp;$AD935)+1+COUNTIF($AD$11:$AD935, $AD935)-1)</f>
        <v/>
      </c>
      <c r="AH935" s="77" t="str">
        <f t="shared" si="189"/>
        <v/>
      </c>
      <c r="AI935" s="21" t="str">
        <f t="shared" si="190"/>
        <v/>
      </c>
      <c r="AK935" s="39" t="str">
        <f t="shared" si="191"/>
        <v/>
      </c>
      <c r="AM935" s="77" t="str">
        <f t="shared" si="192"/>
        <v/>
      </c>
      <c r="AO935" s="77" t="str">
        <f t="shared" si="193"/>
        <v/>
      </c>
      <c r="AP935" s="21" t="str">
        <f t="shared" si="194"/>
        <v/>
      </c>
    </row>
    <row r="936" spans="1:42" x14ac:dyDescent="0.25">
      <c r="A936" s="27"/>
      <c r="B936" s="104"/>
      <c r="C936" s="105"/>
      <c r="D936" s="105"/>
      <c r="E936" s="106"/>
      <c r="F936" s="107"/>
      <c r="G936" s="107"/>
      <c r="H936" s="108"/>
      <c r="I936" s="27"/>
      <c r="J936" s="27"/>
      <c r="K936" s="29" t="str">
        <f t="shared" si="182"/>
        <v/>
      </c>
      <c r="L936" s="21" t="str">
        <f>IF($K936="", "", IF($K936=$Q$5, 0, ($G936*'Intro &amp; Setup'!$Y$20)-($F936*'Intro &amp; Setup'!$Y$20)))</f>
        <v/>
      </c>
      <c r="M936" s="27"/>
      <c r="S936" s="39" t="str">
        <f t="shared" si="183"/>
        <v/>
      </c>
      <c r="U936" s="39" t="str">
        <f t="shared" si="184"/>
        <v/>
      </c>
      <c r="W936" s="39" t="str">
        <f t="shared" si="185"/>
        <v/>
      </c>
      <c r="Y936" s="39" t="str">
        <f>IF($B936="", "", IF(OR($B936&lt;'Intro &amp; Setup'!$BI$7, $B936&gt;'Intro &amp; Setup'!$BJ$18), "X", ""))</f>
        <v/>
      </c>
      <c r="AA936" s="70" t="str">
        <f t="shared" si="186"/>
        <v/>
      </c>
      <c r="AB936" s="67" t="str">
        <f t="shared" si="187"/>
        <v/>
      </c>
      <c r="AD936" s="64" t="str">
        <f t="shared" si="188"/>
        <v/>
      </c>
      <c r="AF936" s="67" t="str">
        <f>IF($AD936="", "", COUNTIF($AD$11:$AD$1010, "&lt;"&amp;$AD936)+1+COUNTIF($AD$11:$AD936, $AD936)-1)</f>
        <v/>
      </c>
      <c r="AH936" s="77" t="str">
        <f t="shared" si="189"/>
        <v/>
      </c>
      <c r="AI936" s="21" t="str">
        <f t="shared" si="190"/>
        <v/>
      </c>
      <c r="AK936" s="39" t="str">
        <f t="shared" si="191"/>
        <v/>
      </c>
      <c r="AM936" s="77" t="str">
        <f t="shared" si="192"/>
        <v/>
      </c>
      <c r="AO936" s="77" t="str">
        <f t="shared" si="193"/>
        <v/>
      </c>
      <c r="AP936" s="21" t="str">
        <f t="shared" si="194"/>
        <v/>
      </c>
    </row>
    <row r="937" spans="1:42" x14ac:dyDescent="0.25">
      <c r="A937" s="27"/>
      <c r="B937" s="104"/>
      <c r="C937" s="105"/>
      <c r="D937" s="105"/>
      <c r="E937" s="106"/>
      <c r="F937" s="107"/>
      <c r="G937" s="107"/>
      <c r="H937" s="108"/>
      <c r="I937" s="27"/>
      <c r="J937" s="27"/>
      <c r="K937" s="29" t="str">
        <f t="shared" si="182"/>
        <v/>
      </c>
      <c r="L937" s="21" t="str">
        <f>IF($K937="", "", IF($K937=$Q$5, 0, ($G937*'Intro &amp; Setup'!$Y$20)-($F937*'Intro &amp; Setup'!$Y$20)))</f>
        <v/>
      </c>
      <c r="M937" s="27"/>
      <c r="S937" s="39" t="str">
        <f t="shared" si="183"/>
        <v/>
      </c>
      <c r="U937" s="39" t="str">
        <f t="shared" si="184"/>
        <v/>
      </c>
      <c r="W937" s="39" t="str">
        <f t="shared" si="185"/>
        <v/>
      </c>
      <c r="Y937" s="39" t="str">
        <f>IF($B937="", "", IF(OR($B937&lt;'Intro &amp; Setup'!$BI$7, $B937&gt;'Intro &amp; Setup'!$BJ$18), "X", ""))</f>
        <v/>
      </c>
      <c r="AA937" s="70" t="str">
        <f t="shared" si="186"/>
        <v/>
      </c>
      <c r="AB937" s="67" t="str">
        <f t="shared" si="187"/>
        <v/>
      </c>
      <c r="AD937" s="64" t="str">
        <f t="shared" si="188"/>
        <v/>
      </c>
      <c r="AF937" s="67" t="str">
        <f>IF($AD937="", "", COUNTIF($AD$11:$AD$1010, "&lt;"&amp;$AD937)+1+COUNTIF($AD$11:$AD937, $AD937)-1)</f>
        <v/>
      </c>
      <c r="AH937" s="77" t="str">
        <f t="shared" si="189"/>
        <v/>
      </c>
      <c r="AI937" s="21" t="str">
        <f t="shared" si="190"/>
        <v/>
      </c>
      <c r="AK937" s="39" t="str">
        <f t="shared" si="191"/>
        <v/>
      </c>
      <c r="AM937" s="77" t="str">
        <f t="shared" si="192"/>
        <v/>
      </c>
      <c r="AO937" s="77" t="str">
        <f t="shared" si="193"/>
        <v/>
      </c>
      <c r="AP937" s="21" t="str">
        <f t="shared" si="194"/>
        <v/>
      </c>
    </row>
    <row r="938" spans="1:42" x14ac:dyDescent="0.25">
      <c r="A938" s="27"/>
      <c r="B938" s="104"/>
      <c r="C938" s="105"/>
      <c r="D938" s="105"/>
      <c r="E938" s="106"/>
      <c r="F938" s="107"/>
      <c r="G938" s="107"/>
      <c r="H938" s="108"/>
      <c r="I938" s="27"/>
      <c r="J938" s="27"/>
      <c r="K938" s="29" t="str">
        <f t="shared" si="182"/>
        <v/>
      </c>
      <c r="L938" s="21" t="str">
        <f>IF($K938="", "", IF($K938=$Q$5, 0, ($G938*'Intro &amp; Setup'!$Y$20)-($F938*'Intro &amp; Setup'!$Y$20)))</f>
        <v/>
      </c>
      <c r="M938" s="27"/>
      <c r="S938" s="39" t="str">
        <f t="shared" si="183"/>
        <v/>
      </c>
      <c r="U938" s="39" t="str">
        <f t="shared" si="184"/>
        <v/>
      </c>
      <c r="W938" s="39" t="str">
        <f t="shared" si="185"/>
        <v/>
      </c>
      <c r="Y938" s="39" t="str">
        <f>IF($B938="", "", IF(OR($B938&lt;'Intro &amp; Setup'!$BI$7, $B938&gt;'Intro &amp; Setup'!$BJ$18), "X", ""))</f>
        <v/>
      </c>
      <c r="AA938" s="70" t="str">
        <f t="shared" si="186"/>
        <v/>
      </c>
      <c r="AB938" s="67" t="str">
        <f t="shared" si="187"/>
        <v/>
      </c>
      <c r="AD938" s="64" t="str">
        <f t="shared" si="188"/>
        <v/>
      </c>
      <c r="AF938" s="67" t="str">
        <f>IF($AD938="", "", COUNTIF($AD$11:$AD$1010, "&lt;"&amp;$AD938)+1+COUNTIF($AD$11:$AD938, $AD938)-1)</f>
        <v/>
      </c>
      <c r="AH938" s="77" t="str">
        <f t="shared" si="189"/>
        <v/>
      </c>
      <c r="AI938" s="21" t="str">
        <f t="shared" si="190"/>
        <v/>
      </c>
      <c r="AK938" s="39" t="str">
        <f t="shared" si="191"/>
        <v/>
      </c>
      <c r="AM938" s="77" t="str">
        <f t="shared" si="192"/>
        <v/>
      </c>
      <c r="AO938" s="77" t="str">
        <f t="shared" si="193"/>
        <v/>
      </c>
      <c r="AP938" s="21" t="str">
        <f t="shared" si="194"/>
        <v/>
      </c>
    </row>
    <row r="939" spans="1:42" x14ac:dyDescent="0.25">
      <c r="A939" s="27"/>
      <c r="B939" s="104"/>
      <c r="C939" s="105"/>
      <c r="D939" s="105"/>
      <c r="E939" s="106"/>
      <c r="F939" s="107"/>
      <c r="G939" s="107"/>
      <c r="H939" s="108"/>
      <c r="I939" s="27"/>
      <c r="J939" s="27"/>
      <c r="K939" s="29" t="str">
        <f t="shared" si="182"/>
        <v/>
      </c>
      <c r="L939" s="21" t="str">
        <f>IF($K939="", "", IF($K939=$Q$5, 0, ($G939*'Intro &amp; Setup'!$Y$20)-($F939*'Intro &amp; Setup'!$Y$20)))</f>
        <v/>
      </c>
      <c r="M939" s="27"/>
      <c r="S939" s="39" t="str">
        <f t="shared" si="183"/>
        <v/>
      </c>
      <c r="U939" s="39" t="str">
        <f t="shared" si="184"/>
        <v/>
      </c>
      <c r="W939" s="39" t="str">
        <f t="shared" si="185"/>
        <v/>
      </c>
      <c r="Y939" s="39" t="str">
        <f>IF($B939="", "", IF(OR($B939&lt;'Intro &amp; Setup'!$BI$7, $B939&gt;'Intro &amp; Setup'!$BJ$18), "X", ""))</f>
        <v/>
      </c>
      <c r="AA939" s="70" t="str">
        <f t="shared" si="186"/>
        <v/>
      </c>
      <c r="AB939" s="67" t="str">
        <f t="shared" si="187"/>
        <v/>
      </c>
      <c r="AD939" s="64" t="str">
        <f t="shared" si="188"/>
        <v/>
      </c>
      <c r="AF939" s="67" t="str">
        <f>IF($AD939="", "", COUNTIF($AD$11:$AD$1010, "&lt;"&amp;$AD939)+1+COUNTIF($AD$11:$AD939, $AD939)-1)</f>
        <v/>
      </c>
      <c r="AH939" s="77" t="str">
        <f t="shared" si="189"/>
        <v/>
      </c>
      <c r="AI939" s="21" t="str">
        <f t="shared" si="190"/>
        <v/>
      </c>
      <c r="AK939" s="39" t="str">
        <f t="shared" si="191"/>
        <v/>
      </c>
      <c r="AM939" s="77" t="str">
        <f t="shared" si="192"/>
        <v/>
      </c>
      <c r="AO939" s="77" t="str">
        <f t="shared" si="193"/>
        <v/>
      </c>
      <c r="AP939" s="21" t="str">
        <f t="shared" si="194"/>
        <v/>
      </c>
    </row>
    <row r="940" spans="1:42" x14ac:dyDescent="0.25">
      <c r="A940" s="27"/>
      <c r="B940" s="104"/>
      <c r="C940" s="105"/>
      <c r="D940" s="105"/>
      <c r="E940" s="106"/>
      <c r="F940" s="107"/>
      <c r="G940" s="107"/>
      <c r="H940" s="108"/>
      <c r="I940" s="27"/>
      <c r="J940" s="27"/>
      <c r="K940" s="29" t="str">
        <f t="shared" si="182"/>
        <v/>
      </c>
      <c r="L940" s="21" t="str">
        <f>IF($K940="", "", IF($K940=$Q$5, 0, ($G940*'Intro &amp; Setup'!$Y$20)-($F940*'Intro &amp; Setup'!$Y$20)))</f>
        <v/>
      </c>
      <c r="M940" s="27"/>
      <c r="S940" s="39" t="str">
        <f t="shared" si="183"/>
        <v/>
      </c>
      <c r="U940" s="39" t="str">
        <f t="shared" si="184"/>
        <v/>
      </c>
      <c r="W940" s="39" t="str">
        <f t="shared" si="185"/>
        <v/>
      </c>
      <c r="Y940" s="39" t="str">
        <f>IF($B940="", "", IF(OR($B940&lt;'Intro &amp; Setup'!$BI$7, $B940&gt;'Intro &amp; Setup'!$BJ$18), "X", ""))</f>
        <v/>
      </c>
      <c r="AA940" s="70" t="str">
        <f t="shared" si="186"/>
        <v/>
      </c>
      <c r="AB940" s="67" t="str">
        <f t="shared" si="187"/>
        <v/>
      </c>
      <c r="AD940" s="64" t="str">
        <f t="shared" si="188"/>
        <v/>
      </c>
      <c r="AF940" s="67" t="str">
        <f>IF($AD940="", "", COUNTIF($AD$11:$AD$1010, "&lt;"&amp;$AD940)+1+COUNTIF($AD$11:$AD940, $AD940)-1)</f>
        <v/>
      </c>
      <c r="AH940" s="77" t="str">
        <f t="shared" si="189"/>
        <v/>
      </c>
      <c r="AI940" s="21" t="str">
        <f t="shared" si="190"/>
        <v/>
      </c>
      <c r="AK940" s="39" t="str">
        <f t="shared" si="191"/>
        <v/>
      </c>
      <c r="AM940" s="77" t="str">
        <f t="shared" si="192"/>
        <v/>
      </c>
      <c r="AO940" s="77" t="str">
        <f t="shared" si="193"/>
        <v/>
      </c>
      <c r="AP940" s="21" t="str">
        <f t="shared" si="194"/>
        <v/>
      </c>
    </row>
    <row r="941" spans="1:42" x14ac:dyDescent="0.25">
      <c r="A941" s="27"/>
      <c r="B941" s="104"/>
      <c r="C941" s="105"/>
      <c r="D941" s="105"/>
      <c r="E941" s="106"/>
      <c r="F941" s="107"/>
      <c r="G941" s="107"/>
      <c r="H941" s="108"/>
      <c r="I941" s="27"/>
      <c r="J941" s="27"/>
      <c r="K941" s="29" t="str">
        <f t="shared" si="182"/>
        <v/>
      </c>
      <c r="L941" s="21" t="str">
        <f>IF($K941="", "", IF($K941=$Q$5, 0, ($G941*'Intro &amp; Setup'!$Y$20)-($F941*'Intro &amp; Setup'!$Y$20)))</f>
        <v/>
      </c>
      <c r="M941" s="27"/>
      <c r="S941" s="39" t="str">
        <f t="shared" si="183"/>
        <v/>
      </c>
      <c r="U941" s="39" t="str">
        <f t="shared" si="184"/>
        <v/>
      </c>
      <c r="W941" s="39" t="str">
        <f t="shared" si="185"/>
        <v/>
      </c>
      <c r="Y941" s="39" t="str">
        <f>IF($B941="", "", IF(OR($B941&lt;'Intro &amp; Setup'!$BI$7, $B941&gt;'Intro &amp; Setup'!$BJ$18), "X", ""))</f>
        <v/>
      </c>
      <c r="AA941" s="70" t="str">
        <f t="shared" si="186"/>
        <v/>
      </c>
      <c r="AB941" s="67" t="str">
        <f t="shared" si="187"/>
        <v/>
      </c>
      <c r="AD941" s="64" t="str">
        <f t="shared" si="188"/>
        <v/>
      </c>
      <c r="AF941" s="67" t="str">
        <f>IF($AD941="", "", COUNTIF($AD$11:$AD$1010, "&lt;"&amp;$AD941)+1+COUNTIF($AD$11:$AD941, $AD941)-1)</f>
        <v/>
      </c>
      <c r="AH941" s="77" t="str">
        <f t="shared" si="189"/>
        <v/>
      </c>
      <c r="AI941" s="21" t="str">
        <f t="shared" si="190"/>
        <v/>
      </c>
      <c r="AK941" s="39" t="str">
        <f t="shared" si="191"/>
        <v/>
      </c>
      <c r="AM941" s="77" t="str">
        <f t="shared" si="192"/>
        <v/>
      </c>
      <c r="AO941" s="77" t="str">
        <f t="shared" si="193"/>
        <v/>
      </c>
      <c r="AP941" s="21" t="str">
        <f t="shared" si="194"/>
        <v/>
      </c>
    </row>
    <row r="942" spans="1:42" x14ac:dyDescent="0.25">
      <c r="A942" s="27"/>
      <c r="B942" s="104"/>
      <c r="C942" s="105"/>
      <c r="D942" s="105"/>
      <c r="E942" s="106"/>
      <c r="F942" s="107"/>
      <c r="G942" s="107"/>
      <c r="H942" s="108"/>
      <c r="I942" s="27"/>
      <c r="J942" s="27"/>
      <c r="K942" s="29" t="str">
        <f t="shared" si="182"/>
        <v/>
      </c>
      <c r="L942" s="21" t="str">
        <f>IF($K942="", "", IF($K942=$Q$5, 0, ($G942*'Intro &amp; Setup'!$Y$20)-($F942*'Intro &amp; Setup'!$Y$20)))</f>
        <v/>
      </c>
      <c r="M942" s="27"/>
      <c r="S942" s="39" t="str">
        <f t="shared" si="183"/>
        <v/>
      </c>
      <c r="U942" s="39" t="str">
        <f t="shared" si="184"/>
        <v/>
      </c>
      <c r="W942" s="39" t="str">
        <f t="shared" si="185"/>
        <v/>
      </c>
      <c r="Y942" s="39" t="str">
        <f>IF($B942="", "", IF(OR($B942&lt;'Intro &amp; Setup'!$BI$7, $B942&gt;'Intro &amp; Setup'!$BJ$18), "X", ""))</f>
        <v/>
      </c>
      <c r="AA942" s="70" t="str">
        <f t="shared" si="186"/>
        <v/>
      </c>
      <c r="AB942" s="67" t="str">
        <f t="shared" si="187"/>
        <v/>
      </c>
      <c r="AD942" s="64" t="str">
        <f t="shared" si="188"/>
        <v/>
      </c>
      <c r="AF942" s="67" t="str">
        <f>IF($AD942="", "", COUNTIF($AD$11:$AD$1010, "&lt;"&amp;$AD942)+1+COUNTIF($AD$11:$AD942, $AD942)-1)</f>
        <v/>
      </c>
      <c r="AH942" s="77" t="str">
        <f t="shared" si="189"/>
        <v/>
      </c>
      <c r="AI942" s="21" t="str">
        <f t="shared" si="190"/>
        <v/>
      </c>
      <c r="AK942" s="39" t="str">
        <f t="shared" si="191"/>
        <v/>
      </c>
      <c r="AM942" s="77" t="str">
        <f t="shared" si="192"/>
        <v/>
      </c>
      <c r="AO942" s="77" t="str">
        <f t="shared" si="193"/>
        <v/>
      </c>
      <c r="AP942" s="21" t="str">
        <f t="shared" si="194"/>
        <v/>
      </c>
    </row>
    <row r="943" spans="1:42" x14ac:dyDescent="0.25">
      <c r="A943" s="27"/>
      <c r="B943" s="104"/>
      <c r="C943" s="105"/>
      <c r="D943" s="105"/>
      <c r="E943" s="106"/>
      <c r="F943" s="107"/>
      <c r="G943" s="107"/>
      <c r="H943" s="108"/>
      <c r="I943" s="27"/>
      <c r="J943" s="27"/>
      <c r="K943" s="29" t="str">
        <f t="shared" si="182"/>
        <v/>
      </c>
      <c r="L943" s="21" t="str">
        <f>IF($K943="", "", IF($K943=$Q$5, 0, ($G943*'Intro &amp; Setup'!$Y$20)-($F943*'Intro &amp; Setup'!$Y$20)))</f>
        <v/>
      </c>
      <c r="M943" s="27"/>
      <c r="S943" s="39" t="str">
        <f t="shared" si="183"/>
        <v/>
      </c>
      <c r="U943" s="39" t="str">
        <f t="shared" si="184"/>
        <v/>
      </c>
      <c r="W943" s="39" t="str">
        <f t="shared" si="185"/>
        <v/>
      </c>
      <c r="Y943" s="39" t="str">
        <f>IF($B943="", "", IF(OR($B943&lt;'Intro &amp; Setup'!$BI$7, $B943&gt;'Intro &amp; Setup'!$BJ$18), "X", ""))</f>
        <v/>
      </c>
      <c r="AA943" s="70" t="str">
        <f t="shared" si="186"/>
        <v/>
      </c>
      <c r="AB943" s="67" t="str">
        <f t="shared" si="187"/>
        <v/>
      </c>
      <c r="AD943" s="64" t="str">
        <f t="shared" si="188"/>
        <v/>
      </c>
      <c r="AF943" s="67" t="str">
        <f>IF($AD943="", "", COUNTIF($AD$11:$AD$1010, "&lt;"&amp;$AD943)+1+COUNTIF($AD$11:$AD943, $AD943)-1)</f>
        <v/>
      </c>
      <c r="AH943" s="77" t="str">
        <f t="shared" si="189"/>
        <v/>
      </c>
      <c r="AI943" s="21" t="str">
        <f t="shared" si="190"/>
        <v/>
      </c>
      <c r="AK943" s="39" t="str">
        <f t="shared" si="191"/>
        <v/>
      </c>
      <c r="AM943" s="77" t="str">
        <f t="shared" si="192"/>
        <v/>
      </c>
      <c r="AO943" s="77" t="str">
        <f t="shared" si="193"/>
        <v/>
      </c>
      <c r="AP943" s="21" t="str">
        <f t="shared" si="194"/>
        <v/>
      </c>
    </row>
    <row r="944" spans="1:42" x14ac:dyDescent="0.25">
      <c r="A944" s="27"/>
      <c r="B944" s="104"/>
      <c r="C944" s="105"/>
      <c r="D944" s="105"/>
      <c r="E944" s="106"/>
      <c r="F944" s="107"/>
      <c r="G944" s="107"/>
      <c r="H944" s="108"/>
      <c r="I944" s="27"/>
      <c r="J944" s="27"/>
      <c r="K944" s="29" t="str">
        <f t="shared" si="182"/>
        <v/>
      </c>
      <c r="L944" s="21" t="str">
        <f>IF($K944="", "", IF($K944=$Q$5, 0, ($G944*'Intro &amp; Setup'!$Y$20)-($F944*'Intro &amp; Setup'!$Y$20)))</f>
        <v/>
      </c>
      <c r="M944" s="27"/>
      <c r="S944" s="39" t="str">
        <f t="shared" si="183"/>
        <v/>
      </c>
      <c r="U944" s="39" t="str">
        <f t="shared" si="184"/>
        <v/>
      </c>
      <c r="W944" s="39" t="str">
        <f t="shared" si="185"/>
        <v/>
      </c>
      <c r="Y944" s="39" t="str">
        <f>IF($B944="", "", IF(OR($B944&lt;'Intro &amp; Setup'!$BI$7, $B944&gt;'Intro &amp; Setup'!$BJ$18), "X", ""))</f>
        <v/>
      </c>
      <c r="AA944" s="70" t="str">
        <f t="shared" si="186"/>
        <v/>
      </c>
      <c r="AB944" s="67" t="str">
        <f t="shared" si="187"/>
        <v/>
      </c>
      <c r="AD944" s="64" t="str">
        <f t="shared" si="188"/>
        <v/>
      </c>
      <c r="AF944" s="67" t="str">
        <f>IF($AD944="", "", COUNTIF($AD$11:$AD$1010, "&lt;"&amp;$AD944)+1+COUNTIF($AD$11:$AD944, $AD944)-1)</f>
        <v/>
      </c>
      <c r="AH944" s="77" t="str">
        <f t="shared" si="189"/>
        <v/>
      </c>
      <c r="AI944" s="21" t="str">
        <f t="shared" si="190"/>
        <v/>
      </c>
      <c r="AK944" s="39" t="str">
        <f t="shared" si="191"/>
        <v/>
      </c>
      <c r="AM944" s="77" t="str">
        <f t="shared" si="192"/>
        <v/>
      </c>
      <c r="AO944" s="77" t="str">
        <f t="shared" si="193"/>
        <v/>
      </c>
      <c r="AP944" s="21" t="str">
        <f t="shared" si="194"/>
        <v/>
      </c>
    </row>
    <row r="945" spans="1:42" x14ac:dyDescent="0.25">
      <c r="A945" s="27"/>
      <c r="B945" s="104"/>
      <c r="C945" s="105"/>
      <c r="D945" s="105"/>
      <c r="E945" s="106"/>
      <c r="F945" s="107"/>
      <c r="G945" s="107"/>
      <c r="H945" s="108"/>
      <c r="I945" s="27"/>
      <c r="J945" s="27"/>
      <c r="K945" s="29" t="str">
        <f t="shared" si="182"/>
        <v/>
      </c>
      <c r="L945" s="21" t="str">
        <f>IF($K945="", "", IF($K945=$Q$5, 0, ($G945*'Intro &amp; Setup'!$Y$20)-($F945*'Intro &amp; Setup'!$Y$20)))</f>
        <v/>
      </c>
      <c r="M945" s="27"/>
      <c r="S945" s="39" t="str">
        <f t="shared" si="183"/>
        <v/>
      </c>
      <c r="U945" s="39" t="str">
        <f t="shared" si="184"/>
        <v/>
      </c>
      <c r="W945" s="39" t="str">
        <f t="shared" si="185"/>
        <v/>
      </c>
      <c r="Y945" s="39" t="str">
        <f>IF($B945="", "", IF(OR($B945&lt;'Intro &amp; Setup'!$BI$7, $B945&gt;'Intro &amp; Setup'!$BJ$18), "X", ""))</f>
        <v/>
      </c>
      <c r="AA945" s="70" t="str">
        <f t="shared" si="186"/>
        <v/>
      </c>
      <c r="AB945" s="67" t="str">
        <f t="shared" si="187"/>
        <v/>
      </c>
      <c r="AD945" s="64" t="str">
        <f t="shared" si="188"/>
        <v/>
      </c>
      <c r="AF945" s="67" t="str">
        <f>IF($AD945="", "", COUNTIF($AD$11:$AD$1010, "&lt;"&amp;$AD945)+1+COUNTIF($AD$11:$AD945, $AD945)-1)</f>
        <v/>
      </c>
      <c r="AH945" s="77" t="str">
        <f t="shared" si="189"/>
        <v/>
      </c>
      <c r="AI945" s="21" t="str">
        <f t="shared" si="190"/>
        <v/>
      </c>
      <c r="AK945" s="39" t="str">
        <f t="shared" si="191"/>
        <v/>
      </c>
      <c r="AM945" s="77" t="str">
        <f t="shared" si="192"/>
        <v/>
      </c>
      <c r="AO945" s="77" t="str">
        <f t="shared" si="193"/>
        <v/>
      </c>
      <c r="AP945" s="21" t="str">
        <f t="shared" si="194"/>
        <v/>
      </c>
    </row>
    <row r="946" spans="1:42" x14ac:dyDescent="0.25">
      <c r="A946" s="27"/>
      <c r="B946" s="104"/>
      <c r="C946" s="105"/>
      <c r="D946" s="105"/>
      <c r="E946" s="106"/>
      <c r="F946" s="107"/>
      <c r="G946" s="107"/>
      <c r="H946" s="108"/>
      <c r="I946" s="27"/>
      <c r="J946" s="27"/>
      <c r="K946" s="29" t="str">
        <f t="shared" si="182"/>
        <v/>
      </c>
      <c r="L946" s="21" t="str">
        <f>IF($K946="", "", IF($K946=$Q$5, 0, ($G946*'Intro &amp; Setup'!$Y$20)-($F946*'Intro &amp; Setup'!$Y$20)))</f>
        <v/>
      </c>
      <c r="M946" s="27"/>
      <c r="S946" s="39" t="str">
        <f t="shared" si="183"/>
        <v/>
      </c>
      <c r="U946" s="39" t="str">
        <f t="shared" si="184"/>
        <v/>
      </c>
      <c r="W946" s="39" t="str">
        <f t="shared" si="185"/>
        <v/>
      </c>
      <c r="Y946" s="39" t="str">
        <f>IF($B946="", "", IF(OR($B946&lt;'Intro &amp; Setup'!$BI$7, $B946&gt;'Intro &amp; Setup'!$BJ$18), "X", ""))</f>
        <v/>
      </c>
      <c r="AA946" s="70" t="str">
        <f t="shared" si="186"/>
        <v/>
      </c>
      <c r="AB946" s="67" t="str">
        <f t="shared" si="187"/>
        <v/>
      </c>
      <c r="AD946" s="64" t="str">
        <f t="shared" si="188"/>
        <v/>
      </c>
      <c r="AF946" s="67" t="str">
        <f>IF($AD946="", "", COUNTIF($AD$11:$AD$1010, "&lt;"&amp;$AD946)+1+COUNTIF($AD$11:$AD946, $AD946)-1)</f>
        <v/>
      </c>
      <c r="AH946" s="77" t="str">
        <f t="shared" si="189"/>
        <v/>
      </c>
      <c r="AI946" s="21" t="str">
        <f t="shared" si="190"/>
        <v/>
      </c>
      <c r="AK946" s="39" t="str">
        <f t="shared" si="191"/>
        <v/>
      </c>
      <c r="AM946" s="77" t="str">
        <f t="shared" si="192"/>
        <v/>
      </c>
      <c r="AO946" s="77" t="str">
        <f t="shared" si="193"/>
        <v/>
      </c>
      <c r="AP946" s="21" t="str">
        <f t="shared" si="194"/>
        <v/>
      </c>
    </row>
    <row r="947" spans="1:42" x14ac:dyDescent="0.25">
      <c r="A947" s="27"/>
      <c r="B947" s="104"/>
      <c r="C947" s="105"/>
      <c r="D947" s="105"/>
      <c r="E947" s="106"/>
      <c r="F947" s="107"/>
      <c r="G947" s="107"/>
      <c r="H947" s="108"/>
      <c r="I947" s="27"/>
      <c r="J947" s="27"/>
      <c r="K947" s="29" t="str">
        <f t="shared" si="182"/>
        <v/>
      </c>
      <c r="L947" s="21" t="str">
        <f>IF($K947="", "", IF($K947=$Q$5, 0, ($G947*'Intro &amp; Setup'!$Y$20)-($F947*'Intro &amp; Setup'!$Y$20)))</f>
        <v/>
      </c>
      <c r="M947" s="27"/>
      <c r="S947" s="39" t="str">
        <f t="shared" si="183"/>
        <v/>
      </c>
      <c r="U947" s="39" t="str">
        <f t="shared" si="184"/>
        <v/>
      </c>
      <c r="W947" s="39" t="str">
        <f t="shared" si="185"/>
        <v/>
      </c>
      <c r="Y947" s="39" t="str">
        <f>IF($B947="", "", IF(OR($B947&lt;'Intro &amp; Setup'!$BI$7, $B947&gt;'Intro &amp; Setup'!$BJ$18), "X", ""))</f>
        <v/>
      </c>
      <c r="AA947" s="70" t="str">
        <f t="shared" si="186"/>
        <v/>
      </c>
      <c r="AB947" s="67" t="str">
        <f t="shared" si="187"/>
        <v/>
      </c>
      <c r="AD947" s="64" t="str">
        <f t="shared" si="188"/>
        <v/>
      </c>
      <c r="AF947" s="67" t="str">
        <f>IF($AD947="", "", COUNTIF($AD$11:$AD$1010, "&lt;"&amp;$AD947)+1+COUNTIF($AD$11:$AD947, $AD947)-1)</f>
        <v/>
      </c>
      <c r="AH947" s="77" t="str">
        <f t="shared" si="189"/>
        <v/>
      </c>
      <c r="AI947" s="21" t="str">
        <f t="shared" si="190"/>
        <v/>
      </c>
      <c r="AK947" s="39" t="str">
        <f t="shared" si="191"/>
        <v/>
      </c>
      <c r="AM947" s="77" t="str">
        <f t="shared" si="192"/>
        <v/>
      </c>
      <c r="AO947" s="77" t="str">
        <f t="shared" si="193"/>
        <v/>
      </c>
      <c r="AP947" s="21" t="str">
        <f t="shared" si="194"/>
        <v/>
      </c>
    </row>
    <row r="948" spans="1:42" x14ac:dyDescent="0.25">
      <c r="A948" s="27"/>
      <c r="B948" s="104"/>
      <c r="C948" s="105"/>
      <c r="D948" s="105"/>
      <c r="E948" s="106"/>
      <c r="F948" s="107"/>
      <c r="G948" s="107"/>
      <c r="H948" s="108"/>
      <c r="I948" s="27"/>
      <c r="J948" s="27"/>
      <c r="K948" s="29" t="str">
        <f t="shared" si="182"/>
        <v/>
      </c>
      <c r="L948" s="21" t="str">
        <f>IF($K948="", "", IF($K948=$Q$5, 0, ($G948*'Intro &amp; Setup'!$Y$20)-($F948*'Intro &amp; Setup'!$Y$20)))</f>
        <v/>
      </c>
      <c r="M948" s="27"/>
      <c r="S948" s="39" t="str">
        <f t="shared" si="183"/>
        <v/>
      </c>
      <c r="U948" s="39" t="str">
        <f t="shared" si="184"/>
        <v/>
      </c>
      <c r="W948" s="39" t="str">
        <f t="shared" si="185"/>
        <v/>
      </c>
      <c r="Y948" s="39" t="str">
        <f>IF($B948="", "", IF(OR($B948&lt;'Intro &amp; Setup'!$BI$7, $B948&gt;'Intro &amp; Setup'!$BJ$18), "X", ""))</f>
        <v/>
      </c>
      <c r="AA948" s="70" t="str">
        <f t="shared" si="186"/>
        <v/>
      </c>
      <c r="AB948" s="67" t="str">
        <f t="shared" si="187"/>
        <v/>
      </c>
      <c r="AD948" s="64" t="str">
        <f t="shared" si="188"/>
        <v/>
      </c>
      <c r="AF948" s="67" t="str">
        <f>IF($AD948="", "", COUNTIF($AD$11:$AD$1010, "&lt;"&amp;$AD948)+1+COUNTIF($AD$11:$AD948, $AD948)-1)</f>
        <v/>
      </c>
      <c r="AH948" s="77" t="str">
        <f t="shared" si="189"/>
        <v/>
      </c>
      <c r="AI948" s="21" t="str">
        <f t="shared" si="190"/>
        <v/>
      </c>
      <c r="AK948" s="39" t="str">
        <f t="shared" si="191"/>
        <v/>
      </c>
      <c r="AM948" s="77" t="str">
        <f t="shared" si="192"/>
        <v/>
      </c>
      <c r="AO948" s="77" t="str">
        <f t="shared" si="193"/>
        <v/>
      </c>
      <c r="AP948" s="21" t="str">
        <f t="shared" si="194"/>
        <v/>
      </c>
    </row>
    <row r="949" spans="1:42" x14ac:dyDescent="0.25">
      <c r="A949" s="27"/>
      <c r="B949" s="104"/>
      <c r="C949" s="105"/>
      <c r="D949" s="105"/>
      <c r="E949" s="106"/>
      <c r="F949" s="107"/>
      <c r="G949" s="107"/>
      <c r="H949" s="108"/>
      <c r="I949" s="27"/>
      <c r="J949" s="27"/>
      <c r="K949" s="29" t="str">
        <f t="shared" si="182"/>
        <v/>
      </c>
      <c r="L949" s="21" t="str">
        <f>IF($K949="", "", IF($K949=$Q$5, 0, ($G949*'Intro &amp; Setup'!$Y$20)-($F949*'Intro &amp; Setup'!$Y$20)))</f>
        <v/>
      </c>
      <c r="M949" s="27"/>
      <c r="S949" s="39" t="str">
        <f t="shared" si="183"/>
        <v/>
      </c>
      <c r="U949" s="39" t="str">
        <f t="shared" si="184"/>
        <v/>
      </c>
      <c r="W949" s="39" t="str">
        <f t="shared" si="185"/>
        <v/>
      </c>
      <c r="Y949" s="39" t="str">
        <f>IF($B949="", "", IF(OR($B949&lt;'Intro &amp; Setup'!$BI$7, $B949&gt;'Intro &amp; Setup'!$BJ$18), "X", ""))</f>
        <v/>
      </c>
      <c r="AA949" s="70" t="str">
        <f t="shared" si="186"/>
        <v/>
      </c>
      <c r="AB949" s="67" t="str">
        <f t="shared" si="187"/>
        <v/>
      </c>
      <c r="AD949" s="64" t="str">
        <f t="shared" si="188"/>
        <v/>
      </c>
      <c r="AF949" s="67" t="str">
        <f>IF($AD949="", "", COUNTIF($AD$11:$AD$1010, "&lt;"&amp;$AD949)+1+COUNTIF($AD$11:$AD949, $AD949)-1)</f>
        <v/>
      </c>
      <c r="AH949" s="77" t="str">
        <f t="shared" si="189"/>
        <v/>
      </c>
      <c r="AI949" s="21" t="str">
        <f t="shared" si="190"/>
        <v/>
      </c>
      <c r="AK949" s="39" t="str">
        <f t="shared" si="191"/>
        <v/>
      </c>
      <c r="AM949" s="77" t="str">
        <f t="shared" si="192"/>
        <v/>
      </c>
      <c r="AO949" s="77" t="str">
        <f t="shared" si="193"/>
        <v/>
      </c>
      <c r="AP949" s="21" t="str">
        <f t="shared" si="194"/>
        <v/>
      </c>
    </row>
    <row r="950" spans="1:42" x14ac:dyDescent="0.25">
      <c r="A950" s="27"/>
      <c r="B950" s="104"/>
      <c r="C950" s="105"/>
      <c r="D950" s="105"/>
      <c r="E950" s="106"/>
      <c r="F950" s="107"/>
      <c r="G950" s="107"/>
      <c r="H950" s="108"/>
      <c r="I950" s="27"/>
      <c r="J950" s="27"/>
      <c r="K950" s="29" t="str">
        <f t="shared" si="182"/>
        <v/>
      </c>
      <c r="L950" s="21" t="str">
        <f>IF($K950="", "", IF($K950=$Q$5, 0, ($G950*'Intro &amp; Setup'!$Y$20)-($F950*'Intro &amp; Setup'!$Y$20)))</f>
        <v/>
      </c>
      <c r="M950" s="27"/>
      <c r="S950" s="39" t="str">
        <f t="shared" si="183"/>
        <v/>
      </c>
      <c r="U950" s="39" t="str">
        <f t="shared" si="184"/>
        <v/>
      </c>
      <c r="W950" s="39" t="str">
        <f t="shared" si="185"/>
        <v/>
      </c>
      <c r="Y950" s="39" t="str">
        <f>IF($B950="", "", IF(OR($B950&lt;'Intro &amp; Setup'!$BI$7, $B950&gt;'Intro &amp; Setup'!$BJ$18), "X", ""))</f>
        <v/>
      </c>
      <c r="AA950" s="70" t="str">
        <f t="shared" si="186"/>
        <v/>
      </c>
      <c r="AB950" s="67" t="str">
        <f t="shared" si="187"/>
        <v/>
      </c>
      <c r="AD950" s="64" t="str">
        <f t="shared" si="188"/>
        <v/>
      </c>
      <c r="AF950" s="67" t="str">
        <f>IF($AD950="", "", COUNTIF($AD$11:$AD$1010, "&lt;"&amp;$AD950)+1+COUNTIF($AD$11:$AD950, $AD950)-1)</f>
        <v/>
      </c>
      <c r="AH950" s="77" t="str">
        <f t="shared" si="189"/>
        <v/>
      </c>
      <c r="AI950" s="21" t="str">
        <f t="shared" si="190"/>
        <v/>
      </c>
      <c r="AK950" s="39" t="str">
        <f t="shared" si="191"/>
        <v/>
      </c>
      <c r="AM950" s="77" t="str">
        <f t="shared" si="192"/>
        <v/>
      </c>
      <c r="AO950" s="77" t="str">
        <f t="shared" si="193"/>
        <v/>
      </c>
      <c r="AP950" s="21" t="str">
        <f t="shared" si="194"/>
        <v/>
      </c>
    </row>
    <row r="951" spans="1:42" x14ac:dyDescent="0.25">
      <c r="A951" s="27"/>
      <c r="B951" s="104"/>
      <c r="C951" s="105"/>
      <c r="D951" s="105"/>
      <c r="E951" s="106"/>
      <c r="F951" s="107"/>
      <c r="G951" s="107"/>
      <c r="H951" s="108"/>
      <c r="I951" s="27"/>
      <c r="J951" s="27"/>
      <c r="K951" s="29" t="str">
        <f t="shared" si="182"/>
        <v/>
      </c>
      <c r="L951" s="21" t="str">
        <f>IF($K951="", "", IF($K951=$Q$5, 0, ($G951*'Intro &amp; Setup'!$Y$20)-($F951*'Intro &amp; Setup'!$Y$20)))</f>
        <v/>
      </c>
      <c r="M951" s="27"/>
      <c r="S951" s="39" t="str">
        <f t="shared" si="183"/>
        <v/>
      </c>
      <c r="U951" s="39" t="str">
        <f t="shared" si="184"/>
        <v/>
      </c>
      <c r="W951" s="39" t="str">
        <f t="shared" si="185"/>
        <v/>
      </c>
      <c r="Y951" s="39" t="str">
        <f>IF($B951="", "", IF(OR($B951&lt;'Intro &amp; Setup'!$BI$7, $B951&gt;'Intro &amp; Setup'!$BJ$18), "X", ""))</f>
        <v/>
      </c>
      <c r="AA951" s="70" t="str">
        <f t="shared" si="186"/>
        <v/>
      </c>
      <c r="AB951" s="67" t="str">
        <f t="shared" si="187"/>
        <v/>
      </c>
      <c r="AD951" s="64" t="str">
        <f t="shared" si="188"/>
        <v/>
      </c>
      <c r="AF951" s="67" t="str">
        <f>IF($AD951="", "", COUNTIF($AD$11:$AD$1010, "&lt;"&amp;$AD951)+1+COUNTIF($AD$11:$AD951, $AD951)-1)</f>
        <v/>
      </c>
      <c r="AH951" s="77" t="str">
        <f t="shared" si="189"/>
        <v/>
      </c>
      <c r="AI951" s="21" t="str">
        <f t="shared" si="190"/>
        <v/>
      </c>
      <c r="AK951" s="39" t="str">
        <f t="shared" si="191"/>
        <v/>
      </c>
      <c r="AM951" s="77" t="str">
        <f t="shared" si="192"/>
        <v/>
      </c>
      <c r="AO951" s="77" t="str">
        <f t="shared" si="193"/>
        <v/>
      </c>
      <c r="AP951" s="21" t="str">
        <f t="shared" si="194"/>
        <v/>
      </c>
    </row>
    <row r="952" spans="1:42" x14ac:dyDescent="0.25">
      <c r="A952" s="27"/>
      <c r="B952" s="104"/>
      <c r="C952" s="105"/>
      <c r="D952" s="105"/>
      <c r="E952" s="106"/>
      <c r="F952" s="107"/>
      <c r="G952" s="107"/>
      <c r="H952" s="108"/>
      <c r="I952" s="27"/>
      <c r="J952" s="27"/>
      <c r="K952" s="29" t="str">
        <f t="shared" si="182"/>
        <v/>
      </c>
      <c r="L952" s="21" t="str">
        <f>IF($K952="", "", IF($K952=$Q$5, 0, ($G952*'Intro &amp; Setup'!$Y$20)-($F952*'Intro &amp; Setup'!$Y$20)))</f>
        <v/>
      </c>
      <c r="M952" s="27"/>
      <c r="S952" s="39" t="str">
        <f t="shared" si="183"/>
        <v/>
      </c>
      <c r="U952" s="39" t="str">
        <f t="shared" si="184"/>
        <v/>
      </c>
      <c r="W952" s="39" t="str">
        <f t="shared" si="185"/>
        <v/>
      </c>
      <c r="Y952" s="39" t="str">
        <f>IF($B952="", "", IF(OR($B952&lt;'Intro &amp; Setup'!$BI$7, $B952&gt;'Intro &amp; Setup'!$BJ$18), "X", ""))</f>
        <v/>
      </c>
      <c r="AA952" s="70" t="str">
        <f t="shared" si="186"/>
        <v/>
      </c>
      <c r="AB952" s="67" t="str">
        <f t="shared" si="187"/>
        <v/>
      </c>
      <c r="AD952" s="64" t="str">
        <f t="shared" si="188"/>
        <v/>
      </c>
      <c r="AF952" s="67" t="str">
        <f>IF($AD952="", "", COUNTIF($AD$11:$AD$1010, "&lt;"&amp;$AD952)+1+COUNTIF($AD$11:$AD952, $AD952)-1)</f>
        <v/>
      </c>
      <c r="AH952" s="77" t="str">
        <f t="shared" si="189"/>
        <v/>
      </c>
      <c r="AI952" s="21" t="str">
        <f t="shared" si="190"/>
        <v/>
      </c>
      <c r="AK952" s="39" t="str">
        <f t="shared" si="191"/>
        <v/>
      </c>
      <c r="AM952" s="77" t="str">
        <f t="shared" si="192"/>
        <v/>
      </c>
      <c r="AO952" s="77" t="str">
        <f t="shared" si="193"/>
        <v/>
      </c>
      <c r="AP952" s="21" t="str">
        <f t="shared" si="194"/>
        <v/>
      </c>
    </row>
    <row r="953" spans="1:42" x14ac:dyDescent="0.25">
      <c r="A953" s="27"/>
      <c r="B953" s="104"/>
      <c r="C953" s="105"/>
      <c r="D953" s="105"/>
      <c r="E953" s="106"/>
      <c r="F953" s="107"/>
      <c r="G953" s="107"/>
      <c r="H953" s="108"/>
      <c r="I953" s="27"/>
      <c r="J953" s="27"/>
      <c r="K953" s="29" t="str">
        <f t="shared" si="182"/>
        <v/>
      </c>
      <c r="L953" s="21" t="str">
        <f>IF($K953="", "", IF($K953=$Q$5, 0, ($G953*'Intro &amp; Setup'!$Y$20)-($F953*'Intro &amp; Setup'!$Y$20)))</f>
        <v/>
      </c>
      <c r="M953" s="27"/>
      <c r="S953" s="39" t="str">
        <f t="shared" si="183"/>
        <v/>
      </c>
      <c r="U953" s="39" t="str">
        <f t="shared" si="184"/>
        <v/>
      </c>
      <c r="W953" s="39" t="str">
        <f t="shared" si="185"/>
        <v/>
      </c>
      <c r="Y953" s="39" t="str">
        <f>IF($B953="", "", IF(OR($B953&lt;'Intro &amp; Setup'!$BI$7, $B953&gt;'Intro &amp; Setup'!$BJ$18), "X", ""))</f>
        <v/>
      </c>
      <c r="AA953" s="70" t="str">
        <f t="shared" si="186"/>
        <v/>
      </c>
      <c r="AB953" s="67" t="str">
        <f t="shared" si="187"/>
        <v/>
      </c>
      <c r="AD953" s="64" t="str">
        <f t="shared" si="188"/>
        <v/>
      </c>
      <c r="AF953" s="67" t="str">
        <f>IF($AD953="", "", COUNTIF($AD$11:$AD$1010, "&lt;"&amp;$AD953)+1+COUNTIF($AD$11:$AD953, $AD953)-1)</f>
        <v/>
      </c>
      <c r="AH953" s="77" t="str">
        <f t="shared" si="189"/>
        <v/>
      </c>
      <c r="AI953" s="21" t="str">
        <f t="shared" si="190"/>
        <v/>
      </c>
      <c r="AK953" s="39" t="str">
        <f t="shared" si="191"/>
        <v/>
      </c>
      <c r="AM953" s="77" t="str">
        <f t="shared" si="192"/>
        <v/>
      </c>
      <c r="AO953" s="77" t="str">
        <f t="shared" si="193"/>
        <v/>
      </c>
      <c r="AP953" s="21" t="str">
        <f t="shared" si="194"/>
        <v/>
      </c>
    </row>
    <row r="954" spans="1:42" x14ac:dyDescent="0.25">
      <c r="A954" s="27"/>
      <c r="B954" s="104"/>
      <c r="C954" s="105"/>
      <c r="D954" s="105"/>
      <c r="E954" s="106"/>
      <c r="F954" s="107"/>
      <c r="G954" s="107"/>
      <c r="H954" s="108"/>
      <c r="I954" s="27"/>
      <c r="J954" s="27"/>
      <c r="K954" s="29" t="str">
        <f t="shared" si="182"/>
        <v/>
      </c>
      <c r="L954" s="21" t="str">
        <f>IF($K954="", "", IF($K954=$Q$5, 0, ($G954*'Intro &amp; Setup'!$Y$20)-($F954*'Intro &amp; Setup'!$Y$20)))</f>
        <v/>
      </c>
      <c r="M954" s="27"/>
      <c r="S954" s="39" t="str">
        <f t="shared" si="183"/>
        <v/>
      </c>
      <c r="U954" s="39" t="str">
        <f t="shared" si="184"/>
        <v/>
      </c>
      <c r="W954" s="39" t="str">
        <f t="shared" si="185"/>
        <v/>
      </c>
      <c r="Y954" s="39" t="str">
        <f>IF($B954="", "", IF(OR($B954&lt;'Intro &amp; Setup'!$BI$7, $B954&gt;'Intro &amp; Setup'!$BJ$18), "X", ""))</f>
        <v/>
      </c>
      <c r="AA954" s="70" t="str">
        <f t="shared" si="186"/>
        <v/>
      </c>
      <c r="AB954" s="67" t="str">
        <f t="shared" si="187"/>
        <v/>
      </c>
      <c r="AD954" s="64" t="str">
        <f t="shared" si="188"/>
        <v/>
      </c>
      <c r="AF954" s="67" t="str">
        <f>IF($AD954="", "", COUNTIF($AD$11:$AD$1010, "&lt;"&amp;$AD954)+1+COUNTIF($AD$11:$AD954, $AD954)-1)</f>
        <v/>
      </c>
      <c r="AH954" s="77" t="str">
        <f t="shared" si="189"/>
        <v/>
      </c>
      <c r="AI954" s="21" t="str">
        <f t="shared" si="190"/>
        <v/>
      </c>
      <c r="AK954" s="39" t="str">
        <f t="shared" si="191"/>
        <v/>
      </c>
      <c r="AM954" s="77" t="str">
        <f t="shared" si="192"/>
        <v/>
      </c>
      <c r="AO954" s="77" t="str">
        <f t="shared" si="193"/>
        <v/>
      </c>
      <c r="AP954" s="21" t="str">
        <f t="shared" si="194"/>
        <v/>
      </c>
    </row>
    <row r="955" spans="1:42" x14ac:dyDescent="0.25">
      <c r="A955" s="27"/>
      <c r="B955" s="104"/>
      <c r="C955" s="105"/>
      <c r="D955" s="105"/>
      <c r="E955" s="106"/>
      <c r="F955" s="107"/>
      <c r="G955" s="107"/>
      <c r="H955" s="108"/>
      <c r="I955" s="27"/>
      <c r="J955" s="27"/>
      <c r="K955" s="29" t="str">
        <f t="shared" si="182"/>
        <v/>
      </c>
      <c r="L955" s="21" t="str">
        <f>IF($K955="", "", IF($K955=$Q$5, 0, ($G955*'Intro &amp; Setup'!$Y$20)-($F955*'Intro &amp; Setup'!$Y$20)))</f>
        <v/>
      </c>
      <c r="M955" s="27"/>
      <c r="S955" s="39" t="str">
        <f t="shared" si="183"/>
        <v/>
      </c>
      <c r="U955" s="39" t="str">
        <f t="shared" si="184"/>
        <v/>
      </c>
      <c r="W955" s="39" t="str">
        <f t="shared" si="185"/>
        <v/>
      </c>
      <c r="Y955" s="39" t="str">
        <f>IF($B955="", "", IF(OR($B955&lt;'Intro &amp; Setup'!$BI$7, $B955&gt;'Intro &amp; Setup'!$BJ$18), "X", ""))</f>
        <v/>
      </c>
      <c r="AA955" s="70" t="str">
        <f t="shared" si="186"/>
        <v/>
      </c>
      <c r="AB955" s="67" t="str">
        <f t="shared" si="187"/>
        <v/>
      </c>
      <c r="AD955" s="64" t="str">
        <f t="shared" si="188"/>
        <v/>
      </c>
      <c r="AF955" s="67" t="str">
        <f>IF($AD955="", "", COUNTIF($AD$11:$AD$1010, "&lt;"&amp;$AD955)+1+COUNTIF($AD$11:$AD955, $AD955)-1)</f>
        <v/>
      </c>
      <c r="AH955" s="77" t="str">
        <f t="shared" si="189"/>
        <v/>
      </c>
      <c r="AI955" s="21" t="str">
        <f t="shared" si="190"/>
        <v/>
      </c>
      <c r="AK955" s="39" t="str">
        <f t="shared" si="191"/>
        <v/>
      </c>
      <c r="AM955" s="77" t="str">
        <f t="shared" si="192"/>
        <v/>
      </c>
      <c r="AO955" s="77" t="str">
        <f t="shared" si="193"/>
        <v/>
      </c>
      <c r="AP955" s="21" t="str">
        <f t="shared" si="194"/>
        <v/>
      </c>
    </row>
    <row r="956" spans="1:42" x14ac:dyDescent="0.25">
      <c r="A956" s="27"/>
      <c r="B956" s="104"/>
      <c r="C956" s="105"/>
      <c r="D956" s="105"/>
      <c r="E956" s="106"/>
      <c r="F956" s="107"/>
      <c r="G956" s="107"/>
      <c r="H956" s="108"/>
      <c r="I956" s="27"/>
      <c r="J956" s="27"/>
      <c r="K956" s="29" t="str">
        <f t="shared" si="182"/>
        <v/>
      </c>
      <c r="L956" s="21" t="str">
        <f>IF($K956="", "", IF($K956=$Q$5, 0, ($G956*'Intro &amp; Setup'!$Y$20)-($F956*'Intro &amp; Setup'!$Y$20)))</f>
        <v/>
      </c>
      <c r="M956" s="27"/>
      <c r="S956" s="39" t="str">
        <f t="shared" si="183"/>
        <v/>
      </c>
      <c r="U956" s="39" t="str">
        <f t="shared" si="184"/>
        <v/>
      </c>
      <c r="W956" s="39" t="str">
        <f t="shared" si="185"/>
        <v/>
      </c>
      <c r="Y956" s="39" t="str">
        <f>IF($B956="", "", IF(OR($B956&lt;'Intro &amp; Setup'!$BI$7, $B956&gt;'Intro &amp; Setup'!$BJ$18), "X", ""))</f>
        <v/>
      </c>
      <c r="AA956" s="70" t="str">
        <f t="shared" si="186"/>
        <v/>
      </c>
      <c r="AB956" s="67" t="str">
        <f t="shared" si="187"/>
        <v/>
      </c>
      <c r="AD956" s="64" t="str">
        <f t="shared" si="188"/>
        <v/>
      </c>
      <c r="AF956" s="67" t="str">
        <f>IF($AD956="", "", COUNTIF($AD$11:$AD$1010, "&lt;"&amp;$AD956)+1+COUNTIF($AD$11:$AD956, $AD956)-1)</f>
        <v/>
      </c>
      <c r="AH956" s="77" t="str">
        <f t="shared" si="189"/>
        <v/>
      </c>
      <c r="AI956" s="21" t="str">
        <f t="shared" si="190"/>
        <v/>
      </c>
      <c r="AK956" s="39" t="str">
        <f t="shared" si="191"/>
        <v/>
      </c>
      <c r="AM956" s="77" t="str">
        <f t="shared" si="192"/>
        <v/>
      </c>
      <c r="AO956" s="77" t="str">
        <f t="shared" si="193"/>
        <v/>
      </c>
      <c r="AP956" s="21" t="str">
        <f t="shared" si="194"/>
        <v/>
      </c>
    </row>
    <row r="957" spans="1:42" x14ac:dyDescent="0.25">
      <c r="A957" s="27"/>
      <c r="B957" s="104"/>
      <c r="C957" s="105"/>
      <c r="D957" s="105"/>
      <c r="E957" s="106"/>
      <c r="F957" s="107"/>
      <c r="G957" s="107"/>
      <c r="H957" s="108"/>
      <c r="I957" s="27"/>
      <c r="J957" s="27"/>
      <c r="K957" s="29" t="str">
        <f t="shared" si="182"/>
        <v/>
      </c>
      <c r="L957" s="21" t="str">
        <f>IF($K957="", "", IF($K957=$Q$5, 0, ($G957*'Intro &amp; Setup'!$Y$20)-($F957*'Intro &amp; Setup'!$Y$20)))</f>
        <v/>
      </c>
      <c r="M957" s="27"/>
      <c r="S957" s="39" t="str">
        <f t="shared" si="183"/>
        <v/>
      </c>
      <c r="U957" s="39" t="str">
        <f t="shared" si="184"/>
        <v/>
      </c>
      <c r="W957" s="39" t="str">
        <f t="shared" si="185"/>
        <v/>
      </c>
      <c r="Y957" s="39" t="str">
        <f>IF($B957="", "", IF(OR($B957&lt;'Intro &amp; Setup'!$BI$7, $B957&gt;'Intro &amp; Setup'!$BJ$18), "X", ""))</f>
        <v/>
      </c>
      <c r="AA957" s="70" t="str">
        <f t="shared" si="186"/>
        <v/>
      </c>
      <c r="AB957" s="67" t="str">
        <f t="shared" si="187"/>
        <v/>
      </c>
      <c r="AD957" s="64" t="str">
        <f t="shared" si="188"/>
        <v/>
      </c>
      <c r="AF957" s="67" t="str">
        <f>IF($AD957="", "", COUNTIF($AD$11:$AD$1010, "&lt;"&amp;$AD957)+1+COUNTIF($AD$11:$AD957, $AD957)-1)</f>
        <v/>
      </c>
      <c r="AH957" s="77" t="str">
        <f t="shared" si="189"/>
        <v/>
      </c>
      <c r="AI957" s="21" t="str">
        <f t="shared" si="190"/>
        <v/>
      </c>
      <c r="AK957" s="39" t="str">
        <f t="shared" si="191"/>
        <v/>
      </c>
      <c r="AM957" s="77" t="str">
        <f t="shared" si="192"/>
        <v/>
      </c>
      <c r="AO957" s="77" t="str">
        <f t="shared" si="193"/>
        <v/>
      </c>
      <c r="AP957" s="21" t="str">
        <f t="shared" si="194"/>
        <v/>
      </c>
    </row>
    <row r="958" spans="1:42" x14ac:dyDescent="0.25">
      <c r="A958" s="27"/>
      <c r="B958" s="104"/>
      <c r="C958" s="105"/>
      <c r="D958" s="105"/>
      <c r="E958" s="106"/>
      <c r="F958" s="107"/>
      <c r="G958" s="107"/>
      <c r="H958" s="108"/>
      <c r="I958" s="27"/>
      <c r="J958" s="27"/>
      <c r="K958" s="29" t="str">
        <f t="shared" si="182"/>
        <v/>
      </c>
      <c r="L958" s="21" t="str">
        <f>IF($K958="", "", IF($K958=$Q$5, 0, ($G958*'Intro &amp; Setup'!$Y$20)-($F958*'Intro &amp; Setup'!$Y$20)))</f>
        <v/>
      </c>
      <c r="M958" s="27"/>
      <c r="S958" s="39" t="str">
        <f t="shared" si="183"/>
        <v/>
      </c>
      <c r="U958" s="39" t="str">
        <f t="shared" si="184"/>
        <v/>
      </c>
      <c r="W958" s="39" t="str">
        <f t="shared" si="185"/>
        <v/>
      </c>
      <c r="Y958" s="39" t="str">
        <f>IF($B958="", "", IF(OR($B958&lt;'Intro &amp; Setup'!$BI$7, $B958&gt;'Intro &amp; Setup'!$BJ$18), "X", ""))</f>
        <v/>
      </c>
      <c r="AA958" s="70" t="str">
        <f t="shared" si="186"/>
        <v/>
      </c>
      <c r="AB958" s="67" t="str">
        <f t="shared" si="187"/>
        <v/>
      </c>
      <c r="AD958" s="64" t="str">
        <f t="shared" si="188"/>
        <v/>
      </c>
      <c r="AF958" s="67" t="str">
        <f>IF($AD958="", "", COUNTIF($AD$11:$AD$1010, "&lt;"&amp;$AD958)+1+COUNTIF($AD$11:$AD958, $AD958)-1)</f>
        <v/>
      </c>
      <c r="AH958" s="77" t="str">
        <f t="shared" si="189"/>
        <v/>
      </c>
      <c r="AI958" s="21" t="str">
        <f t="shared" si="190"/>
        <v/>
      </c>
      <c r="AK958" s="39" t="str">
        <f t="shared" si="191"/>
        <v/>
      </c>
      <c r="AM958" s="77" t="str">
        <f t="shared" si="192"/>
        <v/>
      </c>
      <c r="AO958" s="77" t="str">
        <f t="shared" si="193"/>
        <v/>
      </c>
      <c r="AP958" s="21" t="str">
        <f t="shared" si="194"/>
        <v/>
      </c>
    </row>
    <row r="959" spans="1:42" x14ac:dyDescent="0.25">
      <c r="A959" s="27"/>
      <c r="B959" s="104"/>
      <c r="C959" s="105"/>
      <c r="D959" s="105"/>
      <c r="E959" s="106"/>
      <c r="F959" s="107"/>
      <c r="G959" s="107"/>
      <c r="H959" s="108"/>
      <c r="I959" s="27"/>
      <c r="J959" s="27"/>
      <c r="K959" s="29" t="str">
        <f t="shared" si="182"/>
        <v/>
      </c>
      <c r="L959" s="21" t="str">
        <f>IF($K959="", "", IF($K959=$Q$5, 0, ($G959*'Intro &amp; Setup'!$Y$20)-($F959*'Intro &amp; Setup'!$Y$20)))</f>
        <v/>
      </c>
      <c r="M959" s="27"/>
      <c r="S959" s="39" t="str">
        <f t="shared" si="183"/>
        <v/>
      </c>
      <c r="U959" s="39" t="str">
        <f t="shared" si="184"/>
        <v/>
      </c>
      <c r="W959" s="39" t="str">
        <f t="shared" si="185"/>
        <v/>
      </c>
      <c r="Y959" s="39" t="str">
        <f>IF($B959="", "", IF(OR($B959&lt;'Intro &amp; Setup'!$BI$7, $B959&gt;'Intro &amp; Setup'!$BJ$18), "X", ""))</f>
        <v/>
      </c>
      <c r="AA959" s="70" t="str">
        <f t="shared" si="186"/>
        <v/>
      </c>
      <c r="AB959" s="67" t="str">
        <f t="shared" si="187"/>
        <v/>
      </c>
      <c r="AD959" s="64" t="str">
        <f t="shared" si="188"/>
        <v/>
      </c>
      <c r="AF959" s="67" t="str">
        <f>IF($AD959="", "", COUNTIF($AD$11:$AD$1010, "&lt;"&amp;$AD959)+1+COUNTIF($AD$11:$AD959, $AD959)-1)</f>
        <v/>
      </c>
      <c r="AH959" s="77" t="str">
        <f t="shared" si="189"/>
        <v/>
      </c>
      <c r="AI959" s="21" t="str">
        <f t="shared" si="190"/>
        <v/>
      </c>
      <c r="AK959" s="39" t="str">
        <f t="shared" si="191"/>
        <v/>
      </c>
      <c r="AM959" s="77" t="str">
        <f t="shared" si="192"/>
        <v/>
      </c>
      <c r="AO959" s="77" t="str">
        <f t="shared" si="193"/>
        <v/>
      </c>
      <c r="AP959" s="21" t="str">
        <f t="shared" si="194"/>
        <v/>
      </c>
    </row>
    <row r="960" spans="1:42" x14ac:dyDescent="0.25">
      <c r="A960" s="27"/>
      <c r="B960" s="104"/>
      <c r="C960" s="105"/>
      <c r="D960" s="105"/>
      <c r="E960" s="106"/>
      <c r="F960" s="107"/>
      <c r="G960" s="107"/>
      <c r="H960" s="108"/>
      <c r="I960" s="27"/>
      <c r="J960" s="27"/>
      <c r="K960" s="29" t="str">
        <f t="shared" si="182"/>
        <v/>
      </c>
      <c r="L960" s="21" t="str">
        <f>IF($K960="", "", IF($K960=$Q$5, 0, ($G960*'Intro &amp; Setup'!$Y$20)-($F960*'Intro &amp; Setup'!$Y$20)))</f>
        <v/>
      </c>
      <c r="M960" s="27"/>
      <c r="S960" s="39" t="str">
        <f t="shared" si="183"/>
        <v/>
      </c>
      <c r="U960" s="39" t="str">
        <f t="shared" si="184"/>
        <v/>
      </c>
      <c r="W960" s="39" t="str">
        <f t="shared" si="185"/>
        <v/>
      </c>
      <c r="Y960" s="39" t="str">
        <f>IF($B960="", "", IF(OR($B960&lt;'Intro &amp; Setup'!$BI$7, $B960&gt;'Intro &amp; Setup'!$BJ$18), "X", ""))</f>
        <v/>
      </c>
      <c r="AA960" s="70" t="str">
        <f t="shared" si="186"/>
        <v/>
      </c>
      <c r="AB960" s="67" t="str">
        <f t="shared" si="187"/>
        <v/>
      </c>
      <c r="AD960" s="64" t="str">
        <f t="shared" si="188"/>
        <v/>
      </c>
      <c r="AF960" s="67" t="str">
        <f>IF($AD960="", "", COUNTIF($AD$11:$AD$1010, "&lt;"&amp;$AD960)+1+COUNTIF($AD$11:$AD960, $AD960)-1)</f>
        <v/>
      </c>
      <c r="AH960" s="77" t="str">
        <f t="shared" si="189"/>
        <v/>
      </c>
      <c r="AI960" s="21" t="str">
        <f t="shared" si="190"/>
        <v/>
      </c>
      <c r="AK960" s="39" t="str">
        <f t="shared" si="191"/>
        <v/>
      </c>
      <c r="AM960" s="77" t="str">
        <f t="shared" si="192"/>
        <v/>
      </c>
      <c r="AO960" s="77" t="str">
        <f t="shared" si="193"/>
        <v/>
      </c>
      <c r="AP960" s="21" t="str">
        <f t="shared" si="194"/>
        <v/>
      </c>
    </row>
    <row r="961" spans="1:42" x14ac:dyDescent="0.25">
      <c r="A961" s="27"/>
      <c r="B961" s="104"/>
      <c r="C961" s="105"/>
      <c r="D961" s="105"/>
      <c r="E961" s="106"/>
      <c r="F961" s="107"/>
      <c r="G961" s="107"/>
      <c r="H961" s="108"/>
      <c r="I961" s="27"/>
      <c r="J961" s="27"/>
      <c r="K961" s="29" t="str">
        <f t="shared" si="182"/>
        <v/>
      </c>
      <c r="L961" s="21" t="str">
        <f>IF($K961="", "", IF($K961=$Q$5, 0, ($G961*'Intro &amp; Setup'!$Y$20)-($F961*'Intro &amp; Setup'!$Y$20)))</f>
        <v/>
      </c>
      <c r="M961" s="27"/>
      <c r="S961" s="39" t="str">
        <f t="shared" si="183"/>
        <v/>
      </c>
      <c r="U961" s="39" t="str">
        <f t="shared" si="184"/>
        <v/>
      </c>
      <c r="W961" s="39" t="str">
        <f t="shared" si="185"/>
        <v/>
      </c>
      <c r="Y961" s="39" t="str">
        <f>IF($B961="", "", IF(OR($B961&lt;'Intro &amp; Setup'!$BI$7, $B961&gt;'Intro &amp; Setup'!$BJ$18), "X", ""))</f>
        <v/>
      </c>
      <c r="AA961" s="70" t="str">
        <f t="shared" si="186"/>
        <v/>
      </c>
      <c r="AB961" s="67" t="str">
        <f t="shared" si="187"/>
        <v/>
      </c>
      <c r="AD961" s="64" t="str">
        <f t="shared" si="188"/>
        <v/>
      </c>
      <c r="AF961" s="67" t="str">
        <f>IF($AD961="", "", COUNTIF($AD$11:$AD$1010, "&lt;"&amp;$AD961)+1+COUNTIF($AD$11:$AD961, $AD961)-1)</f>
        <v/>
      </c>
      <c r="AH961" s="77" t="str">
        <f t="shared" si="189"/>
        <v/>
      </c>
      <c r="AI961" s="21" t="str">
        <f t="shared" si="190"/>
        <v/>
      </c>
      <c r="AK961" s="39" t="str">
        <f t="shared" si="191"/>
        <v/>
      </c>
      <c r="AM961" s="77" t="str">
        <f t="shared" si="192"/>
        <v/>
      </c>
      <c r="AO961" s="77" t="str">
        <f t="shared" si="193"/>
        <v/>
      </c>
      <c r="AP961" s="21" t="str">
        <f t="shared" si="194"/>
        <v/>
      </c>
    </row>
    <row r="962" spans="1:42" x14ac:dyDescent="0.25">
      <c r="A962" s="27"/>
      <c r="B962" s="104"/>
      <c r="C962" s="105"/>
      <c r="D962" s="105"/>
      <c r="E962" s="106"/>
      <c r="F962" s="107"/>
      <c r="G962" s="107"/>
      <c r="H962" s="108"/>
      <c r="I962" s="27"/>
      <c r="J962" s="27"/>
      <c r="K962" s="29" t="str">
        <f t="shared" si="182"/>
        <v/>
      </c>
      <c r="L962" s="21" t="str">
        <f>IF($K962="", "", IF($K962=$Q$5, 0, ($G962*'Intro &amp; Setup'!$Y$20)-($F962*'Intro &amp; Setup'!$Y$20)))</f>
        <v/>
      </c>
      <c r="M962" s="27"/>
      <c r="S962" s="39" t="str">
        <f t="shared" si="183"/>
        <v/>
      </c>
      <c r="U962" s="39" t="str">
        <f t="shared" si="184"/>
        <v/>
      </c>
      <c r="W962" s="39" t="str">
        <f t="shared" si="185"/>
        <v/>
      </c>
      <c r="Y962" s="39" t="str">
        <f>IF($B962="", "", IF(OR($B962&lt;'Intro &amp; Setup'!$BI$7, $B962&gt;'Intro &amp; Setup'!$BJ$18), "X", ""))</f>
        <v/>
      </c>
      <c r="AA962" s="70" t="str">
        <f t="shared" si="186"/>
        <v/>
      </c>
      <c r="AB962" s="67" t="str">
        <f t="shared" si="187"/>
        <v/>
      </c>
      <c r="AD962" s="64" t="str">
        <f t="shared" si="188"/>
        <v/>
      </c>
      <c r="AF962" s="67" t="str">
        <f>IF($AD962="", "", COUNTIF($AD$11:$AD$1010, "&lt;"&amp;$AD962)+1+COUNTIF($AD$11:$AD962, $AD962)-1)</f>
        <v/>
      </c>
      <c r="AH962" s="77" t="str">
        <f t="shared" si="189"/>
        <v/>
      </c>
      <c r="AI962" s="21" t="str">
        <f t="shared" si="190"/>
        <v/>
      </c>
      <c r="AK962" s="39" t="str">
        <f t="shared" si="191"/>
        <v/>
      </c>
      <c r="AM962" s="77" t="str">
        <f t="shared" si="192"/>
        <v/>
      </c>
      <c r="AO962" s="77" t="str">
        <f t="shared" si="193"/>
        <v/>
      </c>
      <c r="AP962" s="21" t="str">
        <f t="shared" si="194"/>
        <v/>
      </c>
    </row>
    <row r="963" spans="1:42" x14ac:dyDescent="0.25">
      <c r="A963" s="27"/>
      <c r="B963" s="104"/>
      <c r="C963" s="105"/>
      <c r="D963" s="105"/>
      <c r="E963" s="106"/>
      <c r="F963" s="107"/>
      <c r="G963" s="107"/>
      <c r="H963" s="108"/>
      <c r="I963" s="27"/>
      <c r="J963" s="27"/>
      <c r="K963" s="29" t="str">
        <f t="shared" si="182"/>
        <v/>
      </c>
      <c r="L963" s="21" t="str">
        <f>IF($K963="", "", IF($K963=$Q$5, 0, ($G963*'Intro &amp; Setup'!$Y$20)-($F963*'Intro &amp; Setup'!$Y$20)))</f>
        <v/>
      </c>
      <c r="M963" s="27"/>
      <c r="S963" s="39" t="str">
        <f t="shared" si="183"/>
        <v/>
      </c>
      <c r="U963" s="39" t="str">
        <f t="shared" si="184"/>
        <v/>
      </c>
      <c r="W963" s="39" t="str">
        <f t="shared" si="185"/>
        <v/>
      </c>
      <c r="Y963" s="39" t="str">
        <f>IF($B963="", "", IF(OR($B963&lt;'Intro &amp; Setup'!$BI$7, $B963&gt;'Intro &amp; Setup'!$BJ$18), "X", ""))</f>
        <v/>
      </c>
      <c r="AA963" s="70" t="str">
        <f t="shared" si="186"/>
        <v/>
      </c>
      <c r="AB963" s="67" t="str">
        <f t="shared" si="187"/>
        <v/>
      </c>
      <c r="AD963" s="64" t="str">
        <f t="shared" si="188"/>
        <v/>
      </c>
      <c r="AF963" s="67" t="str">
        <f>IF($AD963="", "", COUNTIF($AD$11:$AD$1010, "&lt;"&amp;$AD963)+1+COUNTIF($AD$11:$AD963, $AD963)-1)</f>
        <v/>
      </c>
      <c r="AH963" s="77" t="str">
        <f t="shared" si="189"/>
        <v/>
      </c>
      <c r="AI963" s="21" t="str">
        <f t="shared" si="190"/>
        <v/>
      </c>
      <c r="AK963" s="39" t="str">
        <f t="shared" si="191"/>
        <v/>
      </c>
      <c r="AM963" s="77" t="str">
        <f t="shared" si="192"/>
        <v/>
      </c>
      <c r="AO963" s="77" t="str">
        <f t="shared" si="193"/>
        <v/>
      </c>
      <c r="AP963" s="21" t="str">
        <f t="shared" si="194"/>
        <v/>
      </c>
    </row>
    <row r="964" spans="1:42" x14ac:dyDescent="0.25">
      <c r="A964" s="27"/>
      <c r="B964" s="104"/>
      <c r="C964" s="105"/>
      <c r="D964" s="105"/>
      <c r="E964" s="106"/>
      <c r="F964" s="107"/>
      <c r="G964" s="107"/>
      <c r="H964" s="108"/>
      <c r="I964" s="27"/>
      <c r="J964" s="27"/>
      <c r="K964" s="29" t="str">
        <f t="shared" si="182"/>
        <v/>
      </c>
      <c r="L964" s="21" t="str">
        <f>IF($K964="", "", IF($K964=$Q$5, 0, ($G964*'Intro &amp; Setup'!$Y$20)-($F964*'Intro &amp; Setup'!$Y$20)))</f>
        <v/>
      </c>
      <c r="M964" s="27"/>
      <c r="S964" s="39" t="str">
        <f t="shared" si="183"/>
        <v/>
      </c>
      <c r="U964" s="39" t="str">
        <f t="shared" si="184"/>
        <v/>
      </c>
      <c r="W964" s="39" t="str">
        <f t="shared" si="185"/>
        <v/>
      </c>
      <c r="Y964" s="39" t="str">
        <f>IF($B964="", "", IF(OR($B964&lt;'Intro &amp; Setup'!$BI$7, $B964&gt;'Intro &amp; Setup'!$BJ$18), "X", ""))</f>
        <v/>
      </c>
      <c r="AA964" s="70" t="str">
        <f t="shared" si="186"/>
        <v/>
      </c>
      <c r="AB964" s="67" t="str">
        <f t="shared" si="187"/>
        <v/>
      </c>
      <c r="AD964" s="64" t="str">
        <f t="shared" si="188"/>
        <v/>
      </c>
      <c r="AF964" s="67" t="str">
        <f>IF($AD964="", "", COUNTIF($AD$11:$AD$1010, "&lt;"&amp;$AD964)+1+COUNTIF($AD$11:$AD964, $AD964)-1)</f>
        <v/>
      </c>
      <c r="AH964" s="77" t="str">
        <f t="shared" si="189"/>
        <v/>
      </c>
      <c r="AI964" s="21" t="str">
        <f t="shared" si="190"/>
        <v/>
      </c>
      <c r="AK964" s="39" t="str">
        <f t="shared" si="191"/>
        <v/>
      </c>
      <c r="AM964" s="77" t="str">
        <f t="shared" si="192"/>
        <v/>
      </c>
      <c r="AO964" s="77" t="str">
        <f t="shared" si="193"/>
        <v/>
      </c>
      <c r="AP964" s="21" t="str">
        <f t="shared" si="194"/>
        <v/>
      </c>
    </row>
    <row r="965" spans="1:42" x14ac:dyDescent="0.25">
      <c r="A965" s="27"/>
      <c r="B965" s="104"/>
      <c r="C965" s="105"/>
      <c r="D965" s="105"/>
      <c r="E965" s="106"/>
      <c r="F965" s="107"/>
      <c r="G965" s="107"/>
      <c r="H965" s="108"/>
      <c r="I965" s="27"/>
      <c r="J965" s="27"/>
      <c r="K965" s="29" t="str">
        <f t="shared" si="182"/>
        <v/>
      </c>
      <c r="L965" s="21" t="str">
        <f>IF($K965="", "", IF($K965=$Q$5, 0, ($G965*'Intro &amp; Setup'!$Y$20)-($F965*'Intro &amp; Setup'!$Y$20)))</f>
        <v/>
      </c>
      <c r="M965" s="27"/>
      <c r="S965" s="39" t="str">
        <f t="shared" si="183"/>
        <v/>
      </c>
      <c r="U965" s="39" t="str">
        <f t="shared" si="184"/>
        <v/>
      </c>
      <c r="W965" s="39" t="str">
        <f t="shared" si="185"/>
        <v/>
      </c>
      <c r="Y965" s="39" t="str">
        <f>IF($B965="", "", IF(OR($B965&lt;'Intro &amp; Setup'!$BI$7, $B965&gt;'Intro &amp; Setup'!$BJ$18), "X", ""))</f>
        <v/>
      </c>
      <c r="AA965" s="70" t="str">
        <f t="shared" si="186"/>
        <v/>
      </c>
      <c r="AB965" s="67" t="str">
        <f t="shared" si="187"/>
        <v/>
      </c>
      <c r="AD965" s="64" t="str">
        <f t="shared" si="188"/>
        <v/>
      </c>
      <c r="AF965" s="67" t="str">
        <f>IF($AD965="", "", COUNTIF($AD$11:$AD$1010, "&lt;"&amp;$AD965)+1+COUNTIF($AD$11:$AD965, $AD965)-1)</f>
        <v/>
      </c>
      <c r="AH965" s="77" t="str">
        <f t="shared" si="189"/>
        <v/>
      </c>
      <c r="AI965" s="21" t="str">
        <f t="shared" si="190"/>
        <v/>
      </c>
      <c r="AK965" s="39" t="str">
        <f t="shared" si="191"/>
        <v/>
      </c>
      <c r="AM965" s="77" t="str">
        <f t="shared" si="192"/>
        <v/>
      </c>
      <c r="AO965" s="77" t="str">
        <f t="shared" si="193"/>
        <v/>
      </c>
      <c r="AP965" s="21" t="str">
        <f t="shared" si="194"/>
        <v/>
      </c>
    </row>
    <row r="966" spans="1:42" x14ac:dyDescent="0.25">
      <c r="A966" s="27"/>
      <c r="B966" s="104"/>
      <c r="C966" s="105"/>
      <c r="D966" s="105"/>
      <c r="E966" s="106"/>
      <c r="F966" s="107"/>
      <c r="G966" s="107"/>
      <c r="H966" s="108"/>
      <c r="I966" s="27"/>
      <c r="J966" s="27"/>
      <c r="K966" s="29" t="str">
        <f t="shared" si="182"/>
        <v/>
      </c>
      <c r="L966" s="21" t="str">
        <f>IF($K966="", "", IF($K966=$Q$5, 0, ($G966*'Intro &amp; Setup'!$Y$20)-($F966*'Intro &amp; Setup'!$Y$20)))</f>
        <v/>
      </c>
      <c r="M966" s="27"/>
      <c r="S966" s="39" t="str">
        <f t="shared" si="183"/>
        <v/>
      </c>
      <c r="U966" s="39" t="str">
        <f t="shared" si="184"/>
        <v/>
      </c>
      <c r="W966" s="39" t="str">
        <f t="shared" si="185"/>
        <v/>
      </c>
      <c r="Y966" s="39" t="str">
        <f>IF($B966="", "", IF(OR($B966&lt;'Intro &amp; Setup'!$BI$7, $B966&gt;'Intro &amp; Setup'!$BJ$18), "X", ""))</f>
        <v/>
      </c>
      <c r="AA966" s="70" t="str">
        <f t="shared" si="186"/>
        <v/>
      </c>
      <c r="AB966" s="67" t="str">
        <f t="shared" si="187"/>
        <v/>
      </c>
      <c r="AD966" s="64" t="str">
        <f t="shared" si="188"/>
        <v/>
      </c>
      <c r="AF966" s="67" t="str">
        <f>IF($AD966="", "", COUNTIF($AD$11:$AD$1010, "&lt;"&amp;$AD966)+1+COUNTIF($AD$11:$AD966, $AD966)-1)</f>
        <v/>
      </c>
      <c r="AH966" s="77" t="str">
        <f t="shared" si="189"/>
        <v/>
      </c>
      <c r="AI966" s="21" t="str">
        <f t="shared" si="190"/>
        <v/>
      </c>
      <c r="AK966" s="39" t="str">
        <f t="shared" si="191"/>
        <v/>
      </c>
      <c r="AM966" s="77" t="str">
        <f t="shared" si="192"/>
        <v/>
      </c>
      <c r="AO966" s="77" t="str">
        <f t="shared" si="193"/>
        <v/>
      </c>
      <c r="AP966" s="21" t="str">
        <f t="shared" si="194"/>
        <v/>
      </c>
    </row>
    <row r="967" spans="1:42" x14ac:dyDescent="0.25">
      <c r="A967" s="27"/>
      <c r="B967" s="104"/>
      <c r="C967" s="105"/>
      <c r="D967" s="105"/>
      <c r="E967" s="106"/>
      <c r="F967" s="107"/>
      <c r="G967" s="107"/>
      <c r="H967" s="108"/>
      <c r="I967" s="27"/>
      <c r="J967" s="27"/>
      <c r="K967" s="29" t="str">
        <f t="shared" si="182"/>
        <v/>
      </c>
      <c r="L967" s="21" t="str">
        <f>IF($K967="", "", IF($K967=$Q$5, 0, ($G967*'Intro &amp; Setup'!$Y$20)-($F967*'Intro &amp; Setup'!$Y$20)))</f>
        <v/>
      </c>
      <c r="M967" s="27"/>
      <c r="S967" s="39" t="str">
        <f t="shared" si="183"/>
        <v/>
      </c>
      <c r="U967" s="39" t="str">
        <f t="shared" si="184"/>
        <v/>
      </c>
      <c r="W967" s="39" t="str">
        <f t="shared" si="185"/>
        <v/>
      </c>
      <c r="Y967" s="39" t="str">
        <f>IF($B967="", "", IF(OR($B967&lt;'Intro &amp; Setup'!$BI$7, $B967&gt;'Intro &amp; Setup'!$BJ$18), "X", ""))</f>
        <v/>
      </c>
      <c r="AA967" s="70" t="str">
        <f t="shared" si="186"/>
        <v/>
      </c>
      <c r="AB967" s="67" t="str">
        <f t="shared" si="187"/>
        <v/>
      </c>
      <c r="AD967" s="64" t="str">
        <f t="shared" si="188"/>
        <v/>
      </c>
      <c r="AF967" s="67" t="str">
        <f>IF($AD967="", "", COUNTIF($AD$11:$AD$1010, "&lt;"&amp;$AD967)+1+COUNTIF($AD$11:$AD967, $AD967)-1)</f>
        <v/>
      </c>
      <c r="AH967" s="77" t="str">
        <f t="shared" si="189"/>
        <v/>
      </c>
      <c r="AI967" s="21" t="str">
        <f t="shared" si="190"/>
        <v/>
      </c>
      <c r="AK967" s="39" t="str">
        <f t="shared" si="191"/>
        <v/>
      </c>
      <c r="AM967" s="77" t="str">
        <f t="shared" si="192"/>
        <v/>
      </c>
      <c r="AO967" s="77" t="str">
        <f t="shared" si="193"/>
        <v/>
      </c>
      <c r="AP967" s="21" t="str">
        <f t="shared" si="194"/>
        <v/>
      </c>
    </row>
    <row r="968" spans="1:42" x14ac:dyDescent="0.25">
      <c r="A968" s="27"/>
      <c r="B968" s="104"/>
      <c r="C968" s="105"/>
      <c r="D968" s="105"/>
      <c r="E968" s="106"/>
      <c r="F968" s="107"/>
      <c r="G968" s="107"/>
      <c r="H968" s="108"/>
      <c r="I968" s="27"/>
      <c r="J968" s="27"/>
      <c r="K968" s="29" t="str">
        <f t="shared" si="182"/>
        <v/>
      </c>
      <c r="L968" s="21" t="str">
        <f>IF($K968="", "", IF($K968=$Q$5, 0, ($G968*'Intro &amp; Setup'!$Y$20)-($F968*'Intro &amp; Setup'!$Y$20)))</f>
        <v/>
      </c>
      <c r="M968" s="27"/>
      <c r="S968" s="39" t="str">
        <f t="shared" si="183"/>
        <v/>
      </c>
      <c r="U968" s="39" t="str">
        <f t="shared" si="184"/>
        <v/>
      </c>
      <c r="W968" s="39" t="str">
        <f t="shared" si="185"/>
        <v/>
      </c>
      <c r="Y968" s="39" t="str">
        <f>IF($B968="", "", IF(OR($B968&lt;'Intro &amp; Setup'!$BI$7, $B968&gt;'Intro &amp; Setup'!$BJ$18), "X", ""))</f>
        <v/>
      </c>
      <c r="AA968" s="70" t="str">
        <f t="shared" si="186"/>
        <v/>
      </c>
      <c r="AB968" s="67" t="str">
        <f t="shared" si="187"/>
        <v/>
      </c>
      <c r="AD968" s="64" t="str">
        <f t="shared" si="188"/>
        <v/>
      </c>
      <c r="AF968" s="67" t="str">
        <f>IF($AD968="", "", COUNTIF($AD$11:$AD$1010, "&lt;"&amp;$AD968)+1+COUNTIF($AD$11:$AD968, $AD968)-1)</f>
        <v/>
      </c>
      <c r="AH968" s="77" t="str">
        <f t="shared" si="189"/>
        <v/>
      </c>
      <c r="AI968" s="21" t="str">
        <f t="shared" si="190"/>
        <v/>
      </c>
      <c r="AK968" s="39" t="str">
        <f t="shared" si="191"/>
        <v/>
      </c>
      <c r="AM968" s="77" t="str">
        <f t="shared" si="192"/>
        <v/>
      </c>
      <c r="AO968" s="77" t="str">
        <f t="shared" si="193"/>
        <v/>
      </c>
      <c r="AP968" s="21" t="str">
        <f t="shared" si="194"/>
        <v/>
      </c>
    </row>
    <row r="969" spans="1:42" x14ac:dyDescent="0.25">
      <c r="A969" s="27"/>
      <c r="B969" s="104"/>
      <c r="C969" s="105"/>
      <c r="D969" s="105"/>
      <c r="E969" s="106"/>
      <c r="F969" s="107"/>
      <c r="G969" s="107"/>
      <c r="H969" s="108"/>
      <c r="I969" s="27"/>
      <c r="J969" s="27"/>
      <c r="K969" s="29" t="str">
        <f t="shared" si="182"/>
        <v/>
      </c>
      <c r="L969" s="21" t="str">
        <f>IF($K969="", "", IF($K969=$Q$5, 0, ($G969*'Intro &amp; Setup'!$Y$20)-($F969*'Intro &amp; Setup'!$Y$20)))</f>
        <v/>
      </c>
      <c r="M969" s="27"/>
      <c r="S969" s="39" t="str">
        <f t="shared" si="183"/>
        <v/>
      </c>
      <c r="U969" s="39" t="str">
        <f t="shared" si="184"/>
        <v/>
      </c>
      <c r="W969" s="39" t="str">
        <f t="shared" si="185"/>
        <v/>
      </c>
      <c r="Y969" s="39" t="str">
        <f>IF($B969="", "", IF(OR($B969&lt;'Intro &amp; Setup'!$BI$7, $B969&gt;'Intro &amp; Setup'!$BJ$18), "X", ""))</f>
        <v/>
      </c>
      <c r="AA969" s="70" t="str">
        <f t="shared" si="186"/>
        <v/>
      </c>
      <c r="AB969" s="67" t="str">
        <f t="shared" si="187"/>
        <v/>
      </c>
      <c r="AD969" s="64" t="str">
        <f t="shared" si="188"/>
        <v/>
      </c>
      <c r="AF969" s="67" t="str">
        <f>IF($AD969="", "", COUNTIF($AD$11:$AD$1010, "&lt;"&amp;$AD969)+1+COUNTIF($AD$11:$AD969, $AD969)-1)</f>
        <v/>
      </c>
      <c r="AH969" s="77" t="str">
        <f t="shared" si="189"/>
        <v/>
      </c>
      <c r="AI969" s="21" t="str">
        <f t="shared" si="190"/>
        <v/>
      </c>
      <c r="AK969" s="39" t="str">
        <f t="shared" si="191"/>
        <v/>
      </c>
      <c r="AM969" s="77" t="str">
        <f t="shared" si="192"/>
        <v/>
      </c>
      <c r="AO969" s="77" t="str">
        <f t="shared" si="193"/>
        <v/>
      </c>
      <c r="AP969" s="21" t="str">
        <f t="shared" si="194"/>
        <v/>
      </c>
    </row>
    <row r="970" spans="1:42" x14ac:dyDescent="0.25">
      <c r="A970" s="27"/>
      <c r="B970" s="104"/>
      <c r="C970" s="105"/>
      <c r="D970" s="105"/>
      <c r="E970" s="106"/>
      <c r="F970" s="107"/>
      <c r="G970" s="107"/>
      <c r="H970" s="108"/>
      <c r="I970" s="27"/>
      <c r="J970" s="27"/>
      <c r="K970" s="29" t="str">
        <f t="shared" si="182"/>
        <v/>
      </c>
      <c r="L970" s="21" t="str">
        <f>IF($K970="", "", IF($K970=$Q$5, 0, ($G970*'Intro &amp; Setup'!$Y$20)-($F970*'Intro &amp; Setup'!$Y$20)))</f>
        <v/>
      </c>
      <c r="M970" s="27"/>
      <c r="S970" s="39" t="str">
        <f t="shared" si="183"/>
        <v/>
      </c>
      <c r="U970" s="39" t="str">
        <f t="shared" si="184"/>
        <v/>
      </c>
      <c r="W970" s="39" t="str">
        <f t="shared" si="185"/>
        <v/>
      </c>
      <c r="Y970" s="39" t="str">
        <f>IF($B970="", "", IF(OR($B970&lt;'Intro &amp; Setup'!$BI$7, $B970&gt;'Intro &amp; Setup'!$BJ$18), "X", ""))</f>
        <v/>
      </c>
      <c r="AA970" s="70" t="str">
        <f t="shared" si="186"/>
        <v/>
      </c>
      <c r="AB970" s="67" t="str">
        <f t="shared" si="187"/>
        <v/>
      </c>
      <c r="AD970" s="64" t="str">
        <f t="shared" si="188"/>
        <v/>
      </c>
      <c r="AF970" s="67" t="str">
        <f>IF($AD970="", "", COUNTIF($AD$11:$AD$1010, "&lt;"&amp;$AD970)+1+COUNTIF($AD$11:$AD970, $AD970)-1)</f>
        <v/>
      </c>
      <c r="AH970" s="77" t="str">
        <f t="shared" si="189"/>
        <v/>
      </c>
      <c r="AI970" s="21" t="str">
        <f t="shared" si="190"/>
        <v/>
      </c>
      <c r="AK970" s="39" t="str">
        <f t="shared" si="191"/>
        <v/>
      </c>
      <c r="AM970" s="77" t="str">
        <f t="shared" si="192"/>
        <v/>
      </c>
      <c r="AO970" s="77" t="str">
        <f t="shared" si="193"/>
        <v/>
      </c>
      <c r="AP970" s="21" t="str">
        <f t="shared" si="194"/>
        <v/>
      </c>
    </row>
    <row r="971" spans="1:42" x14ac:dyDescent="0.25">
      <c r="A971" s="27"/>
      <c r="B971" s="104"/>
      <c r="C971" s="105"/>
      <c r="D971" s="105"/>
      <c r="E971" s="106"/>
      <c r="F971" s="107"/>
      <c r="G971" s="107"/>
      <c r="H971" s="108"/>
      <c r="I971" s="27"/>
      <c r="J971" s="27"/>
      <c r="K971" s="29" t="str">
        <f t="shared" si="182"/>
        <v/>
      </c>
      <c r="L971" s="21" t="str">
        <f>IF($K971="", "", IF($K971=$Q$5, 0, ($G971*'Intro &amp; Setup'!$Y$20)-($F971*'Intro &amp; Setup'!$Y$20)))</f>
        <v/>
      </c>
      <c r="M971" s="27"/>
      <c r="S971" s="39" t="str">
        <f t="shared" si="183"/>
        <v/>
      </c>
      <c r="U971" s="39" t="str">
        <f t="shared" si="184"/>
        <v/>
      </c>
      <c r="W971" s="39" t="str">
        <f t="shared" si="185"/>
        <v/>
      </c>
      <c r="Y971" s="39" t="str">
        <f>IF($B971="", "", IF(OR($B971&lt;'Intro &amp; Setup'!$BI$7, $B971&gt;'Intro &amp; Setup'!$BJ$18), "X", ""))</f>
        <v/>
      </c>
      <c r="AA971" s="70" t="str">
        <f t="shared" si="186"/>
        <v/>
      </c>
      <c r="AB971" s="67" t="str">
        <f t="shared" si="187"/>
        <v/>
      </c>
      <c r="AD971" s="64" t="str">
        <f t="shared" si="188"/>
        <v/>
      </c>
      <c r="AF971" s="67" t="str">
        <f>IF($AD971="", "", COUNTIF($AD$11:$AD$1010, "&lt;"&amp;$AD971)+1+COUNTIF($AD$11:$AD971, $AD971)-1)</f>
        <v/>
      </c>
      <c r="AH971" s="77" t="str">
        <f t="shared" si="189"/>
        <v/>
      </c>
      <c r="AI971" s="21" t="str">
        <f t="shared" si="190"/>
        <v/>
      </c>
      <c r="AK971" s="39" t="str">
        <f t="shared" si="191"/>
        <v/>
      </c>
      <c r="AM971" s="77" t="str">
        <f t="shared" si="192"/>
        <v/>
      </c>
      <c r="AO971" s="77" t="str">
        <f t="shared" si="193"/>
        <v/>
      </c>
      <c r="AP971" s="21" t="str">
        <f t="shared" si="194"/>
        <v/>
      </c>
    </row>
    <row r="972" spans="1:42" x14ac:dyDescent="0.25">
      <c r="A972" s="27"/>
      <c r="B972" s="104"/>
      <c r="C972" s="105"/>
      <c r="D972" s="105"/>
      <c r="E972" s="106"/>
      <c r="F972" s="107"/>
      <c r="G972" s="107"/>
      <c r="H972" s="108"/>
      <c r="I972" s="27"/>
      <c r="J972" s="27"/>
      <c r="K972" s="29" t="str">
        <f t="shared" ref="K972:K1010" si="195">IF($C972="", "", IF($H972="", IF(IFERROR(INDEX($Q$9:$Q$30, MATCH($C972, $P$9:$P$30, 0)), "")="", $Q$5, IFERROR(INDEX($Q$9:$Q$30, MATCH($C972, $P$9:$P$30, 0)), "")), $H972))</f>
        <v/>
      </c>
      <c r="L972" s="21" t="str">
        <f>IF($K972="", "", IF($K972=$Q$5, 0, ($G972*'Intro &amp; Setup'!$Y$20)-($F972*'Intro &amp; Setup'!$Y$20)))</f>
        <v/>
      </c>
      <c r="M972" s="27"/>
      <c r="S972" s="39" t="str">
        <f t="shared" ref="S972:S1010" si="196">IF($C972="", "", IF(COUNTIF($P$9:$P$30, $C972)=0, "X", ""))</f>
        <v/>
      </c>
      <c r="U972" s="39" t="str">
        <f t="shared" ref="U972:U1010" si="197">IF($B972="", "", TEXT($B972, "mmm yyyy"))</f>
        <v/>
      </c>
      <c r="W972" s="39" t="str">
        <f t="shared" ref="W972:W1010" si="198">IF(COUNTIF($B972:$H972, "")&lt;7, "X", "")</f>
        <v/>
      </c>
      <c r="Y972" s="39" t="str">
        <f>IF($B972="", "", IF(OR($B972&lt;'Intro &amp; Setup'!$BI$7, $B972&gt;'Intro &amp; Setup'!$BJ$18), "X", ""))</f>
        <v/>
      </c>
      <c r="AA972" s="70" t="str">
        <f t="shared" ref="AA972:AA1010" si="199">IF($B972="", "", IF(AND($B972&gt;=$AA$7, $B972&lt;=$AA$8), "X", ""))</f>
        <v/>
      </c>
      <c r="AB972" s="67" t="str">
        <f t="shared" ref="AB972:AB1010" si="200">IF($C972="", "", IF($AB$8="", "X", IF($C972=$AB$8, "X", "")))</f>
        <v/>
      </c>
      <c r="AD972" s="64" t="str">
        <f t="shared" ref="AD972:AD1010" si="201">IF(AND($AA972="X", $AB972="X"), $B972, "")</f>
        <v/>
      </c>
      <c r="AF972" s="67" t="str">
        <f>IF($AD972="", "", COUNTIF($AD$11:$AD$1010, "&lt;"&amp;$AD972)+1+COUNTIF($AD$11:$AD972, $AD972)-1)</f>
        <v/>
      </c>
      <c r="AH972" s="77" t="str">
        <f t="shared" ref="AH972:AH1010" si="202">IF($AF972="", "", $F972)</f>
        <v/>
      </c>
      <c r="AI972" s="21" t="str">
        <f t="shared" ref="AI972:AI1010" si="203">IF($AF972="", "", $G972)</f>
        <v/>
      </c>
      <c r="AK972" s="39" t="str">
        <f t="shared" ref="AK972:AK1010" si="204">IF($K972=$Q$4, $U972, "")</f>
        <v/>
      </c>
      <c r="AM972" s="77" t="str">
        <f t="shared" ref="AM972:AM1010" si="205">IF($C972=$P$9, $G972-$F972, "")</f>
        <v/>
      </c>
      <c r="AO972" s="77" t="str">
        <f t="shared" ref="AO972:AO1010" si="206">IF($K972=$Q$4, F972, "")</f>
        <v/>
      </c>
      <c r="AP972" s="21" t="str">
        <f t="shared" ref="AP972:AP1010" si="207">IF($K972=$Q$4, G972, "")</f>
        <v/>
      </c>
    </row>
    <row r="973" spans="1:42" x14ac:dyDescent="0.25">
      <c r="A973" s="27"/>
      <c r="B973" s="104"/>
      <c r="C973" s="105"/>
      <c r="D973" s="105"/>
      <c r="E973" s="106"/>
      <c r="F973" s="107"/>
      <c r="G973" s="107"/>
      <c r="H973" s="108"/>
      <c r="I973" s="27"/>
      <c r="J973" s="27"/>
      <c r="K973" s="29" t="str">
        <f t="shared" si="195"/>
        <v/>
      </c>
      <c r="L973" s="21" t="str">
        <f>IF($K973="", "", IF($K973=$Q$5, 0, ($G973*'Intro &amp; Setup'!$Y$20)-($F973*'Intro &amp; Setup'!$Y$20)))</f>
        <v/>
      </c>
      <c r="M973" s="27"/>
      <c r="S973" s="39" t="str">
        <f t="shared" si="196"/>
        <v/>
      </c>
      <c r="U973" s="39" t="str">
        <f t="shared" si="197"/>
        <v/>
      </c>
      <c r="W973" s="39" t="str">
        <f t="shared" si="198"/>
        <v/>
      </c>
      <c r="Y973" s="39" t="str">
        <f>IF($B973="", "", IF(OR($B973&lt;'Intro &amp; Setup'!$BI$7, $B973&gt;'Intro &amp; Setup'!$BJ$18), "X", ""))</f>
        <v/>
      </c>
      <c r="AA973" s="70" t="str">
        <f t="shared" si="199"/>
        <v/>
      </c>
      <c r="AB973" s="67" t="str">
        <f t="shared" si="200"/>
        <v/>
      </c>
      <c r="AD973" s="64" t="str">
        <f t="shared" si="201"/>
        <v/>
      </c>
      <c r="AF973" s="67" t="str">
        <f>IF($AD973="", "", COUNTIF($AD$11:$AD$1010, "&lt;"&amp;$AD973)+1+COUNTIF($AD$11:$AD973, $AD973)-1)</f>
        <v/>
      </c>
      <c r="AH973" s="77" t="str">
        <f t="shared" si="202"/>
        <v/>
      </c>
      <c r="AI973" s="21" t="str">
        <f t="shared" si="203"/>
        <v/>
      </c>
      <c r="AK973" s="39" t="str">
        <f t="shared" si="204"/>
        <v/>
      </c>
      <c r="AM973" s="77" t="str">
        <f t="shared" si="205"/>
        <v/>
      </c>
      <c r="AO973" s="77" t="str">
        <f t="shared" si="206"/>
        <v/>
      </c>
      <c r="AP973" s="21" t="str">
        <f t="shared" si="207"/>
        <v/>
      </c>
    </row>
    <row r="974" spans="1:42" x14ac:dyDescent="0.25">
      <c r="A974" s="27"/>
      <c r="B974" s="104"/>
      <c r="C974" s="105"/>
      <c r="D974" s="105"/>
      <c r="E974" s="106"/>
      <c r="F974" s="107"/>
      <c r="G974" s="107"/>
      <c r="H974" s="108"/>
      <c r="I974" s="27"/>
      <c r="J974" s="27"/>
      <c r="K974" s="29" t="str">
        <f t="shared" si="195"/>
        <v/>
      </c>
      <c r="L974" s="21" t="str">
        <f>IF($K974="", "", IF($K974=$Q$5, 0, ($G974*'Intro &amp; Setup'!$Y$20)-($F974*'Intro &amp; Setup'!$Y$20)))</f>
        <v/>
      </c>
      <c r="M974" s="27"/>
      <c r="S974" s="39" t="str">
        <f t="shared" si="196"/>
        <v/>
      </c>
      <c r="U974" s="39" t="str">
        <f t="shared" si="197"/>
        <v/>
      </c>
      <c r="W974" s="39" t="str">
        <f t="shared" si="198"/>
        <v/>
      </c>
      <c r="Y974" s="39" t="str">
        <f>IF($B974="", "", IF(OR($B974&lt;'Intro &amp; Setup'!$BI$7, $B974&gt;'Intro &amp; Setup'!$BJ$18), "X", ""))</f>
        <v/>
      </c>
      <c r="AA974" s="70" t="str">
        <f t="shared" si="199"/>
        <v/>
      </c>
      <c r="AB974" s="67" t="str">
        <f t="shared" si="200"/>
        <v/>
      </c>
      <c r="AD974" s="64" t="str">
        <f t="shared" si="201"/>
        <v/>
      </c>
      <c r="AF974" s="67" t="str">
        <f>IF($AD974="", "", COUNTIF($AD$11:$AD$1010, "&lt;"&amp;$AD974)+1+COUNTIF($AD$11:$AD974, $AD974)-1)</f>
        <v/>
      </c>
      <c r="AH974" s="77" t="str">
        <f t="shared" si="202"/>
        <v/>
      </c>
      <c r="AI974" s="21" t="str">
        <f t="shared" si="203"/>
        <v/>
      </c>
      <c r="AK974" s="39" t="str">
        <f t="shared" si="204"/>
        <v/>
      </c>
      <c r="AM974" s="77" t="str">
        <f t="shared" si="205"/>
        <v/>
      </c>
      <c r="AO974" s="77" t="str">
        <f t="shared" si="206"/>
        <v/>
      </c>
      <c r="AP974" s="21" t="str">
        <f t="shared" si="207"/>
        <v/>
      </c>
    </row>
    <row r="975" spans="1:42" x14ac:dyDescent="0.25">
      <c r="A975" s="27"/>
      <c r="B975" s="104"/>
      <c r="C975" s="105"/>
      <c r="D975" s="105"/>
      <c r="E975" s="106"/>
      <c r="F975" s="107"/>
      <c r="G975" s="107"/>
      <c r="H975" s="108"/>
      <c r="I975" s="27"/>
      <c r="J975" s="27"/>
      <c r="K975" s="29" t="str">
        <f t="shared" si="195"/>
        <v/>
      </c>
      <c r="L975" s="21" t="str">
        <f>IF($K975="", "", IF($K975=$Q$5, 0, ($G975*'Intro &amp; Setup'!$Y$20)-($F975*'Intro &amp; Setup'!$Y$20)))</f>
        <v/>
      </c>
      <c r="M975" s="27"/>
      <c r="S975" s="39" t="str">
        <f t="shared" si="196"/>
        <v/>
      </c>
      <c r="U975" s="39" t="str">
        <f t="shared" si="197"/>
        <v/>
      </c>
      <c r="W975" s="39" t="str">
        <f t="shared" si="198"/>
        <v/>
      </c>
      <c r="Y975" s="39" t="str">
        <f>IF($B975="", "", IF(OR($B975&lt;'Intro &amp; Setup'!$BI$7, $B975&gt;'Intro &amp; Setup'!$BJ$18), "X", ""))</f>
        <v/>
      </c>
      <c r="AA975" s="70" t="str">
        <f t="shared" si="199"/>
        <v/>
      </c>
      <c r="AB975" s="67" t="str">
        <f t="shared" si="200"/>
        <v/>
      </c>
      <c r="AD975" s="64" t="str">
        <f t="shared" si="201"/>
        <v/>
      </c>
      <c r="AF975" s="67" t="str">
        <f>IF($AD975="", "", COUNTIF($AD$11:$AD$1010, "&lt;"&amp;$AD975)+1+COUNTIF($AD$11:$AD975, $AD975)-1)</f>
        <v/>
      </c>
      <c r="AH975" s="77" t="str">
        <f t="shared" si="202"/>
        <v/>
      </c>
      <c r="AI975" s="21" t="str">
        <f t="shared" si="203"/>
        <v/>
      </c>
      <c r="AK975" s="39" t="str">
        <f t="shared" si="204"/>
        <v/>
      </c>
      <c r="AM975" s="77" t="str">
        <f t="shared" si="205"/>
        <v/>
      </c>
      <c r="AO975" s="77" t="str">
        <f t="shared" si="206"/>
        <v/>
      </c>
      <c r="AP975" s="21" t="str">
        <f t="shared" si="207"/>
        <v/>
      </c>
    </row>
    <row r="976" spans="1:42" x14ac:dyDescent="0.25">
      <c r="A976" s="27"/>
      <c r="B976" s="104"/>
      <c r="C976" s="105"/>
      <c r="D976" s="105"/>
      <c r="E976" s="106"/>
      <c r="F976" s="107"/>
      <c r="G976" s="107"/>
      <c r="H976" s="108"/>
      <c r="I976" s="27"/>
      <c r="J976" s="27"/>
      <c r="K976" s="29" t="str">
        <f t="shared" si="195"/>
        <v/>
      </c>
      <c r="L976" s="21" t="str">
        <f>IF($K976="", "", IF($K976=$Q$5, 0, ($G976*'Intro &amp; Setup'!$Y$20)-($F976*'Intro &amp; Setup'!$Y$20)))</f>
        <v/>
      </c>
      <c r="M976" s="27"/>
      <c r="S976" s="39" t="str">
        <f t="shared" si="196"/>
        <v/>
      </c>
      <c r="U976" s="39" t="str">
        <f t="shared" si="197"/>
        <v/>
      </c>
      <c r="W976" s="39" t="str">
        <f t="shared" si="198"/>
        <v/>
      </c>
      <c r="Y976" s="39" t="str">
        <f>IF($B976="", "", IF(OR($B976&lt;'Intro &amp; Setup'!$BI$7, $B976&gt;'Intro &amp; Setup'!$BJ$18), "X", ""))</f>
        <v/>
      </c>
      <c r="AA976" s="70" t="str">
        <f t="shared" si="199"/>
        <v/>
      </c>
      <c r="AB976" s="67" t="str">
        <f t="shared" si="200"/>
        <v/>
      </c>
      <c r="AD976" s="64" t="str">
        <f t="shared" si="201"/>
        <v/>
      </c>
      <c r="AF976" s="67" t="str">
        <f>IF($AD976="", "", COUNTIF($AD$11:$AD$1010, "&lt;"&amp;$AD976)+1+COUNTIF($AD$11:$AD976, $AD976)-1)</f>
        <v/>
      </c>
      <c r="AH976" s="77" t="str">
        <f t="shared" si="202"/>
        <v/>
      </c>
      <c r="AI976" s="21" t="str">
        <f t="shared" si="203"/>
        <v/>
      </c>
      <c r="AK976" s="39" t="str">
        <f t="shared" si="204"/>
        <v/>
      </c>
      <c r="AM976" s="77" t="str">
        <f t="shared" si="205"/>
        <v/>
      </c>
      <c r="AO976" s="77" t="str">
        <f t="shared" si="206"/>
        <v/>
      </c>
      <c r="AP976" s="21" t="str">
        <f t="shared" si="207"/>
        <v/>
      </c>
    </row>
    <row r="977" spans="1:42" x14ac:dyDescent="0.25">
      <c r="A977" s="27"/>
      <c r="B977" s="104"/>
      <c r="C977" s="105"/>
      <c r="D977" s="105"/>
      <c r="E977" s="106"/>
      <c r="F977" s="107"/>
      <c r="G977" s="107"/>
      <c r="H977" s="108"/>
      <c r="I977" s="27"/>
      <c r="J977" s="27"/>
      <c r="K977" s="29" t="str">
        <f t="shared" si="195"/>
        <v/>
      </c>
      <c r="L977" s="21" t="str">
        <f>IF($K977="", "", IF($K977=$Q$5, 0, ($G977*'Intro &amp; Setup'!$Y$20)-($F977*'Intro &amp; Setup'!$Y$20)))</f>
        <v/>
      </c>
      <c r="M977" s="27"/>
      <c r="S977" s="39" t="str">
        <f t="shared" si="196"/>
        <v/>
      </c>
      <c r="U977" s="39" t="str">
        <f t="shared" si="197"/>
        <v/>
      </c>
      <c r="W977" s="39" t="str">
        <f t="shared" si="198"/>
        <v/>
      </c>
      <c r="Y977" s="39" t="str">
        <f>IF($B977="", "", IF(OR($B977&lt;'Intro &amp; Setup'!$BI$7, $B977&gt;'Intro &amp; Setup'!$BJ$18), "X", ""))</f>
        <v/>
      </c>
      <c r="AA977" s="70" t="str">
        <f t="shared" si="199"/>
        <v/>
      </c>
      <c r="AB977" s="67" t="str">
        <f t="shared" si="200"/>
        <v/>
      </c>
      <c r="AD977" s="64" t="str">
        <f t="shared" si="201"/>
        <v/>
      </c>
      <c r="AF977" s="67" t="str">
        <f>IF($AD977="", "", COUNTIF($AD$11:$AD$1010, "&lt;"&amp;$AD977)+1+COUNTIF($AD$11:$AD977, $AD977)-1)</f>
        <v/>
      </c>
      <c r="AH977" s="77" t="str">
        <f t="shared" si="202"/>
        <v/>
      </c>
      <c r="AI977" s="21" t="str">
        <f t="shared" si="203"/>
        <v/>
      </c>
      <c r="AK977" s="39" t="str">
        <f t="shared" si="204"/>
        <v/>
      </c>
      <c r="AM977" s="77" t="str">
        <f t="shared" si="205"/>
        <v/>
      </c>
      <c r="AO977" s="77" t="str">
        <f t="shared" si="206"/>
        <v/>
      </c>
      <c r="AP977" s="21" t="str">
        <f t="shared" si="207"/>
        <v/>
      </c>
    </row>
    <row r="978" spans="1:42" x14ac:dyDescent="0.25">
      <c r="A978" s="27"/>
      <c r="B978" s="104"/>
      <c r="C978" s="105"/>
      <c r="D978" s="105"/>
      <c r="E978" s="106"/>
      <c r="F978" s="107"/>
      <c r="G978" s="107"/>
      <c r="H978" s="108"/>
      <c r="I978" s="27"/>
      <c r="J978" s="27"/>
      <c r="K978" s="29" t="str">
        <f t="shared" si="195"/>
        <v/>
      </c>
      <c r="L978" s="21" t="str">
        <f>IF($K978="", "", IF($K978=$Q$5, 0, ($G978*'Intro &amp; Setup'!$Y$20)-($F978*'Intro &amp; Setup'!$Y$20)))</f>
        <v/>
      </c>
      <c r="M978" s="27"/>
      <c r="S978" s="39" t="str">
        <f t="shared" si="196"/>
        <v/>
      </c>
      <c r="U978" s="39" t="str">
        <f t="shared" si="197"/>
        <v/>
      </c>
      <c r="W978" s="39" t="str">
        <f t="shared" si="198"/>
        <v/>
      </c>
      <c r="Y978" s="39" t="str">
        <f>IF($B978="", "", IF(OR($B978&lt;'Intro &amp; Setup'!$BI$7, $B978&gt;'Intro &amp; Setup'!$BJ$18), "X", ""))</f>
        <v/>
      </c>
      <c r="AA978" s="70" t="str">
        <f t="shared" si="199"/>
        <v/>
      </c>
      <c r="AB978" s="67" t="str">
        <f t="shared" si="200"/>
        <v/>
      </c>
      <c r="AD978" s="64" t="str">
        <f t="shared" si="201"/>
        <v/>
      </c>
      <c r="AF978" s="67" t="str">
        <f>IF($AD978="", "", COUNTIF($AD$11:$AD$1010, "&lt;"&amp;$AD978)+1+COUNTIF($AD$11:$AD978, $AD978)-1)</f>
        <v/>
      </c>
      <c r="AH978" s="77" t="str">
        <f t="shared" si="202"/>
        <v/>
      </c>
      <c r="AI978" s="21" t="str">
        <f t="shared" si="203"/>
        <v/>
      </c>
      <c r="AK978" s="39" t="str">
        <f t="shared" si="204"/>
        <v/>
      </c>
      <c r="AM978" s="77" t="str">
        <f t="shared" si="205"/>
        <v/>
      </c>
      <c r="AO978" s="77" t="str">
        <f t="shared" si="206"/>
        <v/>
      </c>
      <c r="AP978" s="21" t="str">
        <f t="shared" si="207"/>
        <v/>
      </c>
    </row>
    <row r="979" spans="1:42" x14ac:dyDescent="0.25">
      <c r="A979" s="27"/>
      <c r="B979" s="104"/>
      <c r="C979" s="105"/>
      <c r="D979" s="105"/>
      <c r="E979" s="106"/>
      <c r="F979" s="107"/>
      <c r="G979" s="107"/>
      <c r="H979" s="108"/>
      <c r="I979" s="27"/>
      <c r="J979" s="27"/>
      <c r="K979" s="29" t="str">
        <f t="shared" si="195"/>
        <v/>
      </c>
      <c r="L979" s="21" t="str">
        <f>IF($K979="", "", IF($K979=$Q$5, 0, ($G979*'Intro &amp; Setup'!$Y$20)-($F979*'Intro &amp; Setup'!$Y$20)))</f>
        <v/>
      </c>
      <c r="M979" s="27"/>
      <c r="S979" s="39" t="str">
        <f t="shared" si="196"/>
        <v/>
      </c>
      <c r="U979" s="39" t="str">
        <f t="shared" si="197"/>
        <v/>
      </c>
      <c r="W979" s="39" t="str">
        <f t="shared" si="198"/>
        <v/>
      </c>
      <c r="Y979" s="39" t="str">
        <f>IF($B979="", "", IF(OR($B979&lt;'Intro &amp; Setup'!$BI$7, $B979&gt;'Intro &amp; Setup'!$BJ$18), "X", ""))</f>
        <v/>
      </c>
      <c r="AA979" s="70" t="str">
        <f t="shared" si="199"/>
        <v/>
      </c>
      <c r="AB979" s="67" t="str">
        <f t="shared" si="200"/>
        <v/>
      </c>
      <c r="AD979" s="64" t="str">
        <f t="shared" si="201"/>
        <v/>
      </c>
      <c r="AF979" s="67" t="str">
        <f>IF($AD979="", "", COUNTIF($AD$11:$AD$1010, "&lt;"&amp;$AD979)+1+COUNTIF($AD$11:$AD979, $AD979)-1)</f>
        <v/>
      </c>
      <c r="AH979" s="77" t="str">
        <f t="shared" si="202"/>
        <v/>
      </c>
      <c r="AI979" s="21" t="str">
        <f t="shared" si="203"/>
        <v/>
      </c>
      <c r="AK979" s="39" t="str">
        <f t="shared" si="204"/>
        <v/>
      </c>
      <c r="AM979" s="77" t="str">
        <f t="shared" si="205"/>
        <v/>
      </c>
      <c r="AO979" s="77" t="str">
        <f t="shared" si="206"/>
        <v/>
      </c>
      <c r="AP979" s="21" t="str">
        <f t="shared" si="207"/>
        <v/>
      </c>
    </row>
    <row r="980" spans="1:42" x14ac:dyDescent="0.25">
      <c r="A980" s="27"/>
      <c r="B980" s="104"/>
      <c r="C980" s="105"/>
      <c r="D980" s="105"/>
      <c r="E980" s="106"/>
      <c r="F980" s="107"/>
      <c r="G980" s="107"/>
      <c r="H980" s="108"/>
      <c r="I980" s="27"/>
      <c r="J980" s="27"/>
      <c r="K980" s="29" t="str">
        <f t="shared" si="195"/>
        <v/>
      </c>
      <c r="L980" s="21" t="str">
        <f>IF($K980="", "", IF($K980=$Q$5, 0, ($G980*'Intro &amp; Setup'!$Y$20)-($F980*'Intro &amp; Setup'!$Y$20)))</f>
        <v/>
      </c>
      <c r="M980" s="27"/>
      <c r="S980" s="39" t="str">
        <f t="shared" si="196"/>
        <v/>
      </c>
      <c r="U980" s="39" t="str">
        <f t="shared" si="197"/>
        <v/>
      </c>
      <c r="W980" s="39" t="str">
        <f t="shared" si="198"/>
        <v/>
      </c>
      <c r="Y980" s="39" t="str">
        <f>IF($B980="", "", IF(OR($B980&lt;'Intro &amp; Setup'!$BI$7, $B980&gt;'Intro &amp; Setup'!$BJ$18), "X", ""))</f>
        <v/>
      </c>
      <c r="AA980" s="70" t="str">
        <f t="shared" si="199"/>
        <v/>
      </c>
      <c r="AB980" s="67" t="str">
        <f t="shared" si="200"/>
        <v/>
      </c>
      <c r="AD980" s="64" t="str">
        <f t="shared" si="201"/>
        <v/>
      </c>
      <c r="AF980" s="67" t="str">
        <f>IF($AD980="", "", COUNTIF($AD$11:$AD$1010, "&lt;"&amp;$AD980)+1+COUNTIF($AD$11:$AD980, $AD980)-1)</f>
        <v/>
      </c>
      <c r="AH980" s="77" t="str">
        <f t="shared" si="202"/>
        <v/>
      </c>
      <c r="AI980" s="21" t="str">
        <f t="shared" si="203"/>
        <v/>
      </c>
      <c r="AK980" s="39" t="str">
        <f t="shared" si="204"/>
        <v/>
      </c>
      <c r="AM980" s="77" t="str">
        <f t="shared" si="205"/>
        <v/>
      </c>
      <c r="AO980" s="77" t="str">
        <f t="shared" si="206"/>
        <v/>
      </c>
      <c r="AP980" s="21" t="str">
        <f t="shared" si="207"/>
        <v/>
      </c>
    </row>
    <row r="981" spans="1:42" x14ac:dyDescent="0.25">
      <c r="A981" s="27"/>
      <c r="B981" s="104"/>
      <c r="C981" s="105"/>
      <c r="D981" s="105"/>
      <c r="E981" s="106"/>
      <c r="F981" s="107"/>
      <c r="G981" s="107"/>
      <c r="H981" s="108"/>
      <c r="I981" s="27"/>
      <c r="J981" s="27"/>
      <c r="K981" s="29" t="str">
        <f t="shared" si="195"/>
        <v/>
      </c>
      <c r="L981" s="21" t="str">
        <f>IF($K981="", "", IF($K981=$Q$5, 0, ($G981*'Intro &amp; Setup'!$Y$20)-($F981*'Intro &amp; Setup'!$Y$20)))</f>
        <v/>
      </c>
      <c r="M981" s="27"/>
      <c r="S981" s="39" t="str">
        <f t="shared" si="196"/>
        <v/>
      </c>
      <c r="U981" s="39" t="str">
        <f t="shared" si="197"/>
        <v/>
      </c>
      <c r="W981" s="39" t="str">
        <f t="shared" si="198"/>
        <v/>
      </c>
      <c r="Y981" s="39" t="str">
        <f>IF($B981="", "", IF(OR($B981&lt;'Intro &amp; Setup'!$BI$7, $B981&gt;'Intro &amp; Setup'!$BJ$18), "X", ""))</f>
        <v/>
      </c>
      <c r="AA981" s="70" t="str">
        <f t="shared" si="199"/>
        <v/>
      </c>
      <c r="AB981" s="67" t="str">
        <f t="shared" si="200"/>
        <v/>
      </c>
      <c r="AD981" s="64" t="str">
        <f t="shared" si="201"/>
        <v/>
      </c>
      <c r="AF981" s="67" t="str">
        <f>IF($AD981="", "", COUNTIF($AD$11:$AD$1010, "&lt;"&amp;$AD981)+1+COUNTIF($AD$11:$AD981, $AD981)-1)</f>
        <v/>
      </c>
      <c r="AH981" s="77" t="str">
        <f t="shared" si="202"/>
        <v/>
      </c>
      <c r="AI981" s="21" t="str">
        <f t="shared" si="203"/>
        <v/>
      </c>
      <c r="AK981" s="39" t="str">
        <f t="shared" si="204"/>
        <v/>
      </c>
      <c r="AM981" s="77" t="str">
        <f t="shared" si="205"/>
        <v/>
      </c>
      <c r="AO981" s="77" t="str">
        <f t="shared" si="206"/>
        <v/>
      </c>
      <c r="AP981" s="21" t="str">
        <f t="shared" si="207"/>
        <v/>
      </c>
    </row>
    <row r="982" spans="1:42" x14ac:dyDescent="0.25">
      <c r="A982" s="27"/>
      <c r="B982" s="104"/>
      <c r="C982" s="105"/>
      <c r="D982" s="105"/>
      <c r="E982" s="106"/>
      <c r="F982" s="107"/>
      <c r="G982" s="107"/>
      <c r="H982" s="108"/>
      <c r="I982" s="27"/>
      <c r="J982" s="27"/>
      <c r="K982" s="29" t="str">
        <f t="shared" si="195"/>
        <v/>
      </c>
      <c r="L982" s="21" t="str">
        <f>IF($K982="", "", IF($K982=$Q$5, 0, ($G982*'Intro &amp; Setup'!$Y$20)-($F982*'Intro &amp; Setup'!$Y$20)))</f>
        <v/>
      </c>
      <c r="M982" s="27"/>
      <c r="S982" s="39" t="str">
        <f t="shared" si="196"/>
        <v/>
      </c>
      <c r="U982" s="39" t="str">
        <f t="shared" si="197"/>
        <v/>
      </c>
      <c r="W982" s="39" t="str">
        <f t="shared" si="198"/>
        <v/>
      </c>
      <c r="Y982" s="39" t="str">
        <f>IF($B982="", "", IF(OR($B982&lt;'Intro &amp; Setup'!$BI$7, $B982&gt;'Intro &amp; Setup'!$BJ$18), "X", ""))</f>
        <v/>
      </c>
      <c r="AA982" s="70" t="str">
        <f t="shared" si="199"/>
        <v/>
      </c>
      <c r="AB982" s="67" t="str">
        <f t="shared" si="200"/>
        <v/>
      </c>
      <c r="AD982" s="64" t="str">
        <f t="shared" si="201"/>
        <v/>
      </c>
      <c r="AF982" s="67" t="str">
        <f>IF($AD982="", "", COUNTIF($AD$11:$AD$1010, "&lt;"&amp;$AD982)+1+COUNTIF($AD$11:$AD982, $AD982)-1)</f>
        <v/>
      </c>
      <c r="AH982" s="77" t="str">
        <f t="shared" si="202"/>
        <v/>
      </c>
      <c r="AI982" s="21" t="str">
        <f t="shared" si="203"/>
        <v/>
      </c>
      <c r="AK982" s="39" t="str">
        <f t="shared" si="204"/>
        <v/>
      </c>
      <c r="AM982" s="77" t="str">
        <f t="shared" si="205"/>
        <v/>
      </c>
      <c r="AO982" s="77" t="str">
        <f t="shared" si="206"/>
        <v/>
      </c>
      <c r="AP982" s="21" t="str">
        <f t="shared" si="207"/>
        <v/>
      </c>
    </row>
    <row r="983" spans="1:42" x14ac:dyDescent="0.25">
      <c r="A983" s="27"/>
      <c r="B983" s="104"/>
      <c r="C983" s="105"/>
      <c r="D983" s="105"/>
      <c r="E983" s="106"/>
      <c r="F983" s="107"/>
      <c r="G983" s="107"/>
      <c r="H983" s="108"/>
      <c r="I983" s="27"/>
      <c r="J983" s="27"/>
      <c r="K983" s="29" t="str">
        <f t="shared" si="195"/>
        <v/>
      </c>
      <c r="L983" s="21" t="str">
        <f>IF($K983="", "", IF($K983=$Q$5, 0, ($G983*'Intro &amp; Setup'!$Y$20)-($F983*'Intro &amp; Setup'!$Y$20)))</f>
        <v/>
      </c>
      <c r="M983" s="27"/>
      <c r="S983" s="39" t="str">
        <f t="shared" si="196"/>
        <v/>
      </c>
      <c r="U983" s="39" t="str">
        <f t="shared" si="197"/>
        <v/>
      </c>
      <c r="W983" s="39" t="str">
        <f t="shared" si="198"/>
        <v/>
      </c>
      <c r="Y983" s="39" t="str">
        <f>IF($B983="", "", IF(OR($B983&lt;'Intro &amp; Setup'!$BI$7, $B983&gt;'Intro &amp; Setup'!$BJ$18), "X", ""))</f>
        <v/>
      </c>
      <c r="AA983" s="70" t="str">
        <f t="shared" si="199"/>
        <v/>
      </c>
      <c r="AB983" s="67" t="str">
        <f t="shared" si="200"/>
        <v/>
      </c>
      <c r="AD983" s="64" t="str">
        <f t="shared" si="201"/>
        <v/>
      </c>
      <c r="AF983" s="67" t="str">
        <f>IF($AD983="", "", COUNTIF($AD$11:$AD$1010, "&lt;"&amp;$AD983)+1+COUNTIF($AD$11:$AD983, $AD983)-1)</f>
        <v/>
      </c>
      <c r="AH983" s="77" t="str">
        <f t="shared" si="202"/>
        <v/>
      </c>
      <c r="AI983" s="21" t="str">
        <f t="shared" si="203"/>
        <v/>
      </c>
      <c r="AK983" s="39" t="str">
        <f t="shared" si="204"/>
        <v/>
      </c>
      <c r="AM983" s="77" t="str">
        <f t="shared" si="205"/>
        <v/>
      </c>
      <c r="AO983" s="77" t="str">
        <f t="shared" si="206"/>
        <v/>
      </c>
      <c r="AP983" s="21" t="str">
        <f t="shared" si="207"/>
        <v/>
      </c>
    </row>
    <row r="984" spans="1:42" x14ac:dyDescent="0.25">
      <c r="A984" s="27"/>
      <c r="B984" s="104"/>
      <c r="C984" s="105"/>
      <c r="D984" s="105"/>
      <c r="E984" s="106"/>
      <c r="F984" s="107"/>
      <c r="G984" s="107"/>
      <c r="H984" s="108"/>
      <c r="I984" s="27"/>
      <c r="J984" s="27"/>
      <c r="K984" s="29" t="str">
        <f t="shared" si="195"/>
        <v/>
      </c>
      <c r="L984" s="21" t="str">
        <f>IF($K984="", "", IF($K984=$Q$5, 0, ($G984*'Intro &amp; Setup'!$Y$20)-($F984*'Intro &amp; Setup'!$Y$20)))</f>
        <v/>
      </c>
      <c r="M984" s="27"/>
      <c r="S984" s="39" t="str">
        <f t="shared" si="196"/>
        <v/>
      </c>
      <c r="U984" s="39" t="str">
        <f t="shared" si="197"/>
        <v/>
      </c>
      <c r="W984" s="39" t="str">
        <f t="shared" si="198"/>
        <v/>
      </c>
      <c r="Y984" s="39" t="str">
        <f>IF($B984="", "", IF(OR($B984&lt;'Intro &amp; Setup'!$BI$7, $B984&gt;'Intro &amp; Setup'!$BJ$18), "X", ""))</f>
        <v/>
      </c>
      <c r="AA984" s="70" t="str">
        <f t="shared" si="199"/>
        <v/>
      </c>
      <c r="AB984" s="67" t="str">
        <f t="shared" si="200"/>
        <v/>
      </c>
      <c r="AD984" s="64" t="str">
        <f t="shared" si="201"/>
        <v/>
      </c>
      <c r="AF984" s="67" t="str">
        <f>IF($AD984="", "", COUNTIF($AD$11:$AD$1010, "&lt;"&amp;$AD984)+1+COUNTIF($AD$11:$AD984, $AD984)-1)</f>
        <v/>
      </c>
      <c r="AH984" s="77" t="str">
        <f t="shared" si="202"/>
        <v/>
      </c>
      <c r="AI984" s="21" t="str">
        <f t="shared" si="203"/>
        <v/>
      </c>
      <c r="AK984" s="39" t="str">
        <f t="shared" si="204"/>
        <v/>
      </c>
      <c r="AM984" s="77" t="str">
        <f t="shared" si="205"/>
        <v/>
      </c>
      <c r="AO984" s="77" t="str">
        <f t="shared" si="206"/>
        <v/>
      </c>
      <c r="AP984" s="21" t="str">
        <f t="shared" si="207"/>
        <v/>
      </c>
    </row>
    <row r="985" spans="1:42" x14ac:dyDescent="0.25">
      <c r="A985" s="27"/>
      <c r="B985" s="104"/>
      <c r="C985" s="105"/>
      <c r="D985" s="105"/>
      <c r="E985" s="106"/>
      <c r="F985" s="107"/>
      <c r="G985" s="107"/>
      <c r="H985" s="108"/>
      <c r="I985" s="27"/>
      <c r="J985" s="27"/>
      <c r="K985" s="29" t="str">
        <f t="shared" si="195"/>
        <v/>
      </c>
      <c r="L985" s="21" t="str">
        <f>IF($K985="", "", IF($K985=$Q$5, 0, ($G985*'Intro &amp; Setup'!$Y$20)-($F985*'Intro &amp; Setup'!$Y$20)))</f>
        <v/>
      </c>
      <c r="M985" s="27"/>
      <c r="S985" s="39" t="str">
        <f t="shared" si="196"/>
        <v/>
      </c>
      <c r="U985" s="39" t="str">
        <f t="shared" si="197"/>
        <v/>
      </c>
      <c r="W985" s="39" t="str">
        <f t="shared" si="198"/>
        <v/>
      </c>
      <c r="Y985" s="39" t="str">
        <f>IF($B985="", "", IF(OR($B985&lt;'Intro &amp; Setup'!$BI$7, $B985&gt;'Intro &amp; Setup'!$BJ$18), "X", ""))</f>
        <v/>
      </c>
      <c r="AA985" s="70" t="str">
        <f t="shared" si="199"/>
        <v/>
      </c>
      <c r="AB985" s="67" t="str">
        <f t="shared" si="200"/>
        <v/>
      </c>
      <c r="AD985" s="64" t="str">
        <f t="shared" si="201"/>
        <v/>
      </c>
      <c r="AF985" s="67" t="str">
        <f>IF($AD985="", "", COUNTIF($AD$11:$AD$1010, "&lt;"&amp;$AD985)+1+COUNTIF($AD$11:$AD985, $AD985)-1)</f>
        <v/>
      </c>
      <c r="AH985" s="77" t="str">
        <f t="shared" si="202"/>
        <v/>
      </c>
      <c r="AI985" s="21" t="str">
        <f t="shared" si="203"/>
        <v/>
      </c>
      <c r="AK985" s="39" t="str">
        <f t="shared" si="204"/>
        <v/>
      </c>
      <c r="AM985" s="77" t="str">
        <f t="shared" si="205"/>
        <v/>
      </c>
      <c r="AO985" s="77" t="str">
        <f t="shared" si="206"/>
        <v/>
      </c>
      <c r="AP985" s="21" t="str">
        <f t="shared" si="207"/>
        <v/>
      </c>
    </row>
    <row r="986" spans="1:42" x14ac:dyDescent="0.25">
      <c r="A986" s="27"/>
      <c r="B986" s="104"/>
      <c r="C986" s="105"/>
      <c r="D986" s="105"/>
      <c r="E986" s="106"/>
      <c r="F986" s="107"/>
      <c r="G986" s="107"/>
      <c r="H986" s="108"/>
      <c r="I986" s="27"/>
      <c r="J986" s="27"/>
      <c r="K986" s="29" t="str">
        <f t="shared" si="195"/>
        <v/>
      </c>
      <c r="L986" s="21" t="str">
        <f>IF($K986="", "", IF($K986=$Q$5, 0, ($G986*'Intro &amp; Setup'!$Y$20)-($F986*'Intro &amp; Setup'!$Y$20)))</f>
        <v/>
      </c>
      <c r="M986" s="27"/>
      <c r="S986" s="39" t="str">
        <f t="shared" si="196"/>
        <v/>
      </c>
      <c r="U986" s="39" t="str">
        <f t="shared" si="197"/>
        <v/>
      </c>
      <c r="W986" s="39" t="str">
        <f t="shared" si="198"/>
        <v/>
      </c>
      <c r="Y986" s="39" t="str">
        <f>IF($B986="", "", IF(OR($B986&lt;'Intro &amp; Setup'!$BI$7, $B986&gt;'Intro &amp; Setup'!$BJ$18), "X", ""))</f>
        <v/>
      </c>
      <c r="AA986" s="70" t="str">
        <f t="shared" si="199"/>
        <v/>
      </c>
      <c r="AB986" s="67" t="str">
        <f t="shared" si="200"/>
        <v/>
      </c>
      <c r="AD986" s="64" t="str">
        <f t="shared" si="201"/>
        <v/>
      </c>
      <c r="AF986" s="67" t="str">
        <f>IF($AD986="", "", COUNTIF($AD$11:$AD$1010, "&lt;"&amp;$AD986)+1+COUNTIF($AD$11:$AD986, $AD986)-1)</f>
        <v/>
      </c>
      <c r="AH986" s="77" t="str">
        <f t="shared" si="202"/>
        <v/>
      </c>
      <c r="AI986" s="21" t="str">
        <f t="shared" si="203"/>
        <v/>
      </c>
      <c r="AK986" s="39" t="str">
        <f t="shared" si="204"/>
        <v/>
      </c>
      <c r="AM986" s="77" t="str">
        <f t="shared" si="205"/>
        <v/>
      </c>
      <c r="AO986" s="77" t="str">
        <f t="shared" si="206"/>
        <v/>
      </c>
      <c r="AP986" s="21" t="str">
        <f t="shared" si="207"/>
        <v/>
      </c>
    </row>
    <row r="987" spans="1:42" x14ac:dyDescent="0.25">
      <c r="A987" s="27"/>
      <c r="B987" s="104"/>
      <c r="C987" s="105"/>
      <c r="D987" s="105"/>
      <c r="E987" s="106"/>
      <c r="F987" s="107"/>
      <c r="G987" s="107"/>
      <c r="H987" s="108"/>
      <c r="I987" s="27"/>
      <c r="J987" s="27"/>
      <c r="K987" s="29" t="str">
        <f t="shared" si="195"/>
        <v/>
      </c>
      <c r="L987" s="21" t="str">
        <f>IF($K987="", "", IF($K987=$Q$5, 0, ($G987*'Intro &amp; Setup'!$Y$20)-($F987*'Intro &amp; Setup'!$Y$20)))</f>
        <v/>
      </c>
      <c r="M987" s="27"/>
      <c r="S987" s="39" t="str">
        <f t="shared" si="196"/>
        <v/>
      </c>
      <c r="U987" s="39" t="str">
        <f t="shared" si="197"/>
        <v/>
      </c>
      <c r="W987" s="39" t="str">
        <f t="shared" si="198"/>
        <v/>
      </c>
      <c r="Y987" s="39" t="str">
        <f>IF($B987="", "", IF(OR($B987&lt;'Intro &amp; Setup'!$BI$7, $B987&gt;'Intro &amp; Setup'!$BJ$18), "X", ""))</f>
        <v/>
      </c>
      <c r="AA987" s="70" t="str">
        <f t="shared" si="199"/>
        <v/>
      </c>
      <c r="AB987" s="67" t="str">
        <f t="shared" si="200"/>
        <v/>
      </c>
      <c r="AD987" s="64" t="str">
        <f t="shared" si="201"/>
        <v/>
      </c>
      <c r="AF987" s="67" t="str">
        <f>IF($AD987="", "", COUNTIF($AD$11:$AD$1010, "&lt;"&amp;$AD987)+1+COUNTIF($AD$11:$AD987, $AD987)-1)</f>
        <v/>
      </c>
      <c r="AH987" s="77" t="str">
        <f t="shared" si="202"/>
        <v/>
      </c>
      <c r="AI987" s="21" t="str">
        <f t="shared" si="203"/>
        <v/>
      </c>
      <c r="AK987" s="39" t="str">
        <f t="shared" si="204"/>
        <v/>
      </c>
      <c r="AM987" s="77" t="str">
        <f t="shared" si="205"/>
        <v/>
      </c>
      <c r="AO987" s="77" t="str">
        <f t="shared" si="206"/>
        <v/>
      </c>
      <c r="AP987" s="21" t="str">
        <f t="shared" si="207"/>
        <v/>
      </c>
    </row>
    <row r="988" spans="1:42" x14ac:dyDescent="0.25">
      <c r="A988" s="27"/>
      <c r="B988" s="104"/>
      <c r="C988" s="105"/>
      <c r="D988" s="105"/>
      <c r="E988" s="106"/>
      <c r="F988" s="107"/>
      <c r="G988" s="107"/>
      <c r="H988" s="108"/>
      <c r="I988" s="27"/>
      <c r="J988" s="27"/>
      <c r="K988" s="29" t="str">
        <f t="shared" si="195"/>
        <v/>
      </c>
      <c r="L988" s="21" t="str">
        <f>IF($K988="", "", IF($K988=$Q$5, 0, ($G988*'Intro &amp; Setup'!$Y$20)-($F988*'Intro &amp; Setup'!$Y$20)))</f>
        <v/>
      </c>
      <c r="M988" s="27"/>
      <c r="S988" s="39" t="str">
        <f t="shared" si="196"/>
        <v/>
      </c>
      <c r="U988" s="39" t="str">
        <f t="shared" si="197"/>
        <v/>
      </c>
      <c r="W988" s="39" t="str">
        <f t="shared" si="198"/>
        <v/>
      </c>
      <c r="Y988" s="39" t="str">
        <f>IF($B988="", "", IF(OR($B988&lt;'Intro &amp; Setup'!$BI$7, $B988&gt;'Intro &amp; Setup'!$BJ$18), "X", ""))</f>
        <v/>
      </c>
      <c r="AA988" s="70" t="str">
        <f t="shared" si="199"/>
        <v/>
      </c>
      <c r="AB988" s="67" t="str">
        <f t="shared" si="200"/>
        <v/>
      </c>
      <c r="AD988" s="64" t="str">
        <f t="shared" si="201"/>
        <v/>
      </c>
      <c r="AF988" s="67" t="str">
        <f>IF($AD988="", "", COUNTIF($AD$11:$AD$1010, "&lt;"&amp;$AD988)+1+COUNTIF($AD$11:$AD988, $AD988)-1)</f>
        <v/>
      </c>
      <c r="AH988" s="77" t="str">
        <f t="shared" si="202"/>
        <v/>
      </c>
      <c r="AI988" s="21" t="str">
        <f t="shared" si="203"/>
        <v/>
      </c>
      <c r="AK988" s="39" t="str">
        <f t="shared" si="204"/>
        <v/>
      </c>
      <c r="AM988" s="77" t="str">
        <f t="shared" si="205"/>
        <v/>
      </c>
      <c r="AO988" s="77" t="str">
        <f t="shared" si="206"/>
        <v/>
      </c>
      <c r="AP988" s="21" t="str">
        <f t="shared" si="207"/>
        <v/>
      </c>
    </row>
    <row r="989" spans="1:42" x14ac:dyDescent="0.25">
      <c r="A989" s="27"/>
      <c r="B989" s="104"/>
      <c r="C989" s="105"/>
      <c r="D989" s="105"/>
      <c r="E989" s="106"/>
      <c r="F989" s="107"/>
      <c r="G989" s="107"/>
      <c r="H989" s="108"/>
      <c r="I989" s="27"/>
      <c r="J989" s="27"/>
      <c r="K989" s="29" t="str">
        <f t="shared" si="195"/>
        <v/>
      </c>
      <c r="L989" s="21" t="str">
        <f>IF($K989="", "", IF($K989=$Q$5, 0, ($G989*'Intro &amp; Setup'!$Y$20)-($F989*'Intro &amp; Setup'!$Y$20)))</f>
        <v/>
      </c>
      <c r="M989" s="27"/>
      <c r="S989" s="39" t="str">
        <f t="shared" si="196"/>
        <v/>
      </c>
      <c r="U989" s="39" t="str">
        <f t="shared" si="197"/>
        <v/>
      </c>
      <c r="W989" s="39" t="str">
        <f t="shared" si="198"/>
        <v/>
      </c>
      <c r="Y989" s="39" t="str">
        <f>IF($B989="", "", IF(OR($B989&lt;'Intro &amp; Setup'!$BI$7, $B989&gt;'Intro &amp; Setup'!$BJ$18), "X", ""))</f>
        <v/>
      </c>
      <c r="AA989" s="70" t="str">
        <f t="shared" si="199"/>
        <v/>
      </c>
      <c r="AB989" s="67" t="str">
        <f t="shared" si="200"/>
        <v/>
      </c>
      <c r="AD989" s="64" t="str">
        <f t="shared" si="201"/>
        <v/>
      </c>
      <c r="AF989" s="67" t="str">
        <f>IF($AD989="", "", COUNTIF($AD$11:$AD$1010, "&lt;"&amp;$AD989)+1+COUNTIF($AD$11:$AD989, $AD989)-1)</f>
        <v/>
      </c>
      <c r="AH989" s="77" t="str">
        <f t="shared" si="202"/>
        <v/>
      </c>
      <c r="AI989" s="21" t="str">
        <f t="shared" si="203"/>
        <v/>
      </c>
      <c r="AK989" s="39" t="str">
        <f t="shared" si="204"/>
        <v/>
      </c>
      <c r="AM989" s="77" t="str">
        <f t="shared" si="205"/>
        <v/>
      </c>
      <c r="AO989" s="77" t="str">
        <f t="shared" si="206"/>
        <v/>
      </c>
      <c r="AP989" s="21" t="str">
        <f t="shared" si="207"/>
        <v/>
      </c>
    </row>
    <row r="990" spans="1:42" x14ac:dyDescent="0.25">
      <c r="A990" s="27"/>
      <c r="B990" s="104"/>
      <c r="C990" s="105"/>
      <c r="D990" s="105"/>
      <c r="E990" s="106"/>
      <c r="F990" s="107"/>
      <c r="G990" s="107"/>
      <c r="H990" s="108"/>
      <c r="I990" s="27"/>
      <c r="J990" s="27"/>
      <c r="K990" s="29" t="str">
        <f t="shared" si="195"/>
        <v/>
      </c>
      <c r="L990" s="21" t="str">
        <f>IF($K990="", "", IF($K990=$Q$5, 0, ($G990*'Intro &amp; Setup'!$Y$20)-($F990*'Intro &amp; Setup'!$Y$20)))</f>
        <v/>
      </c>
      <c r="M990" s="27"/>
      <c r="S990" s="39" t="str">
        <f t="shared" si="196"/>
        <v/>
      </c>
      <c r="U990" s="39" t="str">
        <f t="shared" si="197"/>
        <v/>
      </c>
      <c r="W990" s="39" t="str">
        <f t="shared" si="198"/>
        <v/>
      </c>
      <c r="Y990" s="39" t="str">
        <f>IF($B990="", "", IF(OR($B990&lt;'Intro &amp; Setup'!$BI$7, $B990&gt;'Intro &amp; Setup'!$BJ$18), "X", ""))</f>
        <v/>
      </c>
      <c r="AA990" s="70" t="str">
        <f t="shared" si="199"/>
        <v/>
      </c>
      <c r="AB990" s="67" t="str">
        <f t="shared" si="200"/>
        <v/>
      </c>
      <c r="AD990" s="64" t="str">
        <f t="shared" si="201"/>
        <v/>
      </c>
      <c r="AF990" s="67" t="str">
        <f>IF($AD990="", "", COUNTIF($AD$11:$AD$1010, "&lt;"&amp;$AD990)+1+COUNTIF($AD$11:$AD990, $AD990)-1)</f>
        <v/>
      </c>
      <c r="AH990" s="77" t="str">
        <f t="shared" si="202"/>
        <v/>
      </c>
      <c r="AI990" s="21" t="str">
        <f t="shared" si="203"/>
        <v/>
      </c>
      <c r="AK990" s="39" t="str">
        <f t="shared" si="204"/>
        <v/>
      </c>
      <c r="AM990" s="77" t="str">
        <f t="shared" si="205"/>
        <v/>
      </c>
      <c r="AO990" s="77" t="str">
        <f t="shared" si="206"/>
        <v/>
      </c>
      <c r="AP990" s="21" t="str">
        <f t="shared" si="207"/>
        <v/>
      </c>
    </row>
    <row r="991" spans="1:42" x14ac:dyDescent="0.25">
      <c r="A991" s="27"/>
      <c r="B991" s="104"/>
      <c r="C991" s="105"/>
      <c r="D991" s="105"/>
      <c r="E991" s="106"/>
      <c r="F991" s="107"/>
      <c r="G991" s="107"/>
      <c r="H991" s="108"/>
      <c r="I991" s="27"/>
      <c r="J991" s="27"/>
      <c r="K991" s="29" t="str">
        <f t="shared" si="195"/>
        <v/>
      </c>
      <c r="L991" s="21" t="str">
        <f>IF($K991="", "", IF($K991=$Q$5, 0, ($G991*'Intro &amp; Setup'!$Y$20)-($F991*'Intro &amp; Setup'!$Y$20)))</f>
        <v/>
      </c>
      <c r="M991" s="27"/>
      <c r="S991" s="39" t="str">
        <f t="shared" si="196"/>
        <v/>
      </c>
      <c r="U991" s="39" t="str">
        <f t="shared" si="197"/>
        <v/>
      </c>
      <c r="W991" s="39" t="str">
        <f t="shared" si="198"/>
        <v/>
      </c>
      <c r="Y991" s="39" t="str">
        <f>IF($B991="", "", IF(OR($B991&lt;'Intro &amp; Setup'!$BI$7, $B991&gt;'Intro &amp; Setup'!$BJ$18), "X", ""))</f>
        <v/>
      </c>
      <c r="AA991" s="70" t="str">
        <f t="shared" si="199"/>
        <v/>
      </c>
      <c r="AB991" s="67" t="str">
        <f t="shared" si="200"/>
        <v/>
      </c>
      <c r="AD991" s="64" t="str">
        <f t="shared" si="201"/>
        <v/>
      </c>
      <c r="AF991" s="67" t="str">
        <f>IF($AD991="", "", COUNTIF($AD$11:$AD$1010, "&lt;"&amp;$AD991)+1+COUNTIF($AD$11:$AD991, $AD991)-1)</f>
        <v/>
      </c>
      <c r="AH991" s="77" t="str">
        <f t="shared" si="202"/>
        <v/>
      </c>
      <c r="AI991" s="21" t="str">
        <f t="shared" si="203"/>
        <v/>
      </c>
      <c r="AK991" s="39" t="str">
        <f t="shared" si="204"/>
        <v/>
      </c>
      <c r="AM991" s="77" t="str">
        <f t="shared" si="205"/>
        <v/>
      </c>
      <c r="AO991" s="77" t="str">
        <f t="shared" si="206"/>
        <v/>
      </c>
      <c r="AP991" s="21" t="str">
        <f t="shared" si="207"/>
        <v/>
      </c>
    </row>
    <row r="992" spans="1:42" x14ac:dyDescent="0.25">
      <c r="A992" s="27"/>
      <c r="B992" s="104"/>
      <c r="C992" s="105"/>
      <c r="D992" s="105"/>
      <c r="E992" s="106"/>
      <c r="F992" s="107"/>
      <c r="G992" s="107"/>
      <c r="H992" s="108"/>
      <c r="I992" s="27"/>
      <c r="J992" s="27"/>
      <c r="K992" s="29" t="str">
        <f t="shared" si="195"/>
        <v/>
      </c>
      <c r="L992" s="21" t="str">
        <f>IF($K992="", "", IF($K992=$Q$5, 0, ($G992*'Intro &amp; Setup'!$Y$20)-($F992*'Intro &amp; Setup'!$Y$20)))</f>
        <v/>
      </c>
      <c r="M992" s="27"/>
      <c r="S992" s="39" t="str">
        <f t="shared" si="196"/>
        <v/>
      </c>
      <c r="U992" s="39" t="str">
        <f t="shared" si="197"/>
        <v/>
      </c>
      <c r="W992" s="39" t="str">
        <f t="shared" si="198"/>
        <v/>
      </c>
      <c r="Y992" s="39" t="str">
        <f>IF($B992="", "", IF(OR($B992&lt;'Intro &amp; Setup'!$BI$7, $B992&gt;'Intro &amp; Setup'!$BJ$18), "X", ""))</f>
        <v/>
      </c>
      <c r="AA992" s="70" t="str">
        <f t="shared" si="199"/>
        <v/>
      </c>
      <c r="AB992" s="67" t="str">
        <f t="shared" si="200"/>
        <v/>
      </c>
      <c r="AD992" s="64" t="str">
        <f t="shared" si="201"/>
        <v/>
      </c>
      <c r="AF992" s="67" t="str">
        <f>IF($AD992="", "", COUNTIF($AD$11:$AD$1010, "&lt;"&amp;$AD992)+1+COUNTIF($AD$11:$AD992, $AD992)-1)</f>
        <v/>
      </c>
      <c r="AH992" s="77" t="str">
        <f t="shared" si="202"/>
        <v/>
      </c>
      <c r="AI992" s="21" t="str">
        <f t="shared" si="203"/>
        <v/>
      </c>
      <c r="AK992" s="39" t="str">
        <f t="shared" si="204"/>
        <v/>
      </c>
      <c r="AM992" s="77" t="str">
        <f t="shared" si="205"/>
        <v/>
      </c>
      <c r="AO992" s="77" t="str">
        <f t="shared" si="206"/>
        <v/>
      </c>
      <c r="AP992" s="21" t="str">
        <f t="shared" si="207"/>
        <v/>
      </c>
    </row>
    <row r="993" spans="1:42" x14ac:dyDescent="0.25">
      <c r="A993" s="27"/>
      <c r="B993" s="104"/>
      <c r="C993" s="105"/>
      <c r="D993" s="105"/>
      <c r="E993" s="106"/>
      <c r="F993" s="107"/>
      <c r="G993" s="107"/>
      <c r="H993" s="108"/>
      <c r="I993" s="27"/>
      <c r="J993" s="27"/>
      <c r="K993" s="29" t="str">
        <f t="shared" si="195"/>
        <v/>
      </c>
      <c r="L993" s="21" t="str">
        <f>IF($K993="", "", IF($K993=$Q$5, 0, ($G993*'Intro &amp; Setup'!$Y$20)-($F993*'Intro &amp; Setup'!$Y$20)))</f>
        <v/>
      </c>
      <c r="M993" s="27"/>
      <c r="S993" s="39" t="str">
        <f t="shared" si="196"/>
        <v/>
      </c>
      <c r="U993" s="39" t="str">
        <f t="shared" si="197"/>
        <v/>
      </c>
      <c r="W993" s="39" t="str">
        <f t="shared" si="198"/>
        <v/>
      </c>
      <c r="Y993" s="39" t="str">
        <f>IF($B993="", "", IF(OR($B993&lt;'Intro &amp; Setup'!$BI$7, $B993&gt;'Intro &amp; Setup'!$BJ$18), "X", ""))</f>
        <v/>
      </c>
      <c r="AA993" s="70" t="str">
        <f t="shared" si="199"/>
        <v/>
      </c>
      <c r="AB993" s="67" t="str">
        <f t="shared" si="200"/>
        <v/>
      </c>
      <c r="AD993" s="64" t="str">
        <f t="shared" si="201"/>
        <v/>
      </c>
      <c r="AF993" s="67" t="str">
        <f>IF($AD993="", "", COUNTIF($AD$11:$AD$1010, "&lt;"&amp;$AD993)+1+COUNTIF($AD$11:$AD993, $AD993)-1)</f>
        <v/>
      </c>
      <c r="AH993" s="77" t="str">
        <f t="shared" si="202"/>
        <v/>
      </c>
      <c r="AI993" s="21" t="str">
        <f t="shared" si="203"/>
        <v/>
      </c>
      <c r="AK993" s="39" t="str">
        <f t="shared" si="204"/>
        <v/>
      </c>
      <c r="AM993" s="77" t="str">
        <f t="shared" si="205"/>
        <v/>
      </c>
      <c r="AO993" s="77" t="str">
        <f t="shared" si="206"/>
        <v/>
      </c>
      <c r="AP993" s="21" t="str">
        <f t="shared" si="207"/>
        <v/>
      </c>
    </row>
    <row r="994" spans="1:42" x14ac:dyDescent="0.25">
      <c r="A994" s="27"/>
      <c r="B994" s="104"/>
      <c r="C994" s="105"/>
      <c r="D994" s="105"/>
      <c r="E994" s="106"/>
      <c r="F994" s="107"/>
      <c r="G994" s="107"/>
      <c r="H994" s="108"/>
      <c r="I994" s="27"/>
      <c r="J994" s="27"/>
      <c r="K994" s="29" t="str">
        <f t="shared" si="195"/>
        <v/>
      </c>
      <c r="L994" s="21" t="str">
        <f>IF($K994="", "", IF($K994=$Q$5, 0, ($G994*'Intro &amp; Setup'!$Y$20)-($F994*'Intro &amp; Setup'!$Y$20)))</f>
        <v/>
      </c>
      <c r="M994" s="27"/>
      <c r="S994" s="39" t="str">
        <f t="shared" si="196"/>
        <v/>
      </c>
      <c r="U994" s="39" t="str">
        <f t="shared" si="197"/>
        <v/>
      </c>
      <c r="W994" s="39" t="str">
        <f t="shared" si="198"/>
        <v/>
      </c>
      <c r="Y994" s="39" t="str">
        <f>IF($B994="", "", IF(OR($B994&lt;'Intro &amp; Setup'!$BI$7, $B994&gt;'Intro &amp; Setup'!$BJ$18), "X", ""))</f>
        <v/>
      </c>
      <c r="AA994" s="70" t="str">
        <f t="shared" si="199"/>
        <v/>
      </c>
      <c r="AB994" s="67" t="str">
        <f t="shared" si="200"/>
        <v/>
      </c>
      <c r="AD994" s="64" t="str">
        <f t="shared" si="201"/>
        <v/>
      </c>
      <c r="AF994" s="67" t="str">
        <f>IF($AD994="", "", COUNTIF($AD$11:$AD$1010, "&lt;"&amp;$AD994)+1+COUNTIF($AD$11:$AD994, $AD994)-1)</f>
        <v/>
      </c>
      <c r="AH994" s="77" t="str">
        <f t="shared" si="202"/>
        <v/>
      </c>
      <c r="AI994" s="21" t="str">
        <f t="shared" si="203"/>
        <v/>
      </c>
      <c r="AK994" s="39" t="str">
        <f t="shared" si="204"/>
        <v/>
      </c>
      <c r="AM994" s="77" t="str">
        <f t="shared" si="205"/>
        <v/>
      </c>
      <c r="AO994" s="77" t="str">
        <f t="shared" si="206"/>
        <v/>
      </c>
      <c r="AP994" s="21" t="str">
        <f t="shared" si="207"/>
        <v/>
      </c>
    </row>
    <row r="995" spans="1:42" x14ac:dyDescent="0.25">
      <c r="A995" s="27"/>
      <c r="B995" s="104"/>
      <c r="C995" s="105"/>
      <c r="D995" s="105"/>
      <c r="E995" s="106"/>
      <c r="F995" s="107"/>
      <c r="G995" s="107"/>
      <c r="H995" s="108"/>
      <c r="I995" s="27"/>
      <c r="J995" s="27"/>
      <c r="K995" s="29" t="str">
        <f t="shared" si="195"/>
        <v/>
      </c>
      <c r="L995" s="21" t="str">
        <f>IF($K995="", "", IF($K995=$Q$5, 0, ($G995*'Intro &amp; Setup'!$Y$20)-($F995*'Intro &amp; Setup'!$Y$20)))</f>
        <v/>
      </c>
      <c r="M995" s="27"/>
      <c r="S995" s="39" t="str">
        <f t="shared" si="196"/>
        <v/>
      </c>
      <c r="U995" s="39" t="str">
        <f t="shared" si="197"/>
        <v/>
      </c>
      <c r="W995" s="39" t="str">
        <f t="shared" si="198"/>
        <v/>
      </c>
      <c r="Y995" s="39" t="str">
        <f>IF($B995="", "", IF(OR($B995&lt;'Intro &amp; Setup'!$BI$7, $B995&gt;'Intro &amp; Setup'!$BJ$18), "X", ""))</f>
        <v/>
      </c>
      <c r="AA995" s="70" t="str">
        <f t="shared" si="199"/>
        <v/>
      </c>
      <c r="AB995" s="67" t="str">
        <f t="shared" si="200"/>
        <v/>
      </c>
      <c r="AD995" s="64" t="str">
        <f t="shared" si="201"/>
        <v/>
      </c>
      <c r="AF995" s="67" t="str">
        <f>IF($AD995="", "", COUNTIF($AD$11:$AD$1010, "&lt;"&amp;$AD995)+1+COUNTIF($AD$11:$AD995, $AD995)-1)</f>
        <v/>
      </c>
      <c r="AH995" s="77" t="str">
        <f t="shared" si="202"/>
        <v/>
      </c>
      <c r="AI995" s="21" t="str">
        <f t="shared" si="203"/>
        <v/>
      </c>
      <c r="AK995" s="39" t="str">
        <f t="shared" si="204"/>
        <v/>
      </c>
      <c r="AM995" s="77" t="str">
        <f t="shared" si="205"/>
        <v/>
      </c>
      <c r="AO995" s="77" t="str">
        <f t="shared" si="206"/>
        <v/>
      </c>
      <c r="AP995" s="21" t="str">
        <f t="shared" si="207"/>
        <v/>
      </c>
    </row>
    <row r="996" spans="1:42" x14ac:dyDescent="0.25">
      <c r="A996" s="27"/>
      <c r="B996" s="104"/>
      <c r="C996" s="105"/>
      <c r="D996" s="105"/>
      <c r="E996" s="106"/>
      <c r="F996" s="107"/>
      <c r="G996" s="107"/>
      <c r="H996" s="108"/>
      <c r="I996" s="27"/>
      <c r="J996" s="27"/>
      <c r="K996" s="29" t="str">
        <f t="shared" si="195"/>
        <v/>
      </c>
      <c r="L996" s="21" t="str">
        <f>IF($K996="", "", IF($K996=$Q$5, 0, ($G996*'Intro &amp; Setup'!$Y$20)-($F996*'Intro &amp; Setup'!$Y$20)))</f>
        <v/>
      </c>
      <c r="M996" s="27"/>
      <c r="S996" s="39" t="str">
        <f t="shared" si="196"/>
        <v/>
      </c>
      <c r="U996" s="39" t="str">
        <f t="shared" si="197"/>
        <v/>
      </c>
      <c r="W996" s="39" t="str">
        <f t="shared" si="198"/>
        <v/>
      </c>
      <c r="Y996" s="39" t="str">
        <f>IF($B996="", "", IF(OR($B996&lt;'Intro &amp; Setup'!$BI$7, $B996&gt;'Intro &amp; Setup'!$BJ$18), "X", ""))</f>
        <v/>
      </c>
      <c r="AA996" s="70" t="str">
        <f t="shared" si="199"/>
        <v/>
      </c>
      <c r="AB996" s="67" t="str">
        <f t="shared" si="200"/>
        <v/>
      </c>
      <c r="AD996" s="64" t="str">
        <f t="shared" si="201"/>
        <v/>
      </c>
      <c r="AF996" s="67" t="str">
        <f>IF($AD996="", "", COUNTIF($AD$11:$AD$1010, "&lt;"&amp;$AD996)+1+COUNTIF($AD$11:$AD996, $AD996)-1)</f>
        <v/>
      </c>
      <c r="AH996" s="77" t="str">
        <f t="shared" si="202"/>
        <v/>
      </c>
      <c r="AI996" s="21" t="str">
        <f t="shared" si="203"/>
        <v/>
      </c>
      <c r="AK996" s="39" t="str">
        <f t="shared" si="204"/>
        <v/>
      </c>
      <c r="AM996" s="77" t="str">
        <f t="shared" si="205"/>
        <v/>
      </c>
      <c r="AO996" s="77" t="str">
        <f t="shared" si="206"/>
        <v/>
      </c>
      <c r="AP996" s="21" t="str">
        <f t="shared" si="207"/>
        <v/>
      </c>
    </row>
    <row r="997" spans="1:42" x14ac:dyDescent="0.25">
      <c r="A997" s="27"/>
      <c r="B997" s="104"/>
      <c r="C997" s="105"/>
      <c r="D997" s="105"/>
      <c r="E997" s="106"/>
      <c r="F997" s="107"/>
      <c r="G997" s="107"/>
      <c r="H997" s="108"/>
      <c r="I997" s="27"/>
      <c r="J997" s="27"/>
      <c r="K997" s="29" t="str">
        <f t="shared" si="195"/>
        <v/>
      </c>
      <c r="L997" s="21" t="str">
        <f>IF($K997="", "", IF($K997=$Q$5, 0, ($G997*'Intro &amp; Setup'!$Y$20)-($F997*'Intro &amp; Setup'!$Y$20)))</f>
        <v/>
      </c>
      <c r="M997" s="27"/>
      <c r="S997" s="39" t="str">
        <f t="shared" si="196"/>
        <v/>
      </c>
      <c r="U997" s="39" t="str">
        <f t="shared" si="197"/>
        <v/>
      </c>
      <c r="W997" s="39" t="str">
        <f t="shared" si="198"/>
        <v/>
      </c>
      <c r="Y997" s="39" t="str">
        <f>IF($B997="", "", IF(OR($B997&lt;'Intro &amp; Setup'!$BI$7, $B997&gt;'Intro &amp; Setup'!$BJ$18), "X", ""))</f>
        <v/>
      </c>
      <c r="AA997" s="70" t="str">
        <f t="shared" si="199"/>
        <v/>
      </c>
      <c r="AB997" s="67" t="str">
        <f t="shared" si="200"/>
        <v/>
      </c>
      <c r="AD997" s="64" t="str">
        <f t="shared" si="201"/>
        <v/>
      </c>
      <c r="AF997" s="67" t="str">
        <f>IF($AD997="", "", COUNTIF($AD$11:$AD$1010, "&lt;"&amp;$AD997)+1+COUNTIF($AD$11:$AD997, $AD997)-1)</f>
        <v/>
      </c>
      <c r="AH997" s="77" t="str">
        <f t="shared" si="202"/>
        <v/>
      </c>
      <c r="AI997" s="21" t="str">
        <f t="shared" si="203"/>
        <v/>
      </c>
      <c r="AK997" s="39" t="str">
        <f t="shared" si="204"/>
        <v/>
      </c>
      <c r="AM997" s="77" t="str">
        <f t="shared" si="205"/>
        <v/>
      </c>
      <c r="AO997" s="77" t="str">
        <f t="shared" si="206"/>
        <v/>
      </c>
      <c r="AP997" s="21" t="str">
        <f t="shared" si="207"/>
        <v/>
      </c>
    </row>
    <row r="998" spans="1:42" x14ac:dyDescent="0.25">
      <c r="A998" s="27"/>
      <c r="B998" s="104"/>
      <c r="C998" s="105"/>
      <c r="D998" s="105"/>
      <c r="E998" s="106"/>
      <c r="F998" s="107"/>
      <c r="G998" s="107"/>
      <c r="H998" s="108"/>
      <c r="I998" s="27"/>
      <c r="J998" s="27"/>
      <c r="K998" s="29" t="str">
        <f t="shared" si="195"/>
        <v/>
      </c>
      <c r="L998" s="21" t="str">
        <f>IF($K998="", "", IF($K998=$Q$5, 0, ($G998*'Intro &amp; Setup'!$Y$20)-($F998*'Intro &amp; Setup'!$Y$20)))</f>
        <v/>
      </c>
      <c r="M998" s="27"/>
      <c r="S998" s="39" t="str">
        <f t="shared" si="196"/>
        <v/>
      </c>
      <c r="U998" s="39" t="str">
        <f t="shared" si="197"/>
        <v/>
      </c>
      <c r="W998" s="39" t="str">
        <f t="shared" si="198"/>
        <v/>
      </c>
      <c r="Y998" s="39" t="str">
        <f>IF($B998="", "", IF(OR($B998&lt;'Intro &amp; Setup'!$BI$7, $B998&gt;'Intro &amp; Setup'!$BJ$18), "X", ""))</f>
        <v/>
      </c>
      <c r="AA998" s="70" t="str">
        <f t="shared" si="199"/>
        <v/>
      </c>
      <c r="AB998" s="67" t="str">
        <f t="shared" si="200"/>
        <v/>
      </c>
      <c r="AD998" s="64" t="str">
        <f t="shared" si="201"/>
        <v/>
      </c>
      <c r="AF998" s="67" t="str">
        <f>IF($AD998="", "", COUNTIF($AD$11:$AD$1010, "&lt;"&amp;$AD998)+1+COUNTIF($AD$11:$AD998, $AD998)-1)</f>
        <v/>
      </c>
      <c r="AH998" s="77" t="str">
        <f t="shared" si="202"/>
        <v/>
      </c>
      <c r="AI998" s="21" t="str">
        <f t="shared" si="203"/>
        <v/>
      </c>
      <c r="AK998" s="39" t="str">
        <f t="shared" si="204"/>
        <v/>
      </c>
      <c r="AM998" s="77" t="str">
        <f t="shared" si="205"/>
        <v/>
      </c>
      <c r="AO998" s="77" t="str">
        <f t="shared" si="206"/>
        <v/>
      </c>
      <c r="AP998" s="21" t="str">
        <f t="shared" si="207"/>
        <v/>
      </c>
    </row>
    <row r="999" spans="1:42" x14ac:dyDescent="0.25">
      <c r="A999" s="27"/>
      <c r="B999" s="104"/>
      <c r="C999" s="105"/>
      <c r="D999" s="105"/>
      <c r="E999" s="106"/>
      <c r="F999" s="107"/>
      <c r="G999" s="107"/>
      <c r="H999" s="108"/>
      <c r="I999" s="27"/>
      <c r="J999" s="27"/>
      <c r="K999" s="29" t="str">
        <f t="shared" si="195"/>
        <v/>
      </c>
      <c r="L999" s="21" t="str">
        <f>IF($K999="", "", IF($K999=$Q$5, 0, ($G999*'Intro &amp; Setup'!$Y$20)-($F999*'Intro &amp; Setup'!$Y$20)))</f>
        <v/>
      </c>
      <c r="M999" s="27"/>
      <c r="S999" s="39" t="str">
        <f t="shared" si="196"/>
        <v/>
      </c>
      <c r="U999" s="39" t="str">
        <f t="shared" si="197"/>
        <v/>
      </c>
      <c r="W999" s="39" t="str">
        <f t="shared" si="198"/>
        <v/>
      </c>
      <c r="Y999" s="39" t="str">
        <f>IF($B999="", "", IF(OR($B999&lt;'Intro &amp; Setup'!$BI$7, $B999&gt;'Intro &amp; Setup'!$BJ$18), "X", ""))</f>
        <v/>
      </c>
      <c r="AA999" s="70" t="str">
        <f t="shared" si="199"/>
        <v/>
      </c>
      <c r="AB999" s="67" t="str">
        <f t="shared" si="200"/>
        <v/>
      </c>
      <c r="AD999" s="64" t="str">
        <f t="shared" si="201"/>
        <v/>
      </c>
      <c r="AF999" s="67" t="str">
        <f>IF($AD999="", "", COUNTIF($AD$11:$AD$1010, "&lt;"&amp;$AD999)+1+COUNTIF($AD$11:$AD999, $AD999)-1)</f>
        <v/>
      </c>
      <c r="AH999" s="77" t="str">
        <f t="shared" si="202"/>
        <v/>
      </c>
      <c r="AI999" s="21" t="str">
        <f t="shared" si="203"/>
        <v/>
      </c>
      <c r="AK999" s="39" t="str">
        <f t="shared" si="204"/>
        <v/>
      </c>
      <c r="AM999" s="77" t="str">
        <f t="shared" si="205"/>
        <v/>
      </c>
      <c r="AO999" s="77" t="str">
        <f t="shared" si="206"/>
        <v/>
      </c>
      <c r="AP999" s="21" t="str">
        <f t="shared" si="207"/>
        <v/>
      </c>
    </row>
    <row r="1000" spans="1:42" x14ac:dyDescent="0.25">
      <c r="A1000" s="27"/>
      <c r="B1000" s="104"/>
      <c r="C1000" s="105"/>
      <c r="D1000" s="105"/>
      <c r="E1000" s="106"/>
      <c r="F1000" s="107"/>
      <c r="G1000" s="107"/>
      <c r="H1000" s="108"/>
      <c r="I1000" s="27"/>
      <c r="J1000" s="27"/>
      <c r="K1000" s="29" t="str">
        <f t="shared" si="195"/>
        <v/>
      </c>
      <c r="L1000" s="21" t="str">
        <f>IF($K1000="", "", IF($K1000=$Q$5, 0, ($G1000*'Intro &amp; Setup'!$Y$20)-($F1000*'Intro &amp; Setup'!$Y$20)))</f>
        <v/>
      </c>
      <c r="M1000" s="27"/>
      <c r="S1000" s="39" t="str">
        <f t="shared" si="196"/>
        <v/>
      </c>
      <c r="U1000" s="39" t="str">
        <f t="shared" si="197"/>
        <v/>
      </c>
      <c r="W1000" s="39" t="str">
        <f t="shared" si="198"/>
        <v/>
      </c>
      <c r="Y1000" s="39" t="str">
        <f>IF($B1000="", "", IF(OR($B1000&lt;'Intro &amp; Setup'!$BI$7, $B1000&gt;'Intro &amp; Setup'!$BJ$18), "X", ""))</f>
        <v/>
      </c>
      <c r="AA1000" s="70" t="str">
        <f t="shared" si="199"/>
        <v/>
      </c>
      <c r="AB1000" s="67" t="str">
        <f t="shared" si="200"/>
        <v/>
      </c>
      <c r="AD1000" s="64" t="str">
        <f t="shared" si="201"/>
        <v/>
      </c>
      <c r="AF1000" s="67" t="str">
        <f>IF($AD1000="", "", COUNTIF($AD$11:$AD$1010, "&lt;"&amp;$AD1000)+1+COUNTIF($AD$11:$AD1000, $AD1000)-1)</f>
        <v/>
      </c>
      <c r="AH1000" s="77" t="str">
        <f t="shared" si="202"/>
        <v/>
      </c>
      <c r="AI1000" s="21" t="str">
        <f t="shared" si="203"/>
        <v/>
      </c>
      <c r="AK1000" s="39" t="str">
        <f t="shared" si="204"/>
        <v/>
      </c>
      <c r="AM1000" s="77" t="str">
        <f t="shared" si="205"/>
        <v/>
      </c>
      <c r="AO1000" s="77" t="str">
        <f t="shared" si="206"/>
        <v/>
      </c>
      <c r="AP1000" s="21" t="str">
        <f t="shared" si="207"/>
        <v/>
      </c>
    </row>
    <row r="1001" spans="1:42" x14ac:dyDescent="0.25">
      <c r="A1001" s="27"/>
      <c r="B1001" s="104"/>
      <c r="C1001" s="105"/>
      <c r="D1001" s="105"/>
      <c r="E1001" s="106"/>
      <c r="F1001" s="107"/>
      <c r="G1001" s="107"/>
      <c r="H1001" s="108"/>
      <c r="I1001" s="27"/>
      <c r="J1001" s="27"/>
      <c r="K1001" s="29" t="str">
        <f t="shared" si="195"/>
        <v/>
      </c>
      <c r="L1001" s="21" t="str">
        <f>IF($K1001="", "", IF($K1001=$Q$5, 0, ($G1001*'Intro &amp; Setup'!$Y$20)-($F1001*'Intro &amp; Setup'!$Y$20)))</f>
        <v/>
      </c>
      <c r="M1001" s="27"/>
      <c r="S1001" s="39" t="str">
        <f t="shared" si="196"/>
        <v/>
      </c>
      <c r="U1001" s="39" t="str">
        <f t="shared" si="197"/>
        <v/>
      </c>
      <c r="W1001" s="39" t="str">
        <f t="shared" si="198"/>
        <v/>
      </c>
      <c r="Y1001" s="39" t="str">
        <f>IF($B1001="", "", IF(OR($B1001&lt;'Intro &amp; Setup'!$BI$7, $B1001&gt;'Intro &amp; Setup'!$BJ$18), "X", ""))</f>
        <v/>
      </c>
      <c r="AA1001" s="70" t="str">
        <f t="shared" si="199"/>
        <v/>
      </c>
      <c r="AB1001" s="67" t="str">
        <f t="shared" si="200"/>
        <v/>
      </c>
      <c r="AD1001" s="64" t="str">
        <f t="shared" si="201"/>
        <v/>
      </c>
      <c r="AF1001" s="67" t="str">
        <f>IF($AD1001="", "", COUNTIF($AD$11:$AD$1010, "&lt;"&amp;$AD1001)+1+COUNTIF($AD$11:$AD1001, $AD1001)-1)</f>
        <v/>
      </c>
      <c r="AH1001" s="77" t="str">
        <f t="shared" si="202"/>
        <v/>
      </c>
      <c r="AI1001" s="21" t="str">
        <f t="shared" si="203"/>
        <v/>
      </c>
      <c r="AK1001" s="39" t="str">
        <f t="shared" si="204"/>
        <v/>
      </c>
      <c r="AM1001" s="77" t="str">
        <f t="shared" si="205"/>
        <v/>
      </c>
      <c r="AO1001" s="77" t="str">
        <f t="shared" si="206"/>
        <v/>
      </c>
      <c r="AP1001" s="21" t="str">
        <f t="shared" si="207"/>
        <v/>
      </c>
    </row>
    <row r="1002" spans="1:42" x14ac:dyDescent="0.25">
      <c r="A1002" s="27"/>
      <c r="B1002" s="104"/>
      <c r="C1002" s="105"/>
      <c r="D1002" s="105"/>
      <c r="E1002" s="106"/>
      <c r="F1002" s="107"/>
      <c r="G1002" s="107"/>
      <c r="H1002" s="108"/>
      <c r="I1002" s="27"/>
      <c r="J1002" s="27"/>
      <c r="K1002" s="29" t="str">
        <f t="shared" si="195"/>
        <v/>
      </c>
      <c r="L1002" s="21" t="str">
        <f>IF($K1002="", "", IF($K1002=$Q$5, 0, ($G1002*'Intro &amp; Setup'!$Y$20)-($F1002*'Intro &amp; Setup'!$Y$20)))</f>
        <v/>
      </c>
      <c r="M1002" s="27"/>
      <c r="S1002" s="39" t="str">
        <f t="shared" si="196"/>
        <v/>
      </c>
      <c r="U1002" s="39" t="str">
        <f t="shared" si="197"/>
        <v/>
      </c>
      <c r="W1002" s="39" t="str">
        <f t="shared" si="198"/>
        <v/>
      </c>
      <c r="Y1002" s="39" t="str">
        <f>IF($B1002="", "", IF(OR($B1002&lt;'Intro &amp; Setup'!$BI$7, $B1002&gt;'Intro &amp; Setup'!$BJ$18), "X", ""))</f>
        <v/>
      </c>
      <c r="AA1002" s="70" t="str">
        <f t="shared" si="199"/>
        <v/>
      </c>
      <c r="AB1002" s="67" t="str">
        <f t="shared" si="200"/>
        <v/>
      </c>
      <c r="AD1002" s="64" t="str">
        <f t="shared" si="201"/>
        <v/>
      </c>
      <c r="AF1002" s="67" t="str">
        <f>IF($AD1002="", "", COUNTIF($AD$11:$AD$1010, "&lt;"&amp;$AD1002)+1+COUNTIF($AD$11:$AD1002, $AD1002)-1)</f>
        <v/>
      </c>
      <c r="AH1002" s="77" t="str">
        <f t="shared" si="202"/>
        <v/>
      </c>
      <c r="AI1002" s="21" t="str">
        <f t="shared" si="203"/>
        <v/>
      </c>
      <c r="AK1002" s="39" t="str">
        <f t="shared" si="204"/>
        <v/>
      </c>
      <c r="AM1002" s="77" t="str">
        <f t="shared" si="205"/>
        <v/>
      </c>
      <c r="AO1002" s="77" t="str">
        <f t="shared" si="206"/>
        <v/>
      </c>
      <c r="AP1002" s="21" t="str">
        <f t="shared" si="207"/>
        <v/>
      </c>
    </row>
    <row r="1003" spans="1:42" x14ac:dyDescent="0.25">
      <c r="A1003" s="27"/>
      <c r="B1003" s="104"/>
      <c r="C1003" s="105"/>
      <c r="D1003" s="105"/>
      <c r="E1003" s="106"/>
      <c r="F1003" s="107"/>
      <c r="G1003" s="107"/>
      <c r="H1003" s="108"/>
      <c r="I1003" s="27"/>
      <c r="J1003" s="27"/>
      <c r="K1003" s="29" t="str">
        <f t="shared" si="195"/>
        <v/>
      </c>
      <c r="L1003" s="21" t="str">
        <f>IF($K1003="", "", IF($K1003=$Q$5, 0, ($G1003*'Intro &amp; Setup'!$Y$20)-($F1003*'Intro &amp; Setup'!$Y$20)))</f>
        <v/>
      </c>
      <c r="M1003" s="27"/>
      <c r="S1003" s="39" t="str">
        <f t="shared" si="196"/>
        <v/>
      </c>
      <c r="U1003" s="39" t="str">
        <f t="shared" si="197"/>
        <v/>
      </c>
      <c r="W1003" s="39" t="str">
        <f t="shared" si="198"/>
        <v/>
      </c>
      <c r="Y1003" s="39" t="str">
        <f>IF($B1003="", "", IF(OR($B1003&lt;'Intro &amp; Setup'!$BI$7, $B1003&gt;'Intro &amp; Setup'!$BJ$18), "X", ""))</f>
        <v/>
      </c>
      <c r="AA1003" s="70" t="str">
        <f t="shared" si="199"/>
        <v/>
      </c>
      <c r="AB1003" s="67" t="str">
        <f t="shared" si="200"/>
        <v/>
      </c>
      <c r="AD1003" s="64" t="str">
        <f t="shared" si="201"/>
        <v/>
      </c>
      <c r="AF1003" s="67" t="str">
        <f>IF($AD1003="", "", COUNTIF($AD$11:$AD$1010, "&lt;"&amp;$AD1003)+1+COUNTIF($AD$11:$AD1003, $AD1003)-1)</f>
        <v/>
      </c>
      <c r="AH1003" s="77" t="str">
        <f t="shared" si="202"/>
        <v/>
      </c>
      <c r="AI1003" s="21" t="str">
        <f t="shared" si="203"/>
        <v/>
      </c>
      <c r="AK1003" s="39" t="str">
        <f t="shared" si="204"/>
        <v/>
      </c>
      <c r="AM1003" s="77" t="str">
        <f t="shared" si="205"/>
        <v/>
      </c>
      <c r="AO1003" s="77" t="str">
        <f t="shared" si="206"/>
        <v/>
      </c>
      <c r="AP1003" s="21" t="str">
        <f t="shared" si="207"/>
        <v/>
      </c>
    </row>
    <row r="1004" spans="1:42" x14ac:dyDescent="0.25">
      <c r="A1004" s="27"/>
      <c r="B1004" s="104"/>
      <c r="C1004" s="105"/>
      <c r="D1004" s="105"/>
      <c r="E1004" s="106"/>
      <c r="F1004" s="107"/>
      <c r="G1004" s="107"/>
      <c r="H1004" s="108"/>
      <c r="I1004" s="27"/>
      <c r="J1004" s="27"/>
      <c r="K1004" s="29" t="str">
        <f t="shared" si="195"/>
        <v/>
      </c>
      <c r="L1004" s="21" t="str">
        <f>IF($K1004="", "", IF($K1004=$Q$5, 0, ($G1004*'Intro &amp; Setup'!$Y$20)-($F1004*'Intro &amp; Setup'!$Y$20)))</f>
        <v/>
      </c>
      <c r="M1004" s="27"/>
      <c r="S1004" s="39" t="str">
        <f t="shared" si="196"/>
        <v/>
      </c>
      <c r="U1004" s="39" t="str">
        <f t="shared" si="197"/>
        <v/>
      </c>
      <c r="W1004" s="39" t="str">
        <f t="shared" si="198"/>
        <v/>
      </c>
      <c r="Y1004" s="39" t="str">
        <f>IF($B1004="", "", IF(OR($B1004&lt;'Intro &amp; Setup'!$BI$7, $B1004&gt;'Intro &amp; Setup'!$BJ$18), "X", ""))</f>
        <v/>
      </c>
      <c r="AA1004" s="70" t="str">
        <f t="shared" si="199"/>
        <v/>
      </c>
      <c r="AB1004" s="67" t="str">
        <f t="shared" si="200"/>
        <v/>
      </c>
      <c r="AD1004" s="64" t="str">
        <f t="shared" si="201"/>
        <v/>
      </c>
      <c r="AF1004" s="67" t="str">
        <f>IF($AD1004="", "", COUNTIF($AD$11:$AD$1010, "&lt;"&amp;$AD1004)+1+COUNTIF($AD$11:$AD1004, $AD1004)-1)</f>
        <v/>
      </c>
      <c r="AH1004" s="77" t="str">
        <f t="shared" si="202"/>
        <v/>
      </c>
      <c r="AI1004" s="21" t="str">
        <f t="shared" si="203"/>
        <v/>
      </c>
      <c r="AK1004" s="39" t="str">
        <f t="shared" si="204"/>
        <v/>
      </c>
      <c r="AM1004" s="77" t="str">
        <f t="shared" si="205"/>
        <v/>
      </c>
      <c r="AO1004" s="77" t="str">
        <f t="shared" si="206"/>
        <v/>
      </c>
      <c r="AP1004" s="21" t="str">
        <f t="shared" si="207"/>
        <v/>
      </c>
    </row>
    <row r="1005" spans="1:42" x14ac:dyDescent="0.25">
      <c r="A1005" s="27"/>
      <c r="B1005" s="104"/>
      <c r="C1005" s="105"/>
      <c r="D1005" s="105"/>
      <c r="E1005" s="106"/>
      <c r="F1005" s="107"/>
      <c r="G1005" s="107"/>
      <c r="H1005" s="108"/>
      <c r="I1005" s="27"/>
      <c r="J1005" s="27"/>
      <c r="K1005" s="29" t="str">
        <f t="shared" si="195"/>
        <v/>
      </c>
      <c r="L1005" s="21" t="str">
        <f>IF($K1005="", "", IF($K1005=$Q$5, 0, ($G1005*'Intro &amp; Setup'!$Y$20)-($F1005*'Intro &amp; Setup'!$Y$20)))</f>
        <v/>
      </c>
      <c r="M1005" s="27"/>
      <c r="S1005" s="39" t="str">
        <f t="shared" si="196"/>
        <v/>
      </c>
      <c r="U1005" s="39" t="str">
        <f t="shared" si="197"/>
        <v/>
      </c>
      <c r="W1005" s="39" t="str">
        <f t="shared" si="198"/>
        <v/>
      </c>
      <c r="Y1005" s="39" t="str">
        <f>IF($B1005="", "", IF(OR($B1005&lt;'Intro &amp; Setup'!$BI$7, $B1005&gt;'Intro &amp; Setup'!$BJ$18), "X", ""))</f>
        <v/>
      </c>
      <c r="AA1005" s="70" t="str">
        <f t="shared" si="199"/>
        <v/>
      </c>
      <c r="AB1005" s="67" t="str">
        <f t="shared" si="200"/>
        <v/>
      </c>
      <c r="AD1005" s="64" t="str">
        <f t="shared" si="201"/>
        <v/>
      </c>
      <c r="AF1005" s="67" t="str">
        <f>IF($AD1005="", "", COUNTIF($AD$11:$AD$1010, "&lt;"&amp;$AD1005)+1+COUNTIF($AD$11:$AD1005, $AD1005)-1)</f>
        <v/>
      </c>
      <c r="AH1005" s="77" t="str">
        <f t="shared" si="202"/>
        <v/>
      </c>
      <c r="AI1005" s="21" t="str">
        <f t="shared" si="203"/>
        <v/>
      </c>
      <c r="AK1005" s="39" t="str">
        <f t="shared" si="204"/>
        <v/>
      </c>
      <c r="AM1005" s="77" t="str">
        <f t="shared" si="205"/>
        <v/>
      </c>
      <c r="AO1005" s="77" t="str">
        <f t="shared" si="206"/>
        <v/>
      </c>
      <c r="AP1005" s="21" t="str">
        <f t="shared" si="207"/>
        <v/>
      </c>
    </row>
    <row r="1006" spans="1:42" x14ac:dyDescent="0.25">
      <c r="A1006" s="27"/>
      <c r="B1006" s="104"/>
      <c r="C1006" s="105"/>
      <c r="D1006" s="105"/>
      <c r="E1006" s="106"/>
      <c r="F1006" s="107"/>
      <c r="G1006" s="107"/>
      <c r="H1006" s="108"/>
      <c r="I1006" s="27"/>
      <c r="J1006" s="27"/>
      <c r="K1006" s="29" t="str">
        <f t="shared" si="195"/>
        <v/>
      </c>
      <c r="L1006" s="21" t="str">
        <f>IF($K1006="", "", IF($K1006=$Q$5, 0, ($G1006*'Intro &amp; Setup'!$Y$20)-($F1006*'Intro &amp; Setup'!$Y$20)))</f>
        <v/>
      </c>
      <c r="M1006" s="27"/>
      <c r="S1006" s="39" t="str">
        <f t="shared" si="196"/>
        <v/>
      </c>
      <c r="U1006" s="39" t="str">
        <f t="shared" si="197"/>
        <v/>
      </c>
      <c r="W1006" s="39" t="str">
        <f t="shared" si="198"/>
        <v/>
      </c>
      <c r="Y1006" s="39" t="str">
        <f>IF($B1006="", "", IF(OR($B1006&lt;'Intro &amp; Setup'!$BI$7, $B1006&gt;'Intro &amp; Setup'!$BJ$18), "X", ""))</f>
        <v/>
      </c>
      <c r="AA1006" s="70" t="str">
        <f t="shared" si="199"/>
        <v/>
      </c>
      <c r="AB1006" s="67" t="str">
        <f t="shared" si="200"/>
        <v/>
      </c>
      <c r="AD1006" s="64" t="str">
        <f t="shared" si="201"/>
        <v/>
      </c>
      <c r="AF1006" s="67" t="str">
        <f>IF($AD1006="", "", COUNTIF($AD$11:$AD$1010, "&lt;"&amp;$AD1006)+1+COUNTIF($AD$11:$AD1006, $AD1006)-1)</f>
        <v/>
      </c>
      <c r="AH1006" s="77" t="str">
        <f t="shared" si="202"/>
        <v/>
      </c>
      <c r="AI1006" s="21" t="str">
        <f t="shared" si="203"/>
        <v/>
      </c>
      <c r="AK1006" s="39" t="str">
        <f t="shared" si="204"/>
        <v/>
      </c>
      <c r="AM1006" s="77" t="str">
        <f t="shared" si="205"/>
        <v/>
      </c>
      <c r="AO1006" s="77" t="str">
        <f t="shared" si="206"/>
        <v/>
      </c>
      <c r="AP1006" s="21" t="str">
        <f t="shared" si="207"/>
        <v/>
      </c>
    </row>
    <row r="1007" spans="1:42" x14ac:dyDescent="0.25">
      <c r="A1007" s="27"/>
      <c r="B1007" s="104"/>
      <c r="C1007" s="105"/>
      <c r="D1007" s="105"/>
      <c r="E1007" s="106"/>
      <c r="F1007" s="107"/>
      <c r="G1007" s="107"/>
      <c r="H1007" s="108"/>
      <c r="I1007" s="27"/>
      <c r="J1007" s="27"/>
      <c r="K1007" s="29" t="str">
        <f t="shared" si="195"/>
        <v/>
      </c>
      <c r="L1007" s="21" t="str">
        <f>IF($K1007="", "", IF($K1007=$Q$5, 0, ($G1007*'Intro &amp; Setup'!$Y$20)-($F1007*'Intro &amp; Setup'!$Y$20)))</f>
        <v/>
      </c>
      <c r="M1007" s="27"/>
      <c r="S1007" s="39" t="str">
        <f t="shared" si="196"/>
        <v/>
      </c>
      <c r="U1007" s="39" t="str">
        <f t="shared" si="197"/>
        <v/>
      </c>
      <c r="W1007" s="39" t="str">
        <f t="shared" si="198"/>
        <v/>
      </c>
      <c r="Y1007" s="39" t="str">
        <f>IF($B1007="", "", IF(OR($B1007&lt;'Intro &amp; Setup'!$BI$7, $B1007&gt;'Intro &amp; Setup'!$BJ$18), "X", ""))</f>
        <v/>
      </c>
      <c r="AA1007" s="70" t="str">
        <f t="shared" si="199"/>
        <v/>
      </c>
      <c r="AB1007" s="67" t="str">
        <f t="shared" si="200"/>
        <v/>
      </c>
      <c r="AD1007" s="64" t="str">
        <f t="shared" si="201"/>
        <v/>
      </c>
      <c r="AF1007" s="67" t="str">
        <f>IF($AD1007="", "", COUNTIF($AD$11:$AD$1010, "&lt;"&amp;$AD1007)+1+COUNTIF($AD$11:$AD1007, $AD1007)-1)</f>
        <v/>
      </c>
      <c r="AH1007" s="77" t="str">
        <f t="shared" si="202"/>
        <v/>
      </c>
      <c r="AI1007" s="21" t="str">
        <f t="shared" si="203"/>
        <v/>
      </c>
      <c r="AK1007" s="39" t="str">
        <f t="shared" si="204"/>
        <v/>
      </c>
      <c r="AM1007" s="77" t="str">
        <f t="shared" si="205"/>
        <v/>
      </c>
      <c r="AO1007" s="77" t="str">
        <f t="shared" si="206"/>
        <v/>
      </c>
      <c r="AP1007" s="21" t="str">
        <f t="shared" si="207"/>
        <v/>
      </c>
    </row>
    <row r="1008" spans="1:42" x14ac:dyDescent="0.25">
      <c r="A1008" s="27"/>
      <c r="B1008" s="104"/>
      <c r="C1008" s="105"/>
      <c r="D1008" s="105"/>
      <c r="E1008" s="106"/>
      <c r="F1008" s="107"/>
      <c r="G1008" s="107"/>
      <c r="H1008" s="108"/>
      <c r="I1008" s="27"/>
      <c r="J1008" s="27"/>
      <c r="K1008" s="29" t="str">
        <f t="shared" si="195"/>
        <v/>
      </c>
      <c r="L1008" s="21" t="str">
        <f>IF($K1008="", "", IF($K1008=$Q$5, 0, ($G1008*'Intro &amp; Setup'!$Y$20)-($F1008*'Intro &amp; Setup'!$Y$20)))</f>
        <v/>
      </c>
      <c r="M1008" s="27"/>
      <c r="S1008" s="39" t="str">
        <f t="shared" si="196"/>
        <v/>
      </c>
      <c r="U1008" s="39" t="str">
        <f t="shared" si="197"/>
        <v/>
      </c>
      <c r="W1008" s="39" t="str">
        <f t="shared" si="198"/>
        <v/>
      </c>
      <c r="Y1008" s="39" t="str">
        <f>IF($B1008="", "", IF(OR($B1008&lt;'Intro &amp; Setup'!$BI$7, $B1008&gt;'Intro &amp; Setup'!$BJ$18), "X", ""))</f>
        <v/>
      </c>
      <c r="AA1008" s="70" t="str">
        <f t="shared" si="199"/>
        <v/>
      </c>
      <c r="AB1008" s="67" t="str">
        <f t="shared" si="200"/>
        <v/>
      </c>
      <c r="AD1008" s="64" t="str">
        <f t="shared" si="201"/>
        <v/>
      </c>
      <c r="AF1008" s="67" t="str">
        <f>IF($AD1008="", "", COUNTIF($AD$11:$AD$1010, "&lt;"&amp;$AD1008)+1+COUNTIF($AD$11:$AD1008, $AD1008)-1)</f>
        <v/>
      </c>
      <c r="AH1008" s="77" t="str">
        <f t="shared" si="202"/>
        <v/>
      </c>
      <c r="AI1008" s="21" t="str">
        <f t="shared" si="203"/>
        <v/>
      </c>
      <c r="AK1008" s="39" t="str">
        <f t="shared" si="204"/>
        <v/>
      </c>
      <c r="AM1008" s="77" t="str">
        <f t="shared" si="205"/>
        <v/>
      </c>
      <c r="AO1008" s="77" t="str">
        <f t="shared" si="206"/>
        <v/>
      </c>
      <c r="AP1008" s="21" t="str">
        <f t="shared" si="207"/>
        <v/>
      </c>
    </row>
    <row r="1009" spans="1:42" x14ac:dyDescent="0.25">
      <c r="A1009" s="27"/>
      <c r="B1009" s="104"/>
      <c r="C1009" s="105"/>
      <c r="D1009" s="105"/>
      <c r="E1009" s="106"/>
      <c r="F1009" s="107"/>
      <c r="G1009" s="107"/>
      <c r="H1009" s="108"/>
      <c r="I1009" s="27"/>
      <c r="J1009" s="27"/>
      <c r="K1009" s="29" t="str">
        <f t="shared" si="195"/>
        <v/>
      </c>
      <c r="L1009" s="21" t="str">
        <f>IF($K1009="", "", IF($K1009=$Q$5, 0, ($G1009*'Intro &amp; Setup'!$Y$20)-($F1009*'Intro &amp; Setup'!$Y$20)))</f>
        <v/>
      </c>
      <c r="M1009" s="27"/>
      <c r="S1009" s="39" t="str">
        <f t="shared" si="196"/>
        <v/>
      </c>
      <c r="U1009" s="39" t="str">
        <f t="shared" si="197"/>
        <v/>
      </c>
      <c r="W1009" s="39" t="str">
        <f t="shared" si="198"/>
        <v/>
      </c>
      <c r="Y1009" s="39" t="str">
        <f>IF($B1009="", "", IF(OR($B1009&lt;'Intro &amp; Setup'!$BI$7, $B1009&gt;'Intro &amp; Setup'!$BJ$18), "X", ""))</f>
        <v/>
      </c>
      <c r="AA1009" s="70" t="str">
        <f t="shared" si="199"/>
        <v/>
      </c>
      <c r="AB1009" s="67" t="str">
        <f t="shared" si="200"/>
        <v/>
      </c>
      <c r="AD1009" s="64" t="str">
        <f t="shared" si="201"/>
        <v/>
      </c>
      <c r="AF1009" s="67" t="str">
        <f>IF($AD1009="", "", COUNTIF($AD$11:$AD$1010, "&lt;"&amp;$AD1009)+1+COUNTIF($AD$11:$AD1009, $AD1009)-1)</f>
        <v/>
      </c>
      <c r="AH1009" s="77" t="str">
        <f t="shared" si="202"/>
        <v/>
      </c>
      <c r="AI1009" s="21" t="str">
        <f t="shared" si="203"/>
        <v/>
      </c>
      <c r="AK1009" s="39" t="str">
        <f t="shared" si="204"/>
        <v/>
      </c>
      <c r="AM1009" s="77" t="str">
        <f t="shared" si="205"/>
        <v/>
      </c>
      <c r="AO1009" s="77" t="str">
        <f t="shared" si="206"/>
        <v/>
      </c>
      <c r="AP1009" s="21" t="str">
        <f t="shared" si="207"/>
        <v/>
      </c>
    </row>
    <row r="1010" spans="1:42" x14ac:dyDescent="0.25">
      <c r="A1010" s="27"/>
      <c r="B1010" s="109"/>
      <c r="C1010" s="110"/>
      <c r="D1010" s="110"/>
      <c r="E1010" s="111"/>
      <c r="F1010" s="112"/>
      <c r="G1010" s="112"/>
      <c r="H1010" s="113"/>
      <c r="I1010" s="27"/>
      <c r="J1010" s="27"/>
      <c r="K1010" s="30" t="str">
        <f t="shared" si="195"/>
        <v/>
      </c>
      <c r="L1010" s="26" t="str">
        <f>IF($K1010="", "", IF($K1010=$Q$5, 0, ($G1010*'Intro &amp; Setup'!$Y$20)-($F1010*'Intro &amp; Setup'!$Y$20)))</f>
        <v/>
      </c>
      <c r="M1010" s="27"/>
      <c r="S1010" s="40" t="str">
        <f t="shared" si="196"/>
        <v/>
      </c>
      <c r="U1010" s="40" t="str">
        <f t="shared" si="197"/>
        <v/>
      </c>
      <c r="W1010" s="40" t="str">
        <f t="shared" si="198"/>
        <v/>
      </c>
      <c r="Y1010" s="40" t="str">
        <f>IF($B1010="", "", IF(OR($B1010&lt;'Intro &amp; Setup'!$BI$7, $B1010&gt;'Intro &amp; Setup'!$BJ$18), "X", ""))</f>
        <v/>
      </c>
      <c r="AA1010" s="71" t="str">
        <f t="shared" si="199"/>
        <v/>
      </c>
      <c r="AB1010" s="68" t="str">
        <f t="shared" si="200"/>
        <v/>
      </c>
      <c r="AD1010" s="65" t="str">
        <f t="shared" si="201"/>
        <v/>
      </c>
      <c r="AF1010" s="68" t="str">
        <f>IF($AD1010="", "", COUNTIF($AD$11:$AD$1010, "&lt;"&amp;$AD1010)+1+COUNTIF($AD$11:$AD1010, $AD1010)-1)</f>
        <v/>
      </c>
      <c r="AH1010" s="78" t="str">
        <f t="shared" si="202"/>
        <v/>
      </c>
      <c r="AI1010" s="26" t="str">
        <f t="shared" si="203"/>
        <v/>
      </c>
      <c r="AK1010" s="40" t="str">
        <f t="shared" si="204"/>
        <v/>
      </c>
      <c r="AM1010" s="78" t="str">
        <f t="shared" si="205"/>
        <v/>
      </c>
      <c r="AO1010" s="78" t="str">
        <f t="shared" si="206"/>
        <v/>
      </c>
      <c r="AP1010" s="26" t="str">
        <f t="shared" si="207"/>
        <v/>
      </c>
    </row>
    <row r="1011" spans="1:42" x14ac:dyDescent="0.25">
      <c r="A1011" s="27"/>
      <c r="B1011" s="27"/>
      <c r="C1011" s="27"/>
      <c r="D1011" s="27"/>
      <c r="E1011" s="27"/>
      <c r="F1011" s="27"/>
      <c r="G1011" s="27"/>
      <c r="H1011" s="27"/>
      <c r="I1011" s="27"/>
      <c r="J1011" s="27"/>
      <c r="K1011" s="27"/>
      <c r="L1011" s="27"/>
      <c r="M1011" s="27"/>
    </row>
  </sheetData>
  <sheetProtection algorithmName="SHA-512" hashValue="+O9v1gl7OqVre9X9+Fwq8CjtGPxY0sKu5Oediqc4JnCYmtYyf/JIPY09bu2pp+yJriMsxwdXH9sry3I22jhmDg==" saltValue="EcJX/gHb+9M71J+imFfnuQ==" spinCount="100000" sheet="1" objects="1" scenarios="1" sort="0" autoFilter="0"/>
  <autoFilter ref="B10:H20" xr:uid="{69B67B62-9AFB-4F84-983C-1A340DA5A7D6}"/>
  <mergeCells count="8">
    <mergeCell ref="B2:C3"/>
    <mergeCell ref="B5:D7"/>
    <mergeCell ref="K2:L6"/>
    <mergeCell ref="K8:L8"/>
    <mergeCell ref="E2:F2"/>
    <mergeCell ref="E3:F3"/>
    <mergeCell ref="E4:F4"/>
    <mergeCell ref="E5:F5"/>
  </mergeCells>
  <conditionalFormatting sqref="K11:K1010 H11:H1010">
    <cfRule type="expression" dxfId="13" priority="7">
      <formula>H11=$Q$5</formula>
    </cfRule>
    <cfRule type="expression" dxfId="12" priority="8">
      <formula>H11=$Q$4</formula>
    </cfRule>
  </conditionalFormatting>
  <conditionalFormatting sqref="C11:C1010">
    <cfRule type="expression" dxfId="11" priority="6">
      <formula>$S11="X"</formula>
    </cfRule>
  </conditionalFormatting>
  <conditionalFormatting sqref="C8">
    <cfRule type="expression" dxfId="10" priority="5">
      <formula>NOT($C$8="")</formula>
    </cfRule>
  </conditionalFormatting>
  <conditionalFormatting sqref="B11:D1010">
    <cfRule type="expression" dxfId="9" priority="4">
      <formula>AND($W11="X", B11="")</formula>
    </cfRule>
  </conditionalFormatting>
  <conditionalFormatting sqref="F11:G1010">
    <cfRule type="expression" dxfId="8" priority="3">
      <formula>AND($W11="X", $F11="", $G11="")</formula>
    </cfRule>
  </conditionalFormatting>
  <conditionalFormatting sqref="B8">
    <cfRule type="expression" dxfId="7" priority="2">
      <formula>NOT($B$8="")</formula>
    </cfRule>
  </conditionalFormatting>
  <conditionalFormatting sqref="B11:B1010">
    <cfRule type="expression" dxfId="6" priority="1">
      <formula>$Y11="X"</formula>
    </cfRule>
  </conditionalFormatting>
  <dataValidations count="2">
    <dataValidation type="list" allowBlank="1" showInputMessage="1" showErrorMessage="1" sqref="C11:C1010" xr:uid="{99D8960E-400C-43D1-BE90-FFD5ED053859}">
      <formula1>$P$8:$P$30</formula1>
    </dataValidation>
    <dataValidation type="list" allowBlank="1" showInputMessage="1" showErrorMessage="1" sqref="H11:H1010" xr:uid="{0FC94118-6A79-48C3-8B86-ABEAF9044EED}">
      <formula1>$Q$3:$Q$5</formula1>
    </dataValidation>
  </dataValidations>
  <pageMargins left="0.7" right="0.7" top="0.75" bottom="0.75" header="0.3" footer="0.3"/>
  <pageSetup paperSize="9" scale="95" orientation="landscape" verticalDpi="300" r:id="rId1"/>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54D80-D892-491C-9801-54C55959DEB1}">
  <sheetPr>
    <tabColor rgb="FF002060"/>
  </sheetPr>
  <dimension ref="A1:L76"/>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4.28515625" style="1" customWidth="1"/>
    <col min="3" max="3" width="22.85546875" style="1" customWidth="1"/>
    <col min="4" max="4" width="42.85546875" style="1" customWidth="1"/>
    <col min="5" max="5" width="17.140625" style="1" customWidth="1"/>
    <col min="6" max="7" width="14.28515625" style="1" customWidth="1"/>
    <col min="8" max="8" width="2.85546875" style="1" customWidth="1"/>
    <col min="9" max="10" width="9.140625" style="1" hidden="1" customWidth="1"/>
    <col min="11" max="11" width="2.85546875" style="1" hidden="1" customWidth="1"/>
    <col min="12" max="12" width="17.140625" style="1" hidden="1" customWidth="1"/>
    <col min="13" max="16384" width="9.140625" style="1" hidden="1"/>
  </cols>
  <sheetData>
    <row r="1" spans="1:12" x14ac:dyDescent="0.25">
      <c r="A1" s="27"/>
      <c r="B1" s="27"/>
      <c r="C1" s="27"/>
      <c r="D1" s="27"/>
      <c r="E1" s="27"/>
      <c r="F1" s="27"/>
      <c r="G1" s="27"/>
      <c r="H1" s="27"/>
    </row>
    <row r="2" spans="1:12" ht="15" customHeight="1" x14ac:dyDescent="0.25">
      <c r="A2" s="27"/>
      <c r="B2" s="142" t="str">
        <f>_xlfn.CONCAT("Filtered Transactions - ", IF($C$7="", "ALL Categories", $C$7))</f>
        <v>Filtered Transactions - ALL Categories</v>
      </c>
      <c r="C2" s="143"/>
      <c r="D2" s="144"/>
      <c r="E2" s="47" t="s">
        <v>25</v>
      </c>
      <c r="F2" s="277">
        <v>1</v>
      </c>
      <c r="G2" s="46" t="str">
        <f>_xlfn.CONCAT("of ", $J$7)</f>
        <v>of 1</v>
      </c>
      <c r="H2" s="27"/>
    </row>
    <row r="3" spans="1:12" ht="15" customHeight="1" x14ac:dyDescent="0.25">
      <c r="A3" s="27"/>
      <c r="B3" s="145"/>
      <c r="C3" s="146"/>
      <c r="D3" s="147"/>
      <c r="E3" s="27"/>
      <c r="F3" s="27"/>
      <c r="G3" s="27"/>
      <c r="H3" s="27"/>
    </row>
    <row r="4" spans="1:12" x14ac:dyDescent="0.25">
      <c r="A4" s="27"/>
      <c r="B4" s="217" t="s">
        <v>27</v>
      </c>
      <c r="C4" s="217"/>
      <c r="D4" s="218"/>
      <c r="E4" s="148" t="s">
        <v>22</v>
      </c>
      <c r="F4" s="149"/>
      <c r="G4" s="150"/>
      <c r="H4" s="27"/>
    </row>
    <row r="5" spans="1:12" x14ac:dyDescent="0.25">
      <c r="A5" s="27"/>
      <c r="B5" s="37" t="s">
        <v>23</v>
      </c>
      <c r="C5" s="42"/>
      <c r="D5" s="212" t="s">
        <v>127</v>
      </c>
      <c r="E5" s="215" t="s">
        <v>26</v>
      </c>
      <c r="F5" s="216"/>
      <c r="G5" s="216"/>
      <c r="H5" s="27"/>
    </row>
    <row r="6" spans="1:12" x14ac:dyDescent="0.25">
      <c r="A6" s="27"/>
      <c r="B6" s="37" t="s">
        <v>24</v>
      </c>
      <c r="C6" s="43"/>
      <c r="D6" s="213"/>
      <c r="E6" s="27"/>
      <c r="F6" s="11" t="s">
        <v>21</v>
      </c>
      <c r="G6" s="80">
        <f>Transactions!$AI$6</f>
        <v>0</v>
      </c>
      <c r="H6" s="27"/>
      <c r="J6" s="75">
        <f>Transactions!$AF$8</f>
        <v>0</v>
      </c>
    </row>
    <row r="7" spans="1:12" x14ac:dyDescent="0.25">
      <c r="A7" s="27"/>
      <c r="B7" s="37" t="s">
        <v>4</v>
      </c>
      <c r="C7" s="41"/>
      <c r="D7" s="214"/>
      <c r="E7" s="31" t="s">
        <v>14</v>
      </c>
      <c r="F7" s="80">
        <f>Transactions!$AH$8</f>
        <v>0</v>
      </c>
      <c r="G7" s="80">
        <f>Transactions!$AI$8</f>
        <v>0</v>
      </c>
      <c r="H7" s="27"/>
      <c r="J7" s="44">
        <f>IF(ROUNDUP($J$6/65, 0)=0, 1, ROUNDUP($J$6/65, 0))</f>
        <v>1</v>
      </c>
    </row>
    <row r="8" spans="1:12" x14ac:dyDescent="0.25">
      <c r="A8" s="27"/>
      <c r="B8" s="27"/>
      <c r="C8" s="27"/>
      <c r="D8" s="27"/>
      <c r="E8" s="27"/>
      <c r="F8" s="27"/>
      <c r="G8" s="27"/>
      <c r="H8" s="27"/>
    </row>
    <row r="9" spans="1:12" x14ac:dyDescent="0.25">
      <c r="A9" s="27"/>
      <c r="B9" s="7" t="s">
        <v>3</v>
      </c>
      <c r="C9" s="36" t="s">
        <v>4</v>
      </c>
      <c r="D9" s="36" t="s">
        <v>5</v>
      </c>
      <c r="E9" s="36" t="s">
        <v>6</v>
      </c>
      <c r="F9" s="36" t="s">
        <v>7</v>
      </c>
      <c r="G9" s="8" t="s">
        <v>8</v>
      </c>
      <c r="H9" s="27"/>
      <c r="L9" s="49" t="s">
        <v>0</v>
      </c>
    </row>
    <row r="10" spans="1:12" x14ac:dyDescent="0.25">
      <c r="A10" s="27"/>
      <c r="B10" s="33"/>
      <c r="C10" s="45"/>
      <c r="D10" s="45"/>
      <c r="E10" s="45"/>
      <c r="F10" s="45"/>
      <c r="G10" s="34"/>
      <c r="H10" s="27"/>
      <c r="L10" s="44"/>
    </row>
    <row r="11" spans="1:12" x14ac:dyDescent="0.25">
      <c r="A11" s="27"/>
      <c r="B11" s="13" t="str">
        <f>IF(IFERROR(INDEX(Transactions!B$11:B$1010, MATCH($J11, Transactions!$AF$11:$AF$1010, 0)), "")="", "", IFERROR(INDEX(Transactions!B$11:B$1010, MATCH($J11, Transactions!$AF$11:$AF$1010, 0)), ""))</f>
        <v/>
      </c>
      <c r="C11" s="14" t="str">
        <f>IF(IFERROR(INDEX(Transactions!C$11:C$1010, MATCH($J11, Transactions!$AF$11:$AF$1010, 0)), "")="", "", IFERROR(INDEX(Transactions!C$11:C$1010, MATCH($J11, Transactions!$AF$11:$AF$1010, 0)), ""))</f>
        <v/>
      </c>
      <c r="D11" s="14" t="str">
        <f>IF(IFERROR(INDEX(Transactions!D$11:D$1010, MATCH($J11, Transactions!$AF$11:$AF$1010, 0)), "")="", "", IFERROR(INDEX(Transactions!D$11:D$1010, MATCH($J11, Transactions!$AF$11:$AF$1010, 0)), ""))</f>
        <v/>
      </c>
      <c r="E11" s="3" t="str">
        <f>IF(IFERROR(INDEX(Transactions!E$11:E$1010, MATCH($J11, Transactions!$AF$11:$AF$1010, 0)), "")="", "", IFERROR(INDEX(Transactions!E$11:E$1010, MATCH($J11, Transactions!$AF$11:$AF$1010, 0)), ""))</f>
        <v/>
      </c>
      <c r="F11" s="15" t="str">
        <f>IF(IFERROR(INDEX(Transactions!F$11:F$1010, MATCH($J11, Transactions!$AF$11:$AF$1010, 0)), "")="", "", IFERROR(INDEX(Transactions!F$11:F$1010, MATCH($J11, Transactions!$AF$11:$AF$1010, 0)), ""))</f>
        <v/>
      </c>
      <c r="G11" s="16" t="str">
        <f>IF(IFERROR(INDEX(Transactions!G$11:G$1010, MATCH($J11, Transactions!$AF$11:$AF$1010, 0)), "")="", "", IFERROR(INDEX(Transactions!G$11:G$1010, MATCH($J11, Transactions!$AF$11:$AF$1010, 0)), ""))</f>
        <v/>
      </c>
      <c r="H11" s="27"/>
      <c r="J11" s="38">
        <f>($F$2*65)-64</f>
        <v>1</v>
      </c>
      <c r="L11" s="38" t="str">
        <f>IF(Transactions!$P9="", "", Transactions!$P9)</f>
        <v>Sales</v>
      </c>
    </row>
    <row r="12" spans="1:12" x14ac:dyDescent="0.25">
      <c r="A12" s="27"/>
      <c r="B12" s="17" t="str">
        <f>IF(IFERROR(INDEX(Transactions!B$11:B$1010, MATCH($J12, Transactions!$AF$11:$AF$1010, 0)), "")="", "", IFERROR(INDEX(Transactions!B$11:B$1010, MATCH($J12, Transactions!$AF$11:$AF$1010, 0)), ""))</f>
        <v/>
      </c>
      <c r="C12" s="18" t="str">
        <f>IF(IFERROR(INDEX(Transactions!C$11:C$1010, MATCH($J12, Transactions!$AF$11:$AF$1010, 0)), "")="", "", IFERROR(INDEX(Transactions!C$11:C$1010, MATCH($J12, Transactions!$AF$11:$AF$1010, 0)), ""))</f>
        <v/>
      </c>
      <c r="D12" s="18" t="str">
        <f>IF(IFERROR(INDEX(Transactions!D$11:D$1010, MATCH($J12, Transactions!$AF$11:$AF$1010, 0)), "")="", "", IFERROR(INDEX(Transactions!D$11:D$1010, MATCH($J12, Transactions!$AF$11:$AF$1010, 0)), ""))</f>
        <v/>
      </c>
      <c r="E12" s="19" t="str">
        <f>IF(IFERROR(INDEX(Transactions!E$11:E$1010, MATCH($J12, Transactions!$AF$11:$AF$1010, 0)), "")="", "", IFERROR(INDEX(Transactions!E$11:E$1010, MATCH($J12, Transactions!$AF$11:$AF$1010, 0)), ""))</f>
        <v/>
      </c>
      <c r="F12" s="20" t="str">
        <f>IF(IFERROR(INDEX(Transactions!F$11:F$1010, MATCH($J12, Transactions!$AF$11:$AF$1010, 0)), "")="", "", IFERROR(INDEX(Transactions!F$11:F$1010, MATCH($J12, Transactions!$AF$11:$AF$1010, 0)), ""))</f>
        <v/>
      </c>
      <c r="G12" s="21" t="str">
        <f>IF(IFERROR(INDEX(Transactions!G$11:G$1010, MATCH($J12, Transactions!$AF$11:$AF$1010, 0)), "")="", "", IFERROR(INDEX(Transactions!G$11:G$1010, MATCH($J12, Transactions!$AF$11:$AF$1010, 0)), ""))</f>
        <v/>
      </c>
      <c r="H12" s="27"/>
      <c r="J12" s="39">
        <f>J11+1</f>
        <v>2</v>
      </c>
      <c r="L12" s="39" t="str">
        <f>IF(Transactions!$P10="", "", Transactions!$P10)</f>
        <v>Director's Loan</v>
      </c>
    </row>
    <row r="13" spans="1:12" x14ac:dyDescent="0.25">
      <c r="A13" s="27"/>
      <c r="B13" s="17" t="str">
        <f>IF(IFERROR(INDEX(Transactions!B$11:B$1010, MATCH($J13, Transactions!$AF$11:$AF$1010, 0)), "")="", "", IFERROR(INDEX(Transactions!B$11:B$1010, MATCH($J13, Transactions!$AF$11:$AF$1010, 0)), ""))</f>
        <v/>
      </c>
      <c r="C13" s="18" t="str">
        <f>IF(IFERROR(INDEX(Transactions!C$11:C$1010, MATCH($J13, Transactions!$AF$11:$AF$1010, 0)), "")="", "", IFERROR(INDEX(Transactions!C$11:C$1010, MATCH($J13, Transactions!$AF$11:$AF$1010, 0)), ""))</f>
        <v/>
      </c>
      <c r="D13" s="18" t="str">
        <f>IF(IFERROR(INDEX(Transactions!D$11:D$1010, MATCH($J13, Transactions!$AF$11:$AF$1010, 0)), "")="", "", IFERROR(INDEX(Transactions!D$11:D$1010, MATCH($J13, Transactions!$AF$11:$AF$1010, 0)), ""))</f>
        <v/>
      </c>
      <c r="E13" s="19" t="str">
        <f>IF(IFERROR(INDEX(Transactions!E$11:E$1010, MATCH($J13, Transactions!$AF$11:$AF$1010, 0)), "")="", "", IFERROR(INDEX(Transactions!E$11:E$1010, MATCH($J13, Transactions!$AF$11:$AF$1010, 0)), ""))</f>
        <v/>
      </c>
      <c r="F13" s="20" t="str">
        <f>IF(IFERROR(INDEX(Transactions!F$11:F$1010, MATCH($J13, Transactions!$AF$11:$AF$1010, 0)), "")="", "", IFERROR(INDEX(Transactions!F$11:F$1010, MATCH($J13, Transactions!$AF$11:$AF$1010, 0)), ""))</f>
        <v/>
      </c>
      <c r="G13" s="21" t="str">
        <f>IF(IFERROR(INDEX(Transactions!G$11:G$1010, MATCH($J13, Transactions!$AF$11:$AF$1010, 0)), "")="", "", IFERROR(INDEX(Transactions!G$11:G$1010, MATCH($J13, Transactions!$AF$11:$AF$1010, 0)), ""))</f>
        <v/>
      </c>
      <c r="H13" s="27"/>
      <c r="J13" s="39">
        <f t="shared" ref="J13:J75" si="0">J12+1</f>
        <v>3</v>
      </c>
      <c r="L13" s="39" t="str">
        <f>IF(Transactions!$P11="", "", Transactions!$P11)</f>
        <v/>
      </c>
    </row>
    <row r="14" spans="1:12" x14ac:dyDescent="0.25">
      <c r="A14" s="27"/>
      <c r="B14" s="17" t="str">
        <f>IF(IFERROR(INDEX(Transactions!B$11:B$1010, MATCH($J14, Transactions!$AF$11:$AF$1010, 0)), "")="", "", IFERROR(INDEX(Transactions!B$11:B$1010, MATCH($J14, Transactions!$AF$11:$AF$1010, 0)), ""))</f>
        <v/>
      </c>
      <c r="C14" s="18" t="str">
        <f>IF(IFERROR(INDEX(Transactions!C$11:C$1010, MATCH($J14, Transactions!$AF$11:$AF$1010, 0)), "")="", "", IFERROR(INDEX(Transactions!C$11:C$1010, MATCH($J14, Transactions!$AF$11:$AF$1010, 0)), ""))</f>
        <v/>
      </c>
      <c r="D14" s="18" t="str">
        <f>IF(IFERROR(INDEX(Transactions!D$11:D$1010, MATCH($J14, Transactions!$AF$11:$AF$1010, 0)), "")="", "", IFERROR(INDEX(Transactions!D$11:D$1010, MATCH($J14, Transactions!$AF$11:$AF$1010, 0)), ""))</f>
        <v/>
      </c>
      <c r="E14" s="19" t="str">
        <f>IF(IFERROR(INDEX(Transactions!E$11:E$1010, MATCH($J14, Transactions!$AF$11:$AF$1010, 0)), "")="", "", IFERROR(INDEX(Transactions!E$11:E$1010, MATCH($J14, Transactions!$AF$11:$AF$1010, 0)), ""))</f>
        <v/>
      </c>
      <c r="F14" s="20" t="str">
        <f>IF(IFERROR(INDEX(Transactions!F$11:F$1010, MATCH($J14, Transactions!$AF$11:$AF$1010, 0)), "")="", "", IFERROR(INDEX(Transactions!F$11:F$1010, MATCH($J14, Transactions!$AF$11:$AF$1010, 0)), ""))</f>
        <v/>
      </c>
      <c r="G14" s="21" t="str">
        <f>IF(IFERROR(INDEX(Transactions!G$11:G$1010, MATCH($J14, Transactions!$AF$11:$AF$1010, 0)), "")="", "", IFERROR(INDEX(Transactions!G$11:G$1010, MATCH($J14, Transactions!$AF$11:$AF$1010, 0)), ""))</f>
        <v/>
      </c>
      <c r="H14" s="27"/>
      <c r="J14" s="39">
        <f t="shared" si="0"/>
        <v>4</v>
      </c>
      <c r="L14" s="39" t="str">
        <f>IF(Transactions!$P12="", "", Transactions!$P12)</f>
        <v/>
      </c>
    </row>
    <row r="15" spans="1:12" x14ac:dyDescent="0.25">
      <c r="A15" s="27"/>
      <c r="B15" s="17" t="str">
        <f>IF(IFERROR(INDEX(Transactions!B$11:B$1010, MATCH($J15, Transactions!$AF$11:$AF$1010, 0)), "")="", "", IFERROR(INDEX(Transactions!B$11:B$1010, MATCH($J15, Transactions!$AF$11:$AF$1010, 0)), ""))</f>
        <v/>
      </c>
      <c r="C15" s="18" t="str">
        <f>IF(IFERROR(INDEX(Transactions!C$11:C$1010, MATCH($J15, Transactions!$AF$11:$AF$1010, 0)), "")="", "", IFERROR(INDEX(Transactions!C$11:C$1010, MATCH($J15, Transactions!$AF$11:$AF$1010, 0)), ""))</f>
        <v/>
      </c>
      <c r="D15" s="18" t="str">
        <f>IF(IFERROR(INDEX(Transactions!D$11:D$1010, MATCH($J15, Transactions!$AF$11:$AF$1010, 0)), "")="", "", IFERROR(INDEX(Transactions!D$11:D$1010, MATCH($J15, Transactions!$AF$11:$AF$1010, 0)), ""))</f>
        <v/>
      </c>
      <c r="E15" s="19" t="str">
        <f>IF(IFERROR(INDEX(Transactions!E$11:E$1010, MATCH($J15, Transactions!$AF$11:$AF$1010, 0)), "")="", "", IFERROR(INDEX(Transactions!E$11:E$1010, MATCH($J15, Transactions!$AF$11:$AF$1010, 0)), ""))</f>
        <v/>
      </c>
      <c r="F15" s="20" t="str">
        <f>IF(IFERROR(INDEX(Transactions!F$11:F$1010, MATCH($J15, Transactions!$AF$11:$AF$1010, 0)), "")="", "", IFERROR(INDEX(Transactions!F$11:F$1010, MATCH($J15, Transactions!$AF$11:$AF$1010, 0)), ""))</f>
        <v/>
      </c>
      <c r="G15" s="21" t="str">
        <f>IF(IFERROR(INDEX(Transactions!G$11:G$1010, MATCH($J15, Transactions!$AF$11:$AF$1010, 0)), "")="", "", IFERROR(INDEX(Transactions!G$11:G$1010, MATCH($J15, Transactions!$AF$11:$AF$1010, 0)), ""))</f>
        <v/>
      </c>
      <c r="H15" s="27"/>
      <c r="J15" s="39">
        <f t="shared" si="0"/>
        <v>5</v>
      </c>
      <c r="L15" s="39" t="str">
        <f>IF(Transactions!$P13="", "", Transactions!$P13)</f>
        <v/>
      </c>
    </row>
    <row r="16" spans="1:12" x14ac:dyDescent="0.25">
      <c r="A16" s="27"/>
      <c r="B16" s="17" t="str">
        <f>IF(IFERROR(INDEX(Transactions!B$11:B$1010, MATCH($J16, Transactions!$AF$11:$AF$1010, 0)), "")="", "", IFERROR(INDEX(Transactions!B$11:B$1010, MATCH($J16, Transactions!$AF$11:$AF$1010, 0)), ""))</f>
        <v/>
      </c>
      <c r="C16" s="18" t="str">
        <f>IF(IFERROR(INDEX(Transactions!C$11:C$1010, MATCH($J16, Transactions!$AF$11:$AF$1010, 0)), "")="", "", IFERROR(INDEX(Transactions!C$11:C$1010, MATCH($J16, Transactions!$AF$11:$AF$1010, 0)), ""))</f>
        <v/>
      </c>
      <c r="D16" s="18" t="str">
        <f>IF(IFERROR(INDEX(Transactions!D$11:D$1010, MATCH($J16, Transactions!$AF$11:$AF$1010, 0)), "")="", "", IFERROR(INDEX(Transactions!D$11:D$1010, MATCH($J16, Transactions!$AF$11:$AF$1010, 0)), ""))</f>
        <v/>
      </c>
      <c r="E16" s="19" t="str">
        <f>IF(IFERROR(INDEX(Transactions!E$11:E$1010, MATCH($J16, Transactions!$AF$11:$AF$1010, 0)), "")="", "", IFERROR(INDEX(Transactions!E$11:E$1010, MATCH($J16, Transactions!$AF$11:$AF$1010, 0)), ""))</f>
        <v/>
      </c>
      <c r="F16" s="20" t="str">
        <f>IF(IFERROR(INDEX(Transactions!F$11:F$1010, MATCH($J16, Transactions!$AF$11:$AF$1010, 0)), "")="", "", IFERROR(INDEX(Transactions!F$11:F$1010, MATCH($J16, Transactions!$AF$11:$AF$1010, 0)), ""))</f>
        <v/>
      </c>
      <c r="G16" s="21" t="str">
        <f>IF(IFERROR(INDEX(Transactions!G$11:G$1010, MATCH($J16, Transactions!$AF$11:$AF$1010, 0)), "")="", "", IFERROR(INDEX(Transactions!G$11:G$1010, MATCH($J16, Transactions!$AF$11:$AF$1010, 0)), ""))</f>
        <v/>
      </c>
      <c r="H16" s="27"/>
      <c r="J16" s="39">
        <f t="shared" si="0"/>
        <v>6</v>
      </c>
      <c r="L16" s="39" t="str">
        <f>IF(Transactions!$P14="", "", Transactions!$P14)</f>
        <v/>
      </c>
    </row>
    <row r="17" spans="1:12" x14ac:dyDescent="0.25">
      <c r="A17" s="27"/>
      <c r="B17" s="17" t="str">
        <f>IF(IFERROR(INDEX(Transactions!B$11:B$1010, MATCH($J17, Transactions!$AF$11:$AF$1010, 0)), "")="", "", IFERROR(INDEX(Transactions!B$11:B$1010, MATCH($J17, Transactions!$AF$11:$AF$1010, 0)), ""))</f>
        <v/>
      </c>
      <c r="C17" s="18" t="str">
        <f>IF(IFERROR(INDEX(Transactions!C$11:C$1010, MATCH($J17, Transactions!$AF$11:$AF$1010, 0)), "")="", "", IFERROR(INDEX(Transactions!C$11:C$1010, MATCH($J17, Transactions!$AF$11:$AF$1010, 0)), ""))</f>
        <v/>
      </c>
      <c r="D17" s="18" t="str">
        <f>IF(IFERROR(INDEX(Transactions!D$11:D$1010, MATCH($J17, Transactions!$AF$11:$AF$1010, 0)), "")="", "", IFERROR(INDEX(Transactions!D$11:D$1010, MATCH($J17, Transactions!$AF$11:$AF$1010, 0)), ""))</f>
        <v/>
      </c>
      <c r="E17" s="19" t="str">
        <f>IF(IFERROR(INDEX(Transactions!E$11:E$1010, MATCH($J17, Transactions!$AF$11:$AF$1010, 0)), "")="", "", IFERROR(INDEX(Transactions!E$11:E$1010, MATCH($J17, Transactions!$AF$11:$AF$1010, 0)), ""))</f>
        <v/>
      </c>
      <c r="F17" s="20" t="str">
        <f>IF(IFERROR(INDEX(Transactions!F$11:F$1010, MATCH($J17, Transactions!$AF$11:$AF$1010, 0)), "")="", "", IFERROR(INDEX(Transactions!F$11:F$1010, MATCH($J17, Transactions!$AF$11:$AF$1010, 0)), ""))</f>
        <v/>
      </c>
      <c r="G17" s="21" t="str">
        <f>IF(IFERROR(INDEX(Transactions!G$11:G$1010, MATCH($J17, Transactions!$AF$11:$AF$1010, 0)), "")="", "", IFERROR(INDEX(Transactions!G$11:G$1010, MATCH($J17, Transactions!$AF$11:$AF$1010, 0)), ""))</f>
        <v/>
      </c>
      <c r="H17" s="27"/>
      <c r="J17" s="39">
        <f t="shared" si="0"/>
        <v>7</v>
      </c>
      <c r="L17" s="39" t="str">
        <f>IF(Transactions!$P15="", "", Transactions!$P15)</f>
        <v/>
      </c>
    </row>
    <row r="18" spans="1:12" x14ac:dyDescent="0.25">
      <c r="A18" s="27"/>
      <c r="B18" s="17" t="str">
        <f>IF(IFERROR(INDEX(Transactions!B$11:B$1010, MATCH($J18, Transactions!$AF$11:$AF$1010, 0)), "")="", "", IFERROR(INDEX(Transactions!B$11:B$1010, MATCH($J18, Transactions!$AF$11:$AF$1010, 0)), ""))</f>
        <v/>
      </c>
      <c r="C18" s="18" t="str">
        <f>IF(IFERROR(INDEX(Transactions!C$11:C$1010, MATCH($J18, Transactions!$AF$11:$AF$1010, 0)), "")="", "", IFERROR(INDEX(Transactions!C$11:C$1010, MATCH($J18, Transactions!$AF$11:$AF$1010, 0)), ""))</f>
        <v/>
      </c>
      <c r="D18" s="18" t="str">
        <f>IF(IFERROR(INDEX(Transactions!D$11:D$1010, MATCH($J18, Transactions!$AF$11:$AF$1010, 0)), "")="", "", IFERROR(INDEX(Transactions!D$11:D$1010, MATCH($J18, Transactions!$AF$11:$AF$1010, 0)), ""))</f>
        <v/>
      </c>
      <c r="E18" s="19" t="str">
        <f>IF(IFERROR(INDEX(Transactions!E$11:E$1010, MATCH($J18, Transactions!$AF$11:$AF$1010, 0)), "")="", "", IFERROR(INDEX(Transactions!E$11:E$1010, MATCH($J18, Transactions!$AF$11:$AF$1010, 0)), ""))</f>
        <v/>
      </c>
      <c r="F18" s="20" t="str">
        <f>IF(IFERROR(INDEX(Transactions!F$11:F$1010, MATCH($J18, Transactions!$AF$11:$AF$1010, 0)), "")="", "", IFERROR(INDEX(Transactions!F$11:F$1010, MATCH($J18, Transactions!$AF$11:$AF$1010, 0)), ""))</f>
        <v/>
      </c>
      <c r="G18" s="21" t="str">
        <f>IF(IFERROR(INDEX(Transactions!G$11:G$1010, MATCH($J18, Transactions!$AF$11:$AF$1010, 0)), "")="", "", IFERROR(INDEX(Transactions!G$11:G$1010, MATCH($J18, Transactions!$AF$11:$AF$1010, 0)), ""))</f>
        <v/>
      </c>
      <c r="H18" s="27"/>
      <c r="J18" s="39">
        <f t="shared" si="0"/>
        <v>8</v>
      </c>
      <c r="L18" s="39" t="str">
        <f>IF(Transactions!$P16="", "", Transactions!$P16)</f>
        <v/>
      </c>
    </row>
    <row r="19" spans="1:12" x14ac:dyDescent="0.25">
      <c r="A19" s="27"/>
      <c r="B19" s="17" t="str">
        <f>IF(IFERROR(INDEX(Transactions!B$11:B$1010, MATCH($J19, Transactions!$AF$11:$AF$1010, 0)), "")="", "", IFERROR(INDEX(Transactions!B$11:B$1010, MATCH($J19, Transactions!$AF$11:$AF$1010, 0)), ""))</f>
        <v/>
      </c>
      <c r="C19" s="18" t="str">
        <f>IF(IFERROR(INDEX(Transactions!C$11:C$1010, MATCH($J19, Transactions!$AF$11:$AF$1010, 0)), "")="", "", IFERROR(INDEX(Transactions!C$11:C$1010, MATCH($J19, Transactions!$AF$11:$AF$1010, 0)), ""))</f>
        <v/>
      </c>
      <c r="D19" s="18" t="str">
        <f>IF(IFERROR(INDEX(Transactions!D$11:D$1010, MATCH($J19, Transactions!$AF$11:$AF$1010, 0)), "")="", "", IFERROR(INDEX(Transactions!D$11:D$1010, MATCH($J19, Transactions!$AF$11:$AF$1010, 0)), ""))</f>
        <v/>
      </c>
      <c r="E19" s="19" t="str">
        <f>IF(IFERROR(INDEX(Transactions!E$11:E$1010, MATCH($J19, Transactions!$AF$11:$AF$1010, 0)), "")="", "", IFERROR(INDEX(Transactions!E$11:E$1010, MATCH($J19, Transactions!$AF$11:$AF$1010, 0)), ""))</f>
        <v/>
      </c>
      <c r="F19" s="20" t="str">
        <f>IF(IFERROR(INDEX(Transactions!F$11:F$1010, MATCH($J19, Transactions!$AF$11:$AF$1010, 0)), "")="", "", IFERROR(INDEX(Transactions!F$11:F$1010, MATCH($J19, Transactions!$AF$11:$AF$1010, 0)), ""))</f>
        <v/>
      </c>
      <c r="G19" s="21" t="str">
        <f>IF(IFERROR(INDEX(Transactions!G$11:G$1010, MATCH($J19, Transactions!$AF$11:$AF$1010, 0)), "")="", "", IFERROR(INDEX(Transactions!G$11:G$1010, MATCH($J19, Transactions!$AF$11:$AF$1010, 0)), ""))</f>
        <v/>
      </c>
      <c r="H19" s="27"/>
      <c r="J19" s="39">
        <f t="shared" si="0"/>
        <v>9</v>
      </c>
      <c r="L19" s="39" t="str">
        <f>IF(Transactions!$P17="", "", Transactions!$P17)</f>
        <v/>
      </c>
    </row>
    <row r="20" spans="1:12" x14ac:dyDescent="0.25">
      <c r="A20" s="27"/>
      <c r="B20" s="17" t="str">
        <f>IF(IFERROR(INDEX(Transactions!B$11:B$1010, MATCH($J20, Transactions!$AF$11:$AF$1010, 0)), "")="", "", IFERROR(INDEX(Transactions!B$11:B$1010, MATCH($J20, Transactions!$AF$11:$AF$1010, 0)), ""))</f>
        <v/>
      </c>
      <c r="C20" s="18" t="str">
        <f>IF(IFERROR(INDEX(Transactions!C$11:C$1010, MATCH($J20, Transactions!$AF$11:$AF$1010, 0)), "")="", "", IFERROR(INDEX(Transactions!C$11:C$1010, MATCH($J20, Transactions!$AF$11:$AF$1010, 0)), ""))</f>
        <v/>
      </c>
      <c r="D20" s="18" t="str">
        <f>IF(IFERROR(INDEX(Transactions!D$11:D$1010, MATCH($J20, Transactions!$AF$11:$AF$1010, 0)), "")="", "", IFERROR(INDEX(Transactions!D$11:D$1010, MATCH($J20, Transactions!$AF$11:$AF$1010, 0)), ""))</f>
        <v/>
      </c>
      <c r="E20" s="19" t="str">
        <f>IF(IFERROR(INDEX(Transactions!E$11:E$1010, MATCH($J20, Transactions!$AF$11:$AF$1010, 0)), "")="", "", IFERROR(INDEX(Transactions!E$11:E$1010, MATCH($J20, Transactions!$AF$11:$AF$1010, 0)), ""))</f>
        <v/>
      </c>
      <c r="F20" s="20" t="str">
        <f>IF(IFERROR(INDEX(Transactions!F$11:F$1010, MATCH($J20, Transactions!$AF$11:$AF$1010, 0)), "")="", "", IFERROR(INDEX(Transactions!F$11:F$1010, MATCH($J20, Transactions!$AF$11:$AF$1010, 0)), ""))</f>
        <v/>
      </c>
      <c r="G20" s="21" t="str">
        <f>IF(IFERROR(INDEX(Transactions!G$11:G$1010, MATCH($J20, Transactions!$AF$11:$AF$1010, 0)), "")="", "", IFERROR(INDEX(Transactions!G$11:G$1010, MATCH($J20, Transactions!$AF$11:$AF$1010, 0)), ""))</f>
        <v/>
      </c>
      <c r="H20" s="27"/>
      <c r="J20" s="39">
        <f t="shared" si="0"/>
        <v>10</v>
      </c>
      <c r="L20" s="39" t="str">
        <f>IF(Transactions!$P18="", "", Transactions!$P18)</f>
        <v/>
      </c>
    </row>
    <row r="21" spans="1:12" x14ac:dyDescent="0.25">
      <c r="A21" s="27"/>
      <c r="B21" s="17" t="str">
        <f>IF(IFERROR(INDEX(Transactions!B$11:B$1010, MATCH($J21, Transactions!$AF$11:$AF$1010, 0)), "")="", "", IFERROR(INDEX(Transactions!B$11:B$1010, MATCH($J21, Transactions!$AF$11:$AF$1010, 0)), ""))</f>
        <v/>
      </c>
      <c r="C21" s="18" t="str">
        <f>IF(IFERROR(INDEX(Transactions!C$11:C$1010, MATCH($J21, Transactions!$AF$11:$AF$1010, 0)), "")="", "", IFERROR(INDEX(Transactions!C$11:C$1010, MATCH($J21, Transactions!$AF$11:$AF$1010, 0)), ""))</f>
        <v/>
      </c>
      <c r="D21" s="18" t="str">
        <f>IF(IFERROR(INDEX(Transactions!D$11:D$1010, MATCH($J21, Transactions!$AF$11:$AF$1010, 0)), "")="", "", IFERROR(INDEX(Transactions!D$11:D$1010, MATCH($J21, Transactions!$AF$11:$AF$1010, 0)), ""))</f>
        <v/>
      </c>
      <c r="E21" s="19" t="str">
        <f>IF(IFERROR(INDEX(Transactions!E$11:E$1010, MATCH($J21, Transactions!$AF$11:$AF$1010, 0)), "")="", "", IFERROR(INDEX(Transactions!E$11:E$1010, MATCH($J21, Transactions!$AF$11:$AF$1010, 0)), ""))</f>
        <v/>
      </c>
      <c r="F21" s="20" t="str">
        <f>IF(IFERROR(INDEX(Transactions!F$11:F$1010, MATCH($J21, Transactions!$AF$11:$AF$1010, 0)), "")="", "", IFERROR(INDEX(Transactions!F$11:F$1010, MATCH($J21, Transactions!$AF$11:$AF$1010, 0)), ""))</f>
        <v/>
      </c>
      <c r="G21" s="21" t="str">
        <f>IF(IFERROR(INDEX(Transactions!G$11:G$1010, MATCH($J21, Transactions!$AF$11:$AF$1010, 0)), "")="", "", IFERROR(INDEX(Transactions!G$11:G$1010, MATCH($J21, Transactions!$AF$11:$AF$1010, 0)), ""))</f>
        <v/>
      </c>
      <c r="H21" s="27"/>
      <c r="J21" s="39">
        <f t="shared" si="0"/>
        <v>11</v>
      </c>
      <c r="L21" s="39" t="str">
        <f>IF(Transactions!$P19="", "", Transactions!$P19)</f>
        <v/>
      </c>
    </row>
    <row r="22" spans="1:12" x14ac:dyDescent="0.25">
      <c r="A22" s="27"/>
      <c r="B22" s="17" t="str">
        <f>IF(IFERROR(INDEX(Transactions!B$11:B$1010, MATCH($J22, Transactions!$AF$11:$AF$1010, 0)), "")="", "", IFERROR(INDEX(Transactions!B$11:B$1010, MATCH($J22, Transactions!$AF$11:$AF$1010, 0)), ""))</f>
        <v/>
      </c>
      <c r="C22" s="18" t="str">
        <f>IF(IFERROR(INDEX(Transactions!C$11:C$1010, MATCH($J22, Transactions!$AF$11:$AF$1010, 0)), "")="", "", IFERROR(INDEX(Transactions!C$11:C$1010, MATCH($J22, Transactions!$AF$11:$AF$1010, 0)), ""))</f>
        <v/>
      </c>
      <c r="D22" s="18" t="str">
        <f>IF(IFERROR(INDEX(Transactions!D$11:D$1010, MATCH($J22, Transactions!$AF$11:$AF$1010, 0)), "")="", "", IFERROR(INDEX(Transactions!D$11:D$1010, MATCH($J22, Transactions!$AF$11:$AF$1010, 0)), ""))</f>
        <v/>
      </c>
      <c r="E22" s="19" t="str">
        <f>IF(IFERROR(INDEX(Transactions!E$11:E$1010, MATCH($J22, Transactions!$AF$11:$AF$1010, 0)), "")="", "", IFERROR(INDEX(Transactions!E$11:E$1010, MATCH($J22, Transactions!$AF$11:$AF$1010, 0)), ""))</f>
        <v/>
      </c>
      <c r="F22" s="20" t="str">
        <f>IF(IFERROR(INDEX(Transactions!F$11:F$1010, MATCH($J22, Transactions!$AF$11:$AF$1010, 0)), "")="", "", IFERROR(INDEX(Transactions!F$11:F$1010, MATCH($J22, Transactions!$AF$11:$AF$1010, 0)), ""))</f>
        <v/>
      </c>
      <c r="G22" s="21" t="str">
        <f>IF(IFERROR(INDEX(Transactions!G$11:G$1010, MATCH($J22, Transactions!$AF$11:$AF$1010, 0)), "")="", "", IFERROR(INDEX(Transactions!G$11:G$1010, MATCH($J22, Transactions!$AF$11:$AF$1010, 0)), ""))</f>
        <v/>
      </c>
      <c r="H22" s="27"/>
      <c r="J22" s="39">
        <f t="shared" si="0"/>
        <v>12</v>
      </c>
      <c r="L22" s="39" t="str">
        <f>IF(Transactions!$P20="", "", Transactions!$P20)</f>
        <v/>
      </c>
    </row>
    <row r="23" spans="1:12" x14ac:dyDescent="0.25">
      <c r="A23" s="27"/>
      <c r="B23" s="17" t="str">
        <f>IF(IFERROR(INDEX(Transactions!B$11:B$1010, MATCH($J23, Transactions!$AF$11:$AF$1010, 0)), "")="", "", IFERROR(INDEX(Transactions!B$11:B$1010, MATCH($J23, Transactions!$AF$11:$AF$1010, 0)), ""))</f>
        <v/>
      </c>
      <c r="C23" s="18" t="str">
        <f>IF(IFERROR(INDEX(Transactions!C$11:C$1010, MATCH($J23, Transactions!$AF$11:$AF$1010, 0)), "")="", "", IFERROR(INDEX(Transactions!C$11:C$1010, MATCH($J23, Transactions!$AF$11:$AF$1010, 0)), ""))</f>
        <v/>
      </c>
      <c r="D23" s="18" t="str">
        <f>IF(IFERROR(INDEX(Transactions!D$11:D$1010, MATCH($J23, Transactions!$AF$11:$AF$1010, 0)), "")="", "", IFERROR(INDEX(Transactions!D$11:D$1010, MATCH($J23, Transactions!$AF$11:$AF$1010, 0)), ""))</f>
        <v/>
      </c>
      <c r="E23" s="19" t="str">
        <f>IF(IFERROR(INDEX(Transactions!E$11:E$1010, MATCH($J23, Transactions!$AF$11:$AF$1010, 0)), "")="", "", IFERROR(INDEX(Transactions!E$11:E$1010, MATCH($J23, Transactions!$AF$11:$AF$1010, 0)), ""))</f>
        <v/>
      </c>
      <c r="F23" s="20" t="str">
        <f>IF(IFERROR(INDEX(Transactions!F$11:F$1010, MATCH($J23, Transactions!$AF$11:$AF$1010, 0)), "")="", "", IFERROR(INDEX(Transactions!F$11:F$1010, MATCH($J23, Transactions!$AF$11:$AF$1010, 0)), ""))</f>
        <v/>
      </c>
      <c r="G23" s="21" t="str">
        <f>IF(IFERROR(INDEX(Transactions!G$11:G$1010, MATCH($J23, Transactions!$AF$11:$AF$1010, 0)), "")="", "", IFERROR(INDEX(Transactions!G$11:G$1010, MATCH($J23, Transactions!$AF$11:$AF$1010, 0)), ""))</f>
        <v/>
      </c>
      <c r="H23" s="27"/>
      <c r="J23" s="39">
        <f t="shared" si="0"/>
        <v>13</v>
      </c>
      <c r="L23" s="39" t="str">
        <f>IF(Transactions!$P21="", "", Transactions!$P21)</f>
        <v/>
      </c>
    </row>
    <row r="24" spans="1:12" x14ac:dyDescent="0.25">
      <c r="A24" s="27"/>
      <c r="B24" s="17" t="str">
        <f>IF(IFERROR(INDEX(Transactions!B$11:B$1010, MATCH($J24, Transactions!$AF$11:$AF$1010, 0)), "")="", "", IFERROR(INDEX(Transactions!B$11:B$1010, MATCH($J24, Transactions!$AF$11:$AF$1010, 0)), ""))</f>
        <v/>
      </c>
      <c r="C24" s="18" t="str">
        <f>IF(IFERROR(INDEX(Transactions!C$11:C$1010, MATCH($J24, Transactions!$AF$11:$AF$1010, 0)), "")="", "", IFERROR(INDEX(Transactions!C$11:C$1010, MATCH($J24, Transactions!$AF$11:$AF$1010, 0)), ""))</f>
        <v/>
      </c>
      <c r="D24" s="18" t="str">
        <f>IF(IFERROR(INDEX(Transactions!D$11:D$1010, MATCH($J24, Transactions!$AF$11:$AF$1010, 0)), "")="", "", IFERROR(INDEX(Transactions!D$11:D$1010, MATCH($J24, Transactions!$AF$11:$AF$1010, 0)), ""))</f>
        <v/>
      </c>
      <c r="E24" s="19" t="str">
        <f>IF(IFERROR(INDEX(Transactions!E$11:E$1010, MATCH($J24, Transactions!$AF$11:$AF$1010, 0)), "")="", "", IFERROR(INDEX(Transactions!E$11:E$1010, MATCH($J24, Transactions!$AF$11:$AF$1010, 0)), ""))</f>
        <v/>
      </c>
      <c r="F24" s="20" t="str">
        <f>IF(IFERROR(INDEX(Transactions!F$11:F$1010, MATCH($J24, Transactions!$AF$11:$AF$1010, 0)), "")="", "", IFERROR(INDEX(Transactions!F$11:F$1010, MATCH($J24, Transactions!$AF$11:$AF$1010, 0)), ""))</f>
        <v/>
      </c>
      <c r="G24" s="21" t="str">
        <f>IF(IFERROR(INDEX(Transactions!G$11:G$1010, MATCH($J24, Transactions!$AF$11:$AF$1010, 0)), "")="", "", IFERROR(INDEX(Transactions!G$11:G$1010, MATCH($J24, Transactions!$AF$11:$AF$1010, 0)), ""))</f>
        <v/>
      </c>
      <c r="H24" s="27"/>
      <c r="J24" s="39">
        <f t="shared" si="0"/>
        <v>14</v>
      </c>
      <c r="L24" s="39" t="str">
        <f>IF(Transactions!$P22="", "", Transactions!$P22)</f>
        <v/>
      </c>
    </row>
    <row r="25" spans="1:12" x14ac:dyDescent="0.25">
      <c r="A25" s="27"/>
      <c r="B25" s="17" t="str">
        <f>IF(IFERROR(INDEX(Transactions!B$11:B$1010, MATCH($J25, Transactions!$AF$11:$AF$1010, 0)), "")="", "", IFERROR(INDEX(Transactions!B$11:B$1010, MATCH($J25, Transactions!$AF$11:$AF$1010, 0)), ""))</f>
        <v/>
      </c>
      <c r="C25" s="18" t="str">
        <f>IF(IFERROR(INDEX(Transactions!C$11:C$1010, MATCH($J25, Transactions!$AF$11:$AF$1010, 0)), "")="", "", IFERROR(INDEX(Transactions!C$11:C$1010, MATCH($J25, Transactions!$AF$11:$AF$1010, 0)), ""))</f>
        <v/>
      </c>
      <c r="D25" s="18" t="str">
        <f>IF(IFERROR(INDEX(Transactions!D$11:D$1010, MATCH($J25, Transactions!$AF$11:$AF$1010, 0)), "")="", "", IFERROR(INDEX(Transactions!D$11:D$1010, MATCH($J25, Transactions!$AF$11:$AF$1010, 0)), ""))</f>
        <v/>
      </c>
      <c r="E25" s="19" t="str">
        <f>IF(IFERROR(INDEX(Transactions!E$11:E$1010, MATCH($J25, Transactions!$AF$11:$AF$1010, 0)), "")="", "", IFERROR(INDEX(Transactions!E$11:E$1010, MATCH($J25, Transactions!$AF$11:$AF$1010, 0)), ""))</f>
        <v/>
      </c>
      <c r="F25" s="20" t="str">
        <f>IF(IFERROR(INDEX(Transactions!F$11:F$1010, MATCH($J25, Transactions!$AF$11:$AF$1010, 0)), "")="", "", IFERROR(INDEX(Transactions!F$11:F$1010, MATCH($J25, Transactions!$AF$11:$AF$1010, 0)), ""))</f>
        <v/>
      </c>
      <c r="G25" s="21" t="str">
        <f>IF(IFERROR(INDEX(Transactions!G$11:G$1010, MATCH($J25, Transactions!$AF$11:$AF$1010, 0)), "")="", "", IFERROR(INDEX(Transactions!G$11:G$1010, MATCH($J25, Transactions!$AF$11:$AF$1010, 0)), ""))</f>
        <v/>
      </c>
      <c r="H25" s="27"/>
      <c r="J25" s="39">
        <f t="shared" si="0"/>
        <v>15</v>
      </c>
      <c r="L25" s="39" t="str">
        <f>IF(Transactions!$P23="", "", Transactions!$P23)</f>
        <v/>
      </c>
    </row>
    <row r="26" spans="1:12" x14ac:dyDescent="0.25">
      <c r="A26" s="27"/>
      <c r="B26" s="17" t="str">
        <f>IF(IFERROR(INDEX(Transactions!B$11:B$1010, MATCH($J26, Transactions!$AF$11:$AF$1010, 0)), "")="", "", IFERROR(INDEX(Transactions!B$11:B$1010, MATCH($J26, Transactions!$AF$11:$AF$1010, 0)), ""))</f>
        <v/>
      </c>
      <c r="C26" s="18" t="str">
        <f>IF(IFERROR(INDEX(Transactions!C$11:C$1010, MATCH($J26, Transactions!$AF$11:$AF$1010, 0)), "")="", "", IFERROR(INDEX(Transactions!C$11:C$1010, MATCH($J26, Transactions!$AF$11:$AF$1010, 0)), ""))</f>
        <v/>
      </c>
      <c r="D26" s="18" t="str">
        <f>IF(IFERROR(INDEX(Transactions!D$11:D$1010, MATCH($J26, Transactions!$AF$11:$AF$1010, 0)), "")="", "", IFERROR(INDEX(Transactions!D$11:D$1010, MATCH($J26, Transactions!$AF$11:$AF$1010, 0)), ""))</f>
        <v/>
      </c>
      <c r="E26" s="19" t="str">
        <f>IF(IFERROR(INDEX(Transactions!E$11:E$1010, MATCH($J26, Transactions!$AF$11:$AF$1010, 0)), "")="", "", IFERROR(INDEX(Transactions!E$11:E$1010, MATCH($J26, Transactions!$AF$11:$AF$1010, 0)), ""))</f>
        <v/>
      </c>
      <c r="F26" s="20" t="str">
        <f>IF(IFERROR(INDEX(Transactions!F$11:F$1010, MATCH($J26, Transactions!$AF$11:$AF$1010, 0)), "")="", "", IFERROR(INDEX(Transactions!F$11:F$1010, MATCH($J26, Transactions!$AF$11:$AF$1010, 0)), ""))</f>
        <v/>
      </c>
      <c r="G26" s="21" t="str">
        <f>IF(IFERROR(INDEX(Transactions!G$11:G$1010, MATCH($J26, Transactions!$AF$11:$AF$1010, 0)), "")="", "", IFERROR(INDEX(Transactions!G$11:G$1010, MATCH($J26, Transactions!$AF$11:$AF$1010, 0)), ""))</f>
        <v/>
      </c>
      <c r="H26" s="27"/>
      <c r="J26" s="39">
        <f t="shared" si="0"/>
        <v>16</v>
      </c>
      <c r="L26" s="39" t="str">
        <f>IF(Transactions!$P24="", "", Transactions!$P24)</f>
        <v/>
      </c>
    </row>
    <row r="27" spans="1:12" x14ac:dyDescent="0.25">
      <c r="A27" s="27"/>
      <c r="B27" s="17" t="str">
        <f>IF(IFERROR(INDEX(Transactions!B$11:B$1010, MATCH($J27, Transactions!$AF$11:$AF$1010, 0)), "")="", "", IFERROR(INDEX(Transactions!B$11:B$1010, MATCH($J27, Transactions!$AF$11:$AF$1010, 0)), ""))</f>
        <v/>
      </c>
      <c r="C27" s="18" t="str">
        <f>IF(IFERROR(INDEX(Transactions!C$11:C$1010, MATCH($J27, Transactions!$AF$11:$AF$1010, 0)), "")="", "", IFERROR(INDEX(Transactions!C$11:C$1010, MATCH($J27, Transactions!$AF$11:$AF$1010, 0)), ""))</f>
        <v/>
      </c>
      <c r="D27" s="18" t="str">
        <f>IF(IFERROR(INDEX(Transactions!D$11:D$1010, MATCH($J27, Transactions!$AF$11:$AF$1010, 0)), "")="", "", IFERROR(INDEX(Transactions!D$11:D$1010, MATCH($J27, Transactions!$AF$11:$AF$1010, 0)), ""))</f>
        <v/>
      </c>
      <c r="E27" s="19" t="str">
        <f>IF(IFERROR(INDEX(Transactions!E$11:E$1010, MATCH($J27, Transactions!$AF$11:$AF$1010, 0)), "")="", "", IFERROR(INDEX(Transactions!E$11:E$1010, MATCH($J27, Transactions!$AF$11:$AF$1010, 0)), ""))</f>
        <v/>
      </c>
      <c r="F27" s="20" t="str">
        <f>IF(IFERROR(INDEX(Transactions!F$11:F$1010, MATCH($J27, Transactions!$AF$11:$AF$1010, 0)), "")="", "", IFERROR(INDEX(Transactions!F$11:F$1010, MATCH($J27, Transactions!$AF$11:$AF$1010, 0)), ""))</f>
        <v/>
      </c>
      <c r="G27" s="21" t="str">
        <f>IF(IFERROR(INDEX(Transactions!G$11:G$1010, MATCH($J27, Transactions!$AF$11:$AF$1010, 0)), "")="", "", IFERROR(INDEX(Transactions!G$11:G$1010, MATCH($J27, Transactions!$AF$11:$AF$1010, 0)), ""))</f>
        <v/>
      </c>
      <c r="H27" s="27"/>
      <c r="J27" s="39">
        <f t="shared" si="0"/>
        <v>17</v>
      </c>
      <c r="L27" s="39" t="str">
        <f>IF(Transactions!$P25="", "", Transactions!$P25)</f>
        <v/>
      </c>
    </row>
    <row r="28" spans="1:12" x14ac:dyDescent="0.25">
      <c r="A28" s="27"/>
      <c r="B28" s="17" t="str">
        <f>IF(IFERROR(INDEX(Transactions!B$11:B$1010, MATCH($J28, Transactions!$AF$11:$AF$1010, 0)), "")="", "", IFERROR(INDEX(Transactions!B$11:B$1010, MATCH($J28, Transactions!$AF$11:$AF$1010, 0)), ""))</f>
        <v/>
      </c>
      <c r="C28" s="18" t="str">
        <f>IF(IFERROR(INDEX(Transactions!C$11:C$1010, MATCH($J28, Transactions!$AF$11:$AF$1010, 0)), "")="", "", IFERROR(INDEX(Transactions!C$11:C$1010, MATCH($J28, Transactions!$AF$11:$AF$1010, 0)), ""))</f>
        <v/>
      </c>
      <c r="D28" s="18" t="str">
        <f>IF(IFERROR(INDEX(Transactions!D$11:D$1010, MATCH($J28, Transactions!$AF$11:$AF$1010, 0)), "")="", "", IFERROR(INDEX(Transactions!D$11:D$1010, MATCH($J28, Transactions!$AF$11:$AF$1010, 0)), ""))</f>
        <v/>
      </c>
      <c r="E28" s="19" t="str">
        <f>IF(IFERROR(INDEX(Transactions!E$11:E$1010, MATCH($J28, Transactions!$AF$11:$AF$1010, 0)), "")="", "", IFERROR(INDEX(Transactions!E$11:E$1010, MATCH($J28, Transactions!$AF$11:$AF$1010, 0)), ""))</f>
        <v/>
      </c>
      <c r="F28" s="20" t="str">
        <f>IF(IFERROR(INDEX(Transactions!F$11:F$1010, MATCH($J28, Transactions!$AF$11:$AF$1010, 0)), "")="", "", IFERROR(INDEX(Transactions!F$11:F$1010, MATCH($J28, Transactions!$AF$11:$AF$1010, 0)), ""))</f>
        <v/>
      </c>
      <c r="G28" s="21" t="str">
        <f>IF(IFERROR(INDEX(Transactions!G$11:G$1010, MATCH($J28, Transactions!$AF$11:$AF$1010, 0)), "")="", "", IFERROR(INDEX(Transactions!G$11:G$1010, MATCH($J28, Transactions!$AF$11:$AF$1010, 0)), ""))</f>
        <v/>
      </c>
      <c r="H28" s="27"/>
      <c r="J28" s="39">
        <f t="shared" si="0"/>
        <v>18</v>
      </c>
      <c r="L28" s="39" t="str">
        <f>IF(Transactions!$P26="", "", Transactions!$P26)</f>
        <v/>
      </c>
    </row>
    <row r="29" spans="1:12" x14ac:dyDescent="0.25">
      <c r="A29" s="27"/>
      <c r="B29" s="17" t="str">
        <f>IF(IFERROR(INDEX(Transactions!B$11:B$1010, MATCH($J29, Transactions!$AF$11:$AF$1010, 0)), "")="", "", IFERROR(INDEX(Transactions!B$11:B$1010, MATCH($J29, Transactions!$AF$11:$AF$1010, 0)), ""))</f>
        <v/>
      </c>
      <c r="C29" s="18" t="str">
        <f>IF(IFERROR(INDEX(Transactions!C$11:C$1010, MATCH($J29, Transactions!$AF$11:$AF$1010, 0)), "")="", "", IFERROR(INDEX(Transactions!C$11:C$1010, MATCH($J29, Transactions!$AF$11:$AF$1010, 0)), ""))</f>
        <v/>
      </c>
      <c r="D29" s="18" t="str">
        <f>IF(IFERROR(INDEX(Transactions!D$11:D$1010, MATCH($J29, Transactions!$AF$11:$AF$1010, 0)), "")="", "", IFERROR(INDEX(Transactions!D$11:D$1010, MATCH($J29, Transactions!$AF$11:$AF$1010, 0)), ""))</f>
        <v/>
      </c>
      <c r="E29" s="19" t="str">
        <f>IF(IFERROR(INDEX(Transactions!E$11:E$1010, MATCH($J29, Transactions!$AF$11:$AF$1010, 0)), "")="", "", IFERROR(INDEX(Transactions!E$11:E$1010, MATCH($J29, Transactions!$AF$11:$AF$1010, 0)), ""))</f>
        <v/>
      </c>
      <c r="F29" s="20" t="str">
        <f>IF(IFERROR(INDEX(Transactions!F$11:F$1010, MATCH($J29, Transactions!$AF$11:$AF$1010, 0)), "")="", "", IFERROR(INDEX(Transactions!F$11:F$1010, MATCH($J29, Transactions!$AF$11:$AF$1010, 0)), ""))</f>
        <v/>
      </c>
      <c r="G29" s="21" t="str">
        <f>IF(IFERROR(INDEX(Transactions!G$11:G$1010, MATCH($J29, Transactions!$AF$11:$AF$1010, 0)), "")="", "", IFERROR(INDEX(Transactions!G$11:G$1010, MATCH($J29, Transactions!$AF$11:$AF$1010, 0)), ""))</f>
        <v/>
      </c>
      <c r="H29" s="27"/>
      <c r="J29" s="39">
        <f t="shared" si="0"/>
        <v>19</v>
      </c>
      <c r="L29" s="39" t="str">
        <f>IF(Transactions!$P27="", "", Transactions!$P27)</f>
        <v/>
      </c>
    </row>
    <row r="30" spans="1:12" x14ac:dyDescent="0.25">
      <c r="A30" s="27"/>
      <c r="B30" s="17" t="str">
        <f>IF(IFERROR(INDEX(Transactions!B$11:B$1010, MATCH($J30, Transactions!$AF$11:$AF$1010, 0)), "")="", "", IFERROR(INDEX(Transactions!B$11:B$1010, MATCH($J30, Transactions!$AF$11:$AF$1010, 0)), ""))</f>
        <v/>
      </c>
      <c r="C30" s="18" t="str">
        <f>IF(IFERROR(INDEX(Transactions!C$11:C$1010, MATCH($J30, Transactions!$AF$11:$AF$1010, 0)), "")="", "", IFERROR(INDEX(Transactions!C$11:C$1010, MATCH($J30, Transactions!$AF$11:$AF$1010, 0)), ""))</f>
        <v/>
      </c>
      <c r="D30" s="18" t="str">
        <f>IF(IFERROR(INDEX(Transactions!D$11:D$1010, MATCH($J30, Transactions!$AF$11:$AF$1010, 0)), "")="", "", IFERROR(INDEX(Transactions!D$11:D$1010, MATCH($J30, Transactions!$AF$11:$AF$1010, 0)), ""))</f>
        <v/>
      </c>
      <c r="E30" s="19" t="str">
        <f>IF(IFERROR(INDEX(Transactions!E$11:E$1010, MATCH($J30, Transactions!$AF$11:$AF$1010, 0)), "")="", "", IFERROR(INDEX(Transactions!E$11:E$1010, MATCH($J30, Transactions!$AF$11:$AF$1010, 0)), ""))</f>
        <v/>
      </c>
      <c r="F30" s="20" t="str">
        <f>IF(IFERROR(INDEX(Transactions!F$11:F$1010, MATCH($J30, Transactions!$AF$11:$AF$1010, 0)), "")="", "", IFERROR(INDEX(Transactions!F$11:F$1010, MATCH($J30, Transactions!$AF$11:$AF$1010, 0)), ""))</f>
        <v/>
      </c>
      <c r="G30" s="21" t="str">
        <f>IF(IFERROR(INDEX(Transactions!G$11:G$1010, MATCH($J30, Transactions!$AF$11:$AF$1010, 0)), "")="", "", IFERROR(INDEX(Transactions!G$11:G$1010, MATCH($J30, Transactions!$AF$11:$AF$1010, 0)), ""))</f>
        <v/>
      </c>
      <c r="H30" s="27"/>
      <c r="J30" s="39">
        <f t="shared" si="0"/>
        <v>20</v>
      </c>
      <c r="L30" s="39" t="str">
        <f>IF(Transactions!$P28="", "", Transactions!$P28)</f>
        <v/>
      </c>
    </row>
    <row r="31" spans="1:12" x14ac:dyDescent="0.25">
      <c r="A31" s="27"/>
      <c r="B31" s="17" t="str">
        <f>IF(IFERROR(INDEX(Transactions!B$11:B$1010, MATCH($J31, Transactions!$AF$11:$AF$1010, 0)), "")="", "", IFERROR(INDEX(Transactions!B$11:B$1010, MATCH($J31, Transactions!$AF$11:$AF$1010, 0)), ""))</f>
        <v/>
      </c>
      <c r="C31" s="18" t="str">
        <f>IF(IFERROR(INDEX(Transactions!C$11:C$1010, MATCH($J31, Transactions!$AF$11:$AF$1010, 0)), "")="", "", IFERROR(INDEX(Transactions!C$11:C$1010, MATCH($J31, Transactions!$AF$11:$AF$1010, 0)), ""))</f>
        <v/>
      </c>
      <c r="D31" s="18" t="str">
        <f>IF(IFERROR(INDEX(Transactions!D$11:D$1010, MATCH($J31, Transactions!$AF$11:$AF$1010, 0)), "")="", "", IFERROR(INDEX(Transactions!D$11:D$1010, MATCH($J31, Transactions!$AF$11:$AF$1010, 0)), ""))</f>
        <v/>
      </c>
      <c r="E31" s="19" t="str">
        <f>IF(IFERROR(INDEX(Transactions!E$11:E$1010, MATCH($J31, Transactions!$AF$11:$AF$1010, 0)), "")="", "", IFERROR(INDEX(Transactions!E$11:E$1010, MATCH($J31, Transactions!$AF$11:$AF$1010, 0)), ""))</f>
        <v/>
      </c>
      <c r="F31" s="20" t="str">
        <f>IF(IFERROR(INDEX(Transactions!F$11:F$1010, MATCH($J31, Transactions!$AF$11:$AF$1010, 0)), "")="", "", IFERROR(INDEX(Transactions!F$11:F$1010, MATCH($J31, Transactions!$AF$11:$AF$1010, 0)), ""))</f>
        <v/>
      </c>
      <c r="G31" s="21" t="str">
        <f>IF(IFERROR(INDEX(Transactions!G$11:G$1010, MATCH($J31, Transactions!$AF$11:$AF$1010, 0)), "")="", "", IFERROR(INDEX(Transactions!G$11:G$1010, MATCH($J31, Transactions!$AF$11:$AF$1010, 0)), ""))</f>
        <v/>
      </c>
      <c r="H31" s="27"/>
      <c r="J31" s="39">
        <f t="shared" si="0"/>
        <v>21</v>
      </c>
      <c r="L31" s="39" t="str">
        <f>IF(Transactions!$P29="", "", Transactions!$P29)</f>
        <v/>
      </c>
    </row>
    <row r="32" spans="1:12" x14ac:dyDescent="0.25">
      <c r="A32" s="27"/>
      <c r="B32" s="17" t="str">
        <f>IF(IFERROR(INDEX(Transactions!B$11:B$1010, MATCH($J32, Transactions!$AF$11:$AF$1010, 0)), "")="", "", IFERROR(INDEX(Transactions!B$11:B$1010, MATCH($J32, Transactions!$AF$11:$AF$1010, 0)), ""))</f>
        <v/>
      </c>
      <c r="C32" s="18" t="str">
        <f>IF(IFERROR(INDEX(Transactions!C$11:C$1010, MATCH($J32, Transactions!$AF$11:$AF$1010, 0)), "")="", "", IFERROR(INDEX(Transactions!C$11:C$1010, MATCH($J32, Transactions!$AF$11:$AF$1010, 0)), ""))</f>
        <v/>
      </c>
      <c r="D32" s="18" t="str">
        <f>IF(IFERROR(INDEX(Transactions!D$11:D$1010, MATCH($J32, Transactions!$AF$11:$AF$1010, 0)), "")="", "", IFERROR(INDEX(Transactions!D$11:D$1010, MATCH($J32, Transactions!$AF$11:$AF$1010, 0)), ""))</f>
        <v/>
      </c>
      <c r="E32" s="19" t="str">
        <f>IF(IFERROR(INDEX(Transactions!E$11:E$1010, MATCH($J32, Transactions!$AF$11:$AF$1010, 0)), "")="", "", IFERROR(INDEX(Transactions!E$11:E$1010, MATCH($J32, Transactions!$AF$11:$AF$1010, 0)), ""))</f>
        <v/>
      </c>
      <c r="F32" s="20" t="str">
        <f>IF(IFERROR(INDEX(Transactions!F$11:F$1010, MATCH($J32, Transactions!$AF$11:$AF$1010, 0)), "")="", "", IFERROR(INDEX(Transactions!F$11:F$1010, MATCH($J32, Transactions!$AF$11:$AF$1010, 0)), ""))</f>
        <v/>
      </c>
      <c r="G32" s="21" t="str">
        <f>IF(IFERROR(INDEX(Transactions!G$11:G$1010, MATCH($J32, Transactions!$AF$11:$AF$1010, 0)), "")="", "", IFERROR(INDEX(Transactions!G$11:G$1010, MATCH($J32, Transactions!$AF$11:$AF$1010, 0)), ""))</f>
        <v/>
      </c>
      <c r="H32" s="27"/>
      <c r="J32" s="39">
        <f t="shared" si="0"/>
        <v>22</v>
      </c>
      <c r="L32" s="40" t="str">
        <f>IF(Transactions!$P30="", "", Transactions!$P30)</f>
        <v/>
      </c>
    </row>
    <row r="33" spans="1:12" x14ac:dyDescent="0.25">
      <c r="A33" s="27"/>
      <c r="B33" s="17" t="str">
        <f>IF(IFERROR(INDEX(Transactions!B$11:B$1010, MATCH($J33, Transactions!$AF$11:$AF$1010, 0)), "")="", "", IFERROR(INDEX(Transactions!B$11:B$1010, MATCH($J33, Transactions!$AF$11:$AF$1010, 0)), ""))</f>
        <v/>
      </c>
      <c r="C33" s="18" t="str">
        <f>IF(IFERROR(INDEX(Transactions!C$11:C$1010, MATCH($J33, Transactions!$AF$11:$AF$1010, 0)), "")="", "", IFERROR(INDEX(Transactions!C$11:C$1010, MATCH($J33, Transactions!$AF$11:$AF$1010, 0)), ""))</f>
        <v/>
      </c>
      <c r="D33" s="18" t="str">
        <f>IF(IFERROR(INDEX(Transactions!D$11:D$1010, MATCH($J33, Transactions!$AF$11:$AF$1010, 0)), "")="", "", IFERROR(INDEX(Transactions!D$11:D$1010, MATCH($J33, Transactions!$AF$11:$AF$1010, 0)), ""))</f>
        <v/>
      </c>
      <c r="E33" s="19" t="str">
        <f>IF(IFERROR(INDEX(Transactions!E$11:E$1010, MATCH($J33, Transactions!$AF$11:$AF$1010, 0)), "")="", "", IFERROR(INDEX(Transactions!E$11:E$1010, MATCH($J33, Transactions!$AF$11:$AF$1010, 0)), ""))</f>
        <v/>
      </c>
      <c r="F33" s="20" t="str">
        <f>IF(IFERROR(INDEX(Transactions!F$11:F$1010, MATCH($J33, Transactions!$AF$11:$AF$1010, 0)), "")="", "", IFERROR(INDEX(Transactions!F$11:F$1010, MATCH($J33, Transactions!$AF$11:$AF$1010, 0)), ""))</f>
        <v/>
      </c>
      <c r="G33" s="21" t="str">
        <f>IF(IFERROR(INDEX(Transactions!G$11:G$1010, MATCH($J33, Transactions!$AF$11:$AF$1010, 0)), "")="", "", IFERROR(INDEX(Transactions!G$11:G$1010, MATCH($J33, Transactions!$AF$11:$AF$1010, 0)), ""))</f>
        <v/>
      </c>
      <c r="H33" s="27"/>
      <c r="J33" s="39">
        <f t="shared" si="0"/>
        <v>23</v>
      </c>
      <c r="L33" s="48"/>
    </row>
    <row r="34" spans="1:12" x14ac:dyDescent="0.25">
      <c r="A34" s="27"/>
      <c r="B34" s="17" t="str">
        <f>IF(IFERROR(INDEX(Transactions!B$11:B$1010, MATCH($J34, Transactions!$AF$11:$AF$1010, 0)), "")="", "", IFERROR(INDEX(Transactions!B$11:B$1010, MATCH($J34, Transactions!$AF$11:$AF$1010, 0)), ""))</f>
        <v/>
      </c>
      <c r="C34" s="18" t="str">
        <f>IF(IFERROR(INDEX(Transactions!C$11:C$1010, MATCH($J34, Transactions!$AF$11:$AF$1010, 0)), "")="", "", IFERROR(INDEX(Transactions!C$11:C$1010, MATCH($J34, Transactions!$AF$11:$AF$1010, 0)), ""))</f>
        <v/>
      </c>
      <c r="D34" s="18" t="str">
        <f>IF(IFERROR(INDEX(Transactions!D$11:D$1010, MATCH($J34, Transactions!$AF$11:$AF$1010, 0)), "")="", "", IFERROR(INDEX(Transactions!D$11:D$1010, MATCH($J34, Transactions!$AF$11:$AF$1010, 0)), ""))</f>
        <v/>
      </c>
      <c r="E34" s="19" t="str">
        <f>IF(IFERROR(INDEX(Transactions!E$11:E$1010, MATCH($J34, Transactions!$AF$11:$AF$1010, 0)), "")="", "", IFERROR(INDEX(Transactions!E$11:E$1010, MATCH($J34, Transactions!$AF$11:$AF$1010, 0)), ""))</f>
        <v/>
      </c>
      <c r="F34" s="20" t="str">
        <f>IF(IFERROR(INDEX(Transactions!F$11:F$1010, MATCH($J34, Transactions!$AF$11:$AF$1010, 0)), "")="", "", IFERROR(INDEX(Transactions!F$11:F$1010, MATCH($J34, Transactions!$AF$11:$AF$1010, 0)), ""))</f>
        <v/>
      </c>
      <c r="G34" s="21" t="str">
        <f>IF(IFERROR(INDEX(Transactions!G$11:G$1010, MATCH($J34, Transactions!$AF$11:$AF$1010, 0)), "")="", "", IFERROR(INDEX(Transactions!G$11:G$1010, MATCH($J34, Transactions!$AF$11:$AF$1010, 0)), ""))</f>
        <v/>
      </c>
      <c r="H34" s="27"/>
      <c r="J34" s="39">
        <f t="shared" si="0"/>
        <v>24</v>
      </c>
      <c r="L34" s="48"/>
    </row>
    <row r="35" spans="1:12" x14ac:dyDescent="0.25">
      <c r="A35" s="27"/>
      <c r="B35" s="17" t="str">
        <f>IF(IFERROR(INDEX(Transactions!B$11:B$1010, MATCH($J35, Transactions!$AF$11:$AF$1010, 0)), "")="", "", IFERROR(INDEX(Transactions!B$11:B$1010, MATCH($J35, Transactions!$AF$11:$AF$1010, 0)), ""))</f>
        <v/>
      </c>
      <c r="C35" s="18" t="str">
        <f>IF(IFERROR(INDEX(Transactions!C$11:C$1010, MATCH($J35, Transactions!$AF$11:$AF$1010, 0)), "")="", "", IFERROR(INDEX(Transactions!C$11:C$1010, MATCH($J35, Transactions!$AF$11:$AF$1010, 0)), ""))</f>
        <v/>
      </c>
      <c r="D35" s="18" t="str">
        <f>IF(IFERROR(INDEX(Transactions!D$11:D$1010, MATCH($J35, Transactions!$AF$11:$AF$1010, 0)), "")="", "", IFERROR(INDEX(Transactions!D$11:D$1010, MATCH($J35, Transactions!$AF$11:$AF$1010, 0)), ""))</f>
        <v/>
      </c>
      <c r="E35" s="19" t="str">
        <f>IF(IFERROR(INDEX(Transactions!E$11:E$1010, MATCH($J35, Transactions!$AF$11:$AF$1010, 0)), "")="", "", IFERROR(INDEX(Transactions!E$11:E$1010, MATCH($J35, Transactions!$AF$11:$AF$1010, 0)), ""))</f>
        <v/>
      </c>
      <c r="F35" s="20" t="str">
        <f>IF(IFERROR(INDEX(Transactions!F$11:F$1010, MATCH($J35, Transactions!$AF$11:$AF$1010, 0)), "")="", "", IFERROR(INDEX(Transactions!F$11:F$1010, MATCH($J35, Transactions!$AF$11:$AF$1010, 0)), ""))</f>
        <v/>
      </c>
      <c r="G35" s="21" t="str">
        <f>IF(IFERROR(INDEX(Transactions!G$11:G$1010, MATCH($J35, Transactions!$AF$11:$AF$1010, 0)), "")="", "", IFERROR(INDEX(Transactions!G$11:G$1010, MATCH($J35, Transactions!$AF$11:$AF$1010, 0)), ""))</f>
        <v/>
      </c>
      <c r="H35" s="27"/>
      <c r="J35" s="39">
        <f t="shared" si="0"/>
        <v>25</v>
      </c>
    </row>
    <row r="36" spans="1:12" x14ac:dyDescent="0.25">
      <c r="A36" s="27"/>
      <c r="B36" s="17" t="str">
        <f>IF(IFERROR(INDEX(Transactions!B$11:B$1010, MATCH($J36, Transactions!$AF$11:$AF$1010, 0)), "")="", "", IFERROR(INDEX(Transactions!B$11:B$1010, MATCH($J36, Transactions!$AF$11:$AF$1010, 0)), ""))</f>
        <v/>
      </c>
      <c r="C36" s="18" t="str">
        <f>IF(IFERROR(INDEX(Transactions!C$11:C$1010, MATCH($J36, Transactions!$AF$11:$AF$1010, 0)), "")="", "", IFERROR(INDEX(Transactions!C$11:C$1010, MATCH($J36, Transactions!$AF$11:$AF$1010, 0)), ""))</f>
        <v/>
      </c>
      <c r="D36" s="18" t="str">
        <f>IF(IFERROR(INDEX(Transactions!D$11:D$1010, MATCH($J36, Transactions!$AF$11:$AF$1010, 0)), "")="", "", IFERROR(INDEX(Transactions!D$11:D$1010, MATCH($J36, Transactions!$AF$11:$AF$1010, 0)), ""))</f>
        <v/>
      </c>
      <c r="E36" s="19" t="str">
        <f>IF(IFERROR(INDEX(Transactions!E$11:E$1010, MATCH($J36, Transactions!$AF$11:$AF$1010, 0)), "")="", "", IFERROR(INDEX(Transactions!E$11:E$1010, MATCH($J36, Transactions!$AF$11:$AF$1010, 0)), ""))</f>
        <v/>
      </c>
      <c r="F36" s="20" t="str">
        <f>IF(IFERROR(INDEX(Transactions!F$11:F$1010, MATCH($J36, Transactions!$AF$11:$AF$1010, 0)), "")="", "", IFERROR(INDEX(Transactions!F$11:F$1010, MATCH($J36, Transactions!$AF$11:$AF$1010, 0)), ""))</f>
        <v/>
      </c>
      <c r="G36" s="21" t="str">
        <f>IF(IFERROR(INDEX(Transactions!G$11:G$1010, MATCH($J36, Transactions!$AF$11:$AF$1010, 0)), "")="", "", IFERROR(INDEX(Transactions!G$11:G$1010, MATCH($J36, Transactions!$AF$11:$AF$1010, 0)), ""))</f>
        <v/>
      </c>
      <c r="H36" s="27"/>
      <c r="J36" s="39">
        <f t="shared" si="0"/>
        <v>26</v>
      </c>
    </row>
    <row r="37" spans="1:12" x14ac:dyDescent="0.25">
      <c r="A37" s="27"/>
      <c r="B37" s="17" t="str">
        <f>IF(IFERROR(INDEX(Transactions!B$11:B$1010, MATCH($J37, Transactions!$AF$11:$AF$1010, 0)), "")="", "", IFERROR(INDEX(Transactions!B$11:B$1010, MATCH($J37, Transactions!$AF$11:$AF$1010, 0)), ""))</f>
        <v/>
      </c>
      <c r="C37" s="18" t="str">
        <f>IF(IFERROR(INDEX(Transactions!C$11:C$1010, MATCH($J37, Transactions!$AF$11:$AF$1010, 0)), "")="", "", IFERROR(INDEX(Transactions!C$11:C$1010, MATCH($J37, Transactions!$AF$11:$AF$1010, 0)), ""))</f>
        <v/>
      </c>
      <c r="D37" s="18" t="str">
        <f>IF(IFERROR(INDEX(Transactions!D$11:D$1010, MATCH($J37, Transactions!$AF$11:$AF$1010, 0)), "")="", "", IFERROR(INDEX(Transactions!D$11:D$1010, MATCH($J37, Transactions!$AF$11:$AF$1010, 0)), ""))</f>
        <v/>
      </c>
      <c r="E37" s="19" t="str">
        <f>IF(IFERROR(INDEX(Transactions!E$11:E$1010, MATCH($J37, Transactions!$AF$11:$AF$1010, 0)), "")="", "", IFERROR(INDEX(Transactions!E$11:E$1010, MATCH($J37, Transactions!$AF$11:$AF$1010, 0)), ""))</f>
        <v/>
      </c>
      <c r="F37" s="20" t="str">
        <f>IF(IFERROR(INDEX(Transactions!F$11:F$1010, MATCH($J37, Transactions!$AF$11:$AF$1010, 0)), "")="", "", IFERROR(INDEX(Transactions!F$11:F$1010, MATCH($J37, Transactions!$AF$11:$AF$1010, 0)), ""))</f>
        <v/>
      </c>
      <c r="G37" s="21" t="str">
        <f>IF(IFERROR(INDEX(Transactions!G$11:G$1010, MATCH($J37, Transactions!$AF$11:$AF$1010, 0)), "")="", "", IFERROR(INDEX(Transactions!G$11:G$1010, MATCH($J37, Transactions!$AF$11:$AF$1010, 0)), ""))</f>
        <v/>
      </c>
      <c r="H37" s="27"/>
      <c r="J37" s="39">
        <f t="shared" si="0"/>
        <v>27</v>
      </c>
    </row>
    <row r="38" spans="1:12" x14ac:dyDescent="0.25">
      <c r="A38" s="27"/>
      <c r="B38" s="17" t="str">
        <f>IF(IFERROR(INDEX(Transactions!B$11:B$1010, MATCH($J38, Transactions!$AF$11:$AF$1010, 0)), "")="", "", IFERROR(INDEX(Transactions!B$11:B$1010, MATCH($J38, Transactions!$AF$11:$AF$1010, 0)), ""))</f>
        <v/>
      </c>
      <c r="C38" s="18" t="str">
        <f>IF(IFERROR(INDEX(Transactions!C$11:C$1010, MATCH($J38, Transactions!$AF$11:$AF$1010, 0)), "")="", "", IFERROR(INDEX(Transactions!C$11:C$1010, MATCH($J38, Transactions!$AF$11:$AF$1010, 0)), ""))</f>
        <v/>
      </c>
      <c r="D38" s="18" t="str">
        <f>IF(IFERROR(INDEX(Transactions!D$11:D$1010, MATCH($J38, Transactions!$AF$11:$AF$1010, 0)), "")="", "", IFERROR(INDEX(Transactions!D$11:D$1010, MATCH($J38, Transactions!$AF$11:$AF$1010, 0)), ""))</f>
        <v/>
      </c>
      <c r="E38" s="19" t="str">
        <f>IF(IFERROR(INDEX(Transactions!E$11:E$1010, MATCH($J38, Transactions!$AF$11:$AF$1010, 0)), "")="", "", IFERROR(INDEX(Transactions!E$11:E$1010, MATCH($J38, Transactions!$AF$11:$AF$1010, 0)), ""))</f>
        <v/>
      </c>
      <c r="F38" s="20" t="str">
        <f>IF(IFERROR(INDEX(Transactions!F$11:F$1010, MATCH($J38, Transactions!$AF$11:$AF$1010, 0)), "")="", "", IFERROR(INDEX(Transactions!F$11:F$1010, MATCH($J38, Transactions!$AF$11:$AF$1010, 0)), ""))</f>
        <v/>
      </c>
      <c r="G38" s="21" t="str">
        <f>IF(IFERROR(INDEX(Transactions!G$11:G$1010, MATCH($J38, Transactions!$AF$11:$AF$1010, 0)), "")="", "", IFERROR(INDEX(Transactions!G$11:G$1010, MATCH($J38, Transactions!$AF$11:$AF$1010, 0)), ""))</f>
        <v/>
      </c>
      <c r="H38" s="27"/>
      <c r="J38" s="39">
        <f t="shared" si="0"/>
        <v>28</v>
      </c>
    </row>
    <row r="39" spans="1:12" x14ac:dyDescent="0.25">
      <c r="A39" s="27"/>
      <c r="B39" s="17" t="str">
        <f>IF(IFERROR(INDEX(Transactions!B$11:B$1010, MATCH($J39, Transactions!$AF$11:$AF$1010, 0)), "")="", "", IFERROR(INDEX(Transactions!B$11:B$1010, MATCH($J39, Transactions!$AF$11:$AF$1010, 0)), ""))</f>
        <v/>
      </c>
      <c r="C39" s="18" t="str">
        <f>IF(IFERROR(INDEX(Transactions!C$11:C$1010, MATCH($J39, Transactions!$AF$11:$AF$1010, 0)), "")="", "", IFERROR(INDEX(Transactions!C$11:C$1010, MATCH($J39, Transactions!$AF$11:$AF$1010, 0)), ""))</f>
        <v/>
      </c>
      <c r="D39" s="18" t="str">
        <f>IF(IFERROR(INDEX(Transactions!D$11:D$1010, MATCH($J39, Transactions!$AF$11:$AF$1010, 0)), "")="", "", IFERROR(INDEX(Transactions!D$11:D$1010, MATCH($J39, Transactions!$AF$11:$AF$1010, 0)), ""))</f>
        <v/>
      </c>
      <c r="E39" s="19" t="str">
        <f>IF(IFERROR(INDEX(Transactions!E$11:E$1010, MATCH($J39, Transactions!$AF$11:$AF$1010, 0)), "")="", "", IFERROR(INDEX(Transactions!E$11:E$1010, MATCH($J39, Transactions!$AF$11:$AF$1010, 0)), ""))</f>
        <v/>
      </c>
      <c r="F39" s="20" t="str">
        <f>IF(IFERROR(INDEX(Transactions!F$11:F$1010, MATCH($J39, Transactions!$AF$11:$AF$1010, 0)), "")="", "", IFERROR(INDEX(Transactions!F$11:F$1010, MATCH($J39, Transactions!$AF$11:$AF$1010, 0)), ""))</f>
        <v/>
      </c>
      <c r="G39" s="21" t="str">
        <f>IF(IFERROR(INDEX(Transactions!G$11:G$1010, MATCH($J39, Transactions!$AF$11:$AF$1010, 0)), "")="", "", IFERROR(INDEX(Transactions!G$11:G$1010, MATCH($J39, Transactions!$AF$11:$AF$1010, 0)), ""))</f>
        <v/>
      </c>
      <c r="H39" s="27"/>
      <c r="J39" s="39">
        <f t="shared" si="0"/>
        <v>29</v>
      </c>
    </row>
    <row r="40" spans="1:12" x14ac:dyDescent="0.25">
      <c r="A40" s="27"/>
      <c r="B40" s="17" t="str">
        <f>IF(IFERROR(INDEX(Transactions!B$11:B$1010, MATCH($J40, Transactions!$AF$11:$AF$1010, 0)), "")="", "", IFERROR(INDEX(Transactions!B$11:B$1010, MATCH($J40, Transactions!$AF$11:$AF$1010, 0)), ""))</f>
        <v/>
      </c>
      <c r="C40" s="18" t="str">
        <f>IF(IFERROR(INDEX(Transactions!C$11:C$1010, MATCH($J40, Transactions!$AF$11:$AF$1010, 0)), "")="", "", IFERROR(INDEX(Transactions!C$11:C$1010, MATCH($J40, Transactions!$AF$11:$AF$1010, 0)), ""))</f>
        <v/>
      </c>
      <c r="D40" s="18" t="str">
        <f>IF(IFERROR(INDEX(Transactions!D$11:D$1010, MATCH($J40, Transactions!$AF$11:$AF$1010, 0)), "")="", "", IFERROR(INDEX(Transactions!D$11:D$1010, MATCH($J40, Transactions!$AF$11:$AF$1010, 0)), ""))</f>
        <v/>
      </c>
      <c r="E40" s="19" t="str">
        <f>IF(IFERROR(INDEX(Transactions!E$11:E$1010, MATCH($J40, Transactions!$AF$11:$AF$1010, 0)), "")="", "", IFERROR(INDEX(Transactions!E$11:E$1010, MATCH($J40, Transactions!$AF$11:$AF$1010, 0)), ""))</f>
        <v/>
      </c>
      <c r="F40" s="20" t="str">
        <f>IF(IFERROR(INDEX(Transactions!F$11:F$1010, MATCH($J40, Transactions!$AF$11:$AF$1010, 0)), "")="", "", IFERROR(INDEX(Transactions!F$11:F$1010, MATCH($J40, Transactions!$AF$11:$AF$1010, 0)), ""))</f>
        <v/>
      </c>
      <c r="G40" s="21" t="str">
        <f>IF(IFERROR(INDEX(Transactions!G$11:G$1010, MATCH($J40, Transactions!$AF$11:$AF$1010, 0)), "")="", "", IFERROR(INDEX(Transactions!G$11:G$1010, MATCH($J40, Transactions!$AF$11:$AF$1010, 0)), ""))</f>
        <v/>
      </c>
      <c r="H40" s="27"/>
      <c r="J40" s="39">
        <f t="shared" si="0"/>
        <v>30</v>
      </c>
    </row>
    <row r="41" spans="1:12" x14ac:dyDescent="0.25">
      <c r="A41" s="27"/>
      <c r="B41" s="17" t="str">
        <f>IF(IFERROR(INDEX(Transactions!B$11:B$1010, MATCH($J41, Transactions!$AF$11:$AF$1010, 0)), "")="", "", IFERROR(INDEX(Transactions!B$11:B$1010, MATCH($J41, Transactions!$AF$11:$AF$1010, 0)), ""))</f>
        <v/>
      </c>
      <c r="C41" s="18" t="str">
        <f>IF(IFERROR(INDEX(Transactions!C$11:C$1010, MATCH($J41, Transactions!$AF$11:$AF$1010, 0)), "")="", "", IFERROR(INDEX(Transactions!C$11:C$1010, MATCH($J41, Transactions!$AF$11:$AF$1010, 0)), ""))</f>
        <v/>
      </c>
      <c r="D41" s="18" t="str">
        <f>IF(IFERROR(INDEX(Transactions!D$11:D$1010, MATCH($J41, Transactions!$AF$11:$AF$1010, 0)), "")="", "", IFERROR(INDEX(Transactions!D$11:D$1010, MATCH($J41, Transactions!$AF$11:$AF$1010, 0)), ""))</f>
        <v/>
      </c>
      <c r="E41" s="19" t="str">
        <f>IF(IFERROR(INDEX(Transactions!E$11:E$1010, MATCH($J41, Transactions!$AF$11:$AF$1010, 0)), "")="", "", IFERROR(INDEX(Transactions!E$11:E$1010, MATCH($J41, Transactions!$AF$11:$AF$1010, 0)), ""))</f>
        <v/>
      </c>
      <c r="F41" s="20" t="str">
        <f>IF(IFERROR(INDEX(Transactions!F$11:F$1010, MATCH($J41, Transactions!$AF$11:$AF$1010, 0)), "")="", "", IFERROR(INDEX(Transactions!F$11:F$1010, MATCH($J41, Transactions!$AF$11:$AF$1010, 0)), ""))</f>
        <v/>
      </c>
      <c r="G41" s="21" t="str">
        <f>IF(IFERROR(INDEX(Transactions!G$11:G$1010, MATCH($J41, Transactions!$AF$11:$AF$1010, 0)), "")="", "", IFERROR(INDEX(Transactions!G$11:G$1010, MATCH($J41, Transactions!$AF$11:$AF$1010, 0)), ""))</f>
        <v/>
      </c>
      <c r="H41" s="27"/>
      <c r="J41" s="39">
        <f t="shared" si="0"/>
        <v>31</v>
      </c>
    </row>
    <row r="42" spans="1:12" x14ac:dyDescent="0.25">
      <c r="A42" s="27"/>
      <c r="B42" s="17" t="str">
        <f>IF(IFERROR(INDEX(Transactions!B$11:B$1010, MATCH($J42, Transactions!$AF$11:$AF$1010, 0)), "")="", "", IFERROR(INDEX(Transactions!B$11:B$1010, MATCH($J42, Transactions!$AF$11:$AF$1010, 0)), ""))</f>
        <v/>
      </c>
      <c r="C42" s="18" t="str">
        <f>IF(IFERROR(INDEX(Transactions!C$11:C$1010, MATCH($J42, Transactions!$AF$11:$AF$1010, 0)), "")="", "", IFERROR(INDEX(Transactions!C$11:C$1010, MATCH($J42, Transactions!$AF$11:$AF$1010, 0)), ""))</f>
        <v/>
      </c>
      <c r="D42" s="18" t="str">
        <f>IF(IFERROR(INDEX(Transactions!D$11:D$1010, MATCH($J42, Transactions!$AF$11:$AF$1010, 0)), "")="", "", IFERROR(INDEX(Transactions!D$11:D$1010, MATCH($J42, Transactions!$AF$11:$AF$1010, 0)), ""))</f>
        <v/>
      </c>
      <c r="E42" s="19" t="str">
        <f>IF(IFERROR(INDEX(Transactions!E$11:E$1010, MATCH($J42, Transactions!$AF$11:$AF$1010, 0)), "")="", "", IFERROR(INDEX(Transactions!E$11:E$1010, MATCH($J42, Transactions!$AF$11:$AF$1010, 0)), ""))</f>
        <v/>
      </c>
      <c r="F42" s="20" t="str">
        <f>IF(IFERROR(INDEX(Transactions!F$11:F$1010, MATCH($J42, Transactions!$AF$11:$AF$1010, 0)), "")="", "", IFERROR(INDEX(Transactions!F$11:F$1010, MATCH($J42, Transactions!$AF$11:$AF$1010, 0)), ""))</f>
        <v/>
      </c>
      <c r="G42" s="21" t="str">
        <f>IF(IFERROR(INDEX(Transactions!G$11:G$1010, MATCH($J42, Transactions!$AF$11:$AF$1010, 0)), "")="", "", IFERROR(INDEX(Transactions!G$11:G$1010, MATCH($J42, Transactions!$AF$11:$AF$1010, 0)), ""))</f>
        <v/>
      </c>
      <c r="H42" s="27"/>
      <c r="J42" s="39">
        <f t="shared" si="0"/>
        <v>32</v>
      </c>
    </row>
    <row r="43" spans="1:12" x14ac:dyDescent="0.25">
      <c r="A43" s="27"/>
      <c r="B43" s="17" t="str">
        <f>IF(IFERROR(INDEX(Transactions!B$11:B$1010, MATCH($J43, Transactions!$AF$11:$AF$1010, 0)), "")="", "", IFERROR(INDEX(Transactions!B$11:B$1010, MATCH($J43, Transactions!$AF$11:$AF$1010, 0)), ""))</f>
        <v/>
      </c>
      <c r="C43" s="18" t="str">
        <f>IF(IFERROR(INDEX(Transactions!C$11:C$1010, MATCH($J43, Transactions!$AF$11:$AF$1010, 0)), "")="", "", IFERROR(INDEX(Transactions!C$11:C$1010, MATCH($J43, Transactions!$AF$11:$AF$1010, 0)), ""))</f>
        <v/>
      </c>
      <c r="D43" s="18" t="str">
        <f>IF(IFERROR(INDEX(Transactions!D$11:D$1010, MATCH($J43, Transactions!$AF$11:$AF$1010, 0)), "")="", "", IFERROR(INDEX(Transactions!D$11:D$1010, MATCH($J43, Transactions!$AF$11:$AF$1010, 0)), ""))</f>
        <v/>
      </c>
      <c r="E43" s="19" t="str">
        <f>IF(IFERROR(INDEX(Transactions!E$11:E$1010, MATCH($J43, Transactions!$AF$11:$AF$1010, 0)), "")="", "", IFERROR(INDEX(Transactions!E$11:E$1010, MATCH($J43, Transactions!$AF$11:$AF$1010, 0)), ""))</f>
        <v/>
      </c>
      <c r="F43" s="20" t="str">
        <f>IF(IFERROR(INDEX(Transactions!F$11:F$1010, MATCH($J43, Transactions!$AF$11:$AF$1010, 0)), "")="", "", IFERROR(INDEX(Transactions!F$11:F$1010, MATCH($J43, Transactions!$AF$11:$AF$1010, 0)), ""))</f>
        <v/>
      </c>
      <c r="G43" s="21" t="str">
        <f>IF(IFERROR(INDEX(Transactions!G$11:G$1010, MATCH($J43, Transactions!$AF$11:$AF$1010, 0)), "")="", "", IFERROR(INDEX(Transactions!G$11:G$1010, MATCH($J43, Transactions!$AF$11:$AF$1010, 0)), ""))</f>
        <v/>
      </c>
      <c r="H43" s="27"/>
      <c r="J43" s="39">
        <f t="shared" si="0"/>
        <v>33</v>
      </c>
    </row>
    <row r="44" spans="1:12" x14ac:dyDescent="0.25">
      <c r="A44" s="27"/>
      <c r="B44" s="17" t="str">
        <f>IF(IFERROR(INDEX(Transactions!B$11:B$1010, MATCH($J44, Transactions!$AF$11:$AF$1010, 0)), "")="", "", IFERROR(INDEX(Transactions!B$11:B$1010, MATCH($J44, Transactions!$AF$11:$AF$1010, 0)), ""))</f>
        <v/>
      </c>
      <c r="C44" s="18" t="str">
        <f>IF(IFERROR(INDEX(Transactions!C$11:C$1010, MATCH($J44, Transactions!$AF$11:$AF$1010, 0)), "")="", "", IFERROR(INDEX(Transactions!C$11:C$1010, MATCH($J44, Transactions!$AF$11:$AF$1010, 0)), ""))</f>
        <v/>
      </c>
      <c r="D44" s="18" t="str">
        <f>IF(IFERROR(INDEX(Transactions!D$11:D$1010, MATCH($J44, Transactions!$AF$11:$AF$1010, 0)), "")="", "", IFERROR(INDEX(Transactions!D$11:D$1010, MATCH($J44, Transactions!$AF$11:$AF$1010, 0)), ""))</f>
        <v/>
      </c>
      <c r="E44" s="19" t="str">
        <f>IF(IFERROR(INDEX(Transactions!E$11:E$1010, MATCH($J44, Transactions!$AF$11:$AF$1010, 0)), "")="", "", IFERROR(INDEX(Transactions!E$11:E$1010, MATCH($J44, Transactions!$AF$11:$AF$1010, 0)), ""))</f>
        <v/>
      </c>
      <c r="F44" s="20" t="str">
        <f>IF(IFERROR(INDEX(Transactions!F$11:F$1010, MATCH($J44, Transactions!$AF$11:$AF$1010, 0)), "")="", "", IFERROR(INDEX(Transactions!F$11:F$1010, MATCH($J44, Transactions!$AF$11:$AF$1010, 0)), ""))</f>
        <v/>
      </c>
      <c r="G44" s="21" t="str">
        <f>IF(IFERROR(INDEX(Transactions!G$11:G$1010, MATCH($J44, Transactions!$AF$11:$AF$1010, 0)), "")="", "", IFERROR(INDEX(Transactions!G$11:G$1010, MATCH($J44, Transactions!$AF$11:$AF$1010, 0)), ""))</f>
        <v/>
      </c>
      <c r="H44" s="27"/>
      <c r="J44" s="39">
        <f t="shared" si="0"/>
        <v>34</v>
      </c>
    </row>
    <row r="45" spans="1:12" x14ac:dyDescent="0.25">
      <c r="A45" s="27"/>
      <c r="B45" s="17" t="str">
        <f>IF(IFERROR(INDEX(Transactions!B$11:B$1010, MATCH($J45, Transactions!$AF$11:$AF$1010, 0)), "")="", "", IFERROR(INDEX(Transactions!B$11:B$1010, MATCH($J45, Transactions!$AF$11:$AF$1010, 0)), ""))</f>
        <v/>
      </c>
      <c r="C45" s="18" t="str">
        <f>IF(IFERROR(INDEX(Transactions!C$11:C$1010, MATCH($J45, Transactions!$AF$11:$AF$1010, 0)), "")="", "", IFERROR(INDEX(Transactions!C$11:C$1010, MATCH($J45, Transactions!$AF$11:$AF$1010, 0)), ""))</f>
        <v/>
      </c>
      <c r="D45" s="18" t="str">
        <f>IF(IFERROR(INDEX(Transactions!D$11:D$1010, MATCH($J45, Transactions!$AF$11:$AF$1010, 0)), "")="", "", IFERROR(INDEX(Transactions!D$11:D$1010, MATCH($J45, Transactions!$AF$11:$AF$1010, 0)), ""))</f>
        <v/>
      </c>
      <c r="E45" s="19" t="str">
        <f>IF(IFERROR(INDEX(Transactions!E$11:E$1010, MATCH($J45, Transactions!$AF$11:$AF$1010, 0)), "")="", "", IFERROR(INDEX(Transactions!E$11:E$1010, MATCH($J45, Transactions!$AF$11:$AF$1010, 0)), ""))</f>
        <v/>
      </c>
      <c r="F45" s="20" t="str">
        <f>IF(IFERROR(INDEX(Transactions!F$11:F$1010, MATCH($J45, Transactions!$AF$11:$AF$1010, 0)), "")="", "", IFERROR(INDEX(Transactions!F$11:F$1010, MATCH($J45, Transactions!$AF$11:$AF$1010, 0)), ""))</f>
        <v/>
      </c>
      <c r="G45" s="21" t="str">
        <f>IF(IFERROR(INDEX(Transactions!G$11:G$1010, MATCH($J45, Transactions!$AF$11:$AF$1010, 0)), "")="", "", IFERROR(INDEX(Transactions!G$11:G$1010, MATCH($J45, Transactions!$AF$11:$AF$1010, 0)), ""))</f>
        <v/>
      </c>
      <c r="H45" s="27"/>
      <c r="J45" s="39">
        <f t="shared" si="0"/>
        <v>35</v>
      </c>
    </row>
    <row r="46" spans="1:12" x14ac:dyDescent="0.25">
      <c r="A46" s="27"/>
      <c r="B46" s="17" t="str">
        <f>IF(IFERROR(INDEX(Transactions!B$11:B$1010, MATCH($J46, Transactions!$AF$11:$AF$1010, 0)), "")="", "", IFERROR(INDEX(Transactions!B$11:B$1010, MATCH($J46, Transactions!$AF$11:$AF$1010, 0)), ""))</f>
        <v/>
      </c>
      <c r="C46" s="18" t="str">
        <f>IF(IFERROR(INDEX(Transactions!C$11:C$1010, MATCH($J46, Transactions!$AF$11:$AF$1010, 0)), "")="", "", IFERROR(INDEX(Transactions!C$11:C$1010, MATCH($J46, Transactions!$AF$11:$AF$1010, 0)), ""))</f>
        <v/>
      </c>
      <c r="D46" s="18" t="str">
        <f>IF(IFERROR(INDEX(Transactions!D$11:D$1010, MATCH($J46, Transactions!$AF$11:$AF$1010, 0)), "")="", "", IFERROR(INDEX(Transactions!D$11:D$1010, MATCH($J46, Transactions!$AF$11:$AF$1010, 0)), ""))</f>
        <v/>
      </c>
      <c r="E46" s="19" t="str">
        <f>IF(IFERROR(INDEX(Transactions!E$11:E$1010, MATCH($J46, Transactions!$AF$11:$AF$1010, 0)), "")="", "", IFERROR(INDEX(Transactions!E$11:E$1010, MATCH($J46, Transactions!$AF$11:$AF$1010, 0)), ""))</f>
        <v/>
      </c>
      <c r="F46" s="20" t="str">
        <f>IF(IFERROR(INDEX(Transactions!F$11:F$1010, MATCH($J46, Transactions!$AF$11:$AF$1010, 0)), "")="", "", IFERROR(INDEX(Transactions!F$11:F$1010, MATCH($J46, Transactions!$AF$11:$AF$1010, 0)), ""))</f>
        <v/>
      </c>
      <c r="G46" s="21" t="str">
        <f>IF(IFERROR(INDEX(Transactions!G$11:G$1010, MATCH($J46, Transactions!$AF$11:$AF$1010, 0)), "")="", "", IFERROR(INDEX(Transactions!G$11:G$1010, MATCH($J46, Transactions!$AF$11:$AF$1010, 0)), ""))</f>
        <v/>
      </c>
      <c r="H46" s="27"/>
      <c r="J46" s="39">
        <f t="shared" si="0"/>
        <v>36</v>
      </c>
    </row>
    <row r="47" spans="1:12" x14ac:dyDescent="0.25">
      <c r="A47" s="27"/>
      <c r="B47" s="17" t="str">
        <f>IF(IFERROR(INDEX(Transactions!B$11:B$1010, MATCH($J47, Transactions!$AF$11:$AF$1010, 0)), "")="", "", IFERROR(INDEX(Transactions!B$11:B$1010, MATCH($J47, Transactions!$AF$11:$AF$1010, 0)), ""))</f>
        <v/>
      </c>
      <c r="C47" s="18" t="str">
        <f>IF(IFERROR(INDEX(Transactions!C$11:C$1010, MATCH($J47, Transactions!$AF$11:$AF$1010, 0)), "")="", "", IFERROR(INDEX(Transactions!C$11:C$1010, MATCH($J47, Transactions!$AF$11:$AF$1010, 0)), ""))</f>
        <v/>
      </c>
      <c r="D47" s="18" t="str">
        <f>IF(IFERROR(INDEX(Transactions!D$11:D$1010, MATCH($J47, Transactions!$AF$11:$AF$1010, 0)), "")="", "", IFERROR(INDEX(Transactions!D$11:D$1010, MATCH($J47, Transactions!$AF$11:$AF$1010, 0)), ""))</f>
        <v/>
      </c>
      <c r="E47" s="19" t="str">
        <f>IF(IFERROR(INDEX(Transactions!E$11:E$1010, MATCH($J47, Transactions!$AF$11:$AF$1010, 0)), "")="", "", IFERROR(INDEX(Transactions!E$11:E$1010, MATCH($J47, Transactions!$AF$11:$AF$1010, 0)), ""))</f>
        <v/>
      </c>
      <c r="F47" s="20" t="str">
        <f>IF(IFERROR(INDEX(Transactions!F$11:F$1010, MATCH($J47, Transactions!$AF$11:$AF$1010, 0)), "")="", "", IFERROR(INDEX(Transactions!F$11:F$1010, MATCH($J47, Transactions!$AF$11:$AF$1010, 0)), ""))</f>
        <v/>
      </c>
      <c r="G47" s="21" t="str">
        <f>IF(IFERROR(INDEX(Transactions!G$11:G$1010, MATCH($J47, Transactions!$AF$11:$AF$1010, 0)), "")="", "", IFERROR(INDEX(Transactions!G$11:G$1010, MATCH($J47, Transactions!$AF$11:$AF$1010, 0)), ""))</f>
        <v/>
      </c>
      <c r="H47" s="27"/>
      <c r="J47" s="39">
        <f t="shared" si="0"/>
        <v>37</v>
      </c>
    </row>
    <row r="48" spans="1:12" x14ac:dyDescent="0.25">
      <c r="A48" s="27"/>
      <c r="B48" s="17" t="str">
        <f>IF(IFERROR(INDEX(Transactions!B$11:B$1010, MATCH($J48, Transactions!$AF$11:$AF$1010, 0)), "")="", "", IFERROR(INDEX(Transactions!B$11:B$1010, MATCH($J48, Transactions!$AF$11:$AF$1010, 0)), ""))</f>
        <v/>
      </c>
      <c r="C48" s="18" t="str">
        <f>IF(IFERROR(INDEX(Transactions!C$11:C$1010, MATCH($J48, Transactions!$AF$11:$AF$1010, 0)), "")="", "", IFERROR(INDEX(Transactions!C$11:C$1010, MATCH($J48, Transactions!$AF$11:$AF$1010, 0)), ""))</f>
        <v/>
      </c>
      <c r="D48" s="18" t="str">
        <f>IF(IFERROR(INDEX(Transactions!D$11:D$1010, MATCH($J48, Transactions!$AF$11:$AF$1010, 0)), "")="", "", IFERROR(INDEX(Transactions!D$11:D$1010, MATCH($J48, Transactions!$AF$11:$AF$1010, 0)), ""))</f>
        <v/>
      </c>
      <c r="E48" s="19" t="str">
        <f>IF(IFERROR(INDEX(Transactions!E$11:E$1010, MATCH($J48, Transactions!$AF$11:$AF$1010, 0)), "")="", "", IFERROR(INDEX(Transactions!E$11:E$1010, MATCH($J48, Transactions!$AF$11:$AF$1010, 0)), ""))</f>
        <v/>
      </c>
      <c r="F48" s="20" t="str">
        <f>IF(IFERROR(INDEX(Transactions!F$11:F$1010, MATCH($J48, Transactions!$AF$11:$AF$1010, 0)), "")="", "", IFERROR(INDEX(Transactions!F$11:F$1010, MATCH($J48, Transactions!$AF$11:$AF$1010, 0)), ""))</f>
        <v/>
      </c>
      <c r="G48" s="21" t="str">
        <f>IF(IFERROR(INDEX(Transactions!G$11:G$1010, MATCH($J48, Transactions!$AF$11:$AF$1010, 0)), "")="", "", IFERROR(INDEX(Transactions!G$11:G$1010, MATCH($J48, Transactions!$AF$11:$AF$1010, 0)), ""))</f>
        <v/>
      </c>
      <c r="H48" s="27"/>
      <c r="J48" s="39">
        <f t="shared" si="0"/>
        <v>38</v>
      </c>
    </row>
    <row r="49" spans="1:10" x14ac:dyDescent="0.25">
      <c r="A49" s="27"/>
      <c r="B49" s="17" t="str">
        <f>IF(IFERROR(INDEX(Transactions!B$11:B$1010, MATCH($J49, Transactions!$AF$11:$AF$1010, 0)), "")="", "", IFERROR(INDEX(Transactions!B$11:B$1010, MATCH($J49, Transactions!$AF$11:$AF$1010, 0)), ""))</f>
        <v/>
      </c>
      <c r="C49" s="18" t="str">
        <f>IF(IFERROR(INDEX(Transactions!C$11:C$1010, MATCH($J49, Transactions!$AF$11:$AF$1010, 0)), "")="", "", IFERROR(INDEX(Transactions!C$11:C$1010, MATCH($J49, Transactions!$AF$11:$AF$1010, 0)), ""))</f>
        <v/>
      </c>
      <c r="D49" s="18" t="str">
        <f>IF(IFERROR(INDEX(Transactions!D$11:D$1010, MATCH($J49, Transactions!$AF$11:$AF$1010, 0)), "")="", "", IFERROR(INDEX(Transactions!D$11:D$1010, MATCH($J49, Transactions!$AF$11:$AF$1010, 0)), ""))</f>
        <v/>
      </c>
      <c r="E49" s="19" t="str">
        <f>IF(IFERROR(INDEX(Transactions!E$11:E$1010, MATCH($J49, Transactions!$AF$11:$AF$1010, 0)), "")="", "", IFERROR(INDEX(Transactions!E$11:E$1010, MATCH($J49, Transactions!$AF$11:$AF$1010, 0)), ""))</f>
        <v/>
      </c>
      <c r="F49" s="20" t="str">
        <f>IF(IFERROR(INDEX(Transactions!F$11:F$1010, MATCH($J49, Transactions!$AF$11:$AF$1010, 0)), "")="", "", IFERROR(INDEX(Transactions!F$11:F$1010, MATCH($J49, Transactions!$AF$11:$AF$1010, 0)), ""))</f>
        <v/>
      </c>
      <c r="G49" s="21" t="str">
        <f>IF(IFERROR(INDEX(Transactions!G$11:G$1010, MATCH($J49, Transactions!$AF$11:$AF$1010, 0)), "")="", "", IFERROR(INDEX(Transactions!G$11:G$1010, MATCH($J49, Transactions!$AF$11:$AF$1010, 0)), ""))</f>
        <v/>
      </c>
      <c r="H49" s="27"/>
      <c r="J49" s="39">
        <f t="shared" si="0"/>
        <v>39</v>
      </c>
    </row>
    <row r="50" spans="1:10" x14ac:dyDescent="0.25">
      <c r="A50" s="27"/>
      <c r="B50" s="17" t="str">
        <f>IF(IFERROR(INDEX(Transactions!B$11:B$1010, MATCH($J50, Transactions!$AF$11:$AF$1010, 0)), "")="", "", IFERROR(INDEX(Transactions!B$11:B$1010, MATCH($J50, Transactions!$AF$11:$AF$1010, 0)), ""))</f>
        <v/>
      </c>
      <c r="C50" s="18" t="str">
        <f>IF(IFERROR(INDEX(Transactions!C$11:C$1010, MATCH($J50, Transactions!$AF$11:$AF$1010, 0)), "")="", "", IFERROR(INDEX(Transactions!C$11:C$1010, MATCH($J50, Transactions!$AF$11:$AF$1010, 0)), ""))</f>
        <v/>
      </c>
      <c r="D50" s="18" t="str">
        <f>IF(IFERROR(INDEX(Transactions!D$11:D$1010, MATCH($J50, Transactions!$AF$11:$AF$1010, 0)), "")="", "", IFERROR(INDEX(Transactions!D$11:D$1010, MATCH($J50, Transactions!$AF$11:$AF$1010, 0)), ""))</f>
        <v/>
      </c>
      <c r="E50" s="19" t="str">
        <f>IF(IFERROR(INDEX(Transactions!E$11:E$1010, MATCH($J50, Transactions!$AF$11:$AF$1010, 0)), "")="", "", IFERROR(INDEX(Transactions!E$11:E$1010, MATCH($J50, Transactions!$AF$11:$AF$1010, 0)), ""))</f>
        <v/>
      </c>
      <c r="F50" s="20" t="str">
        <f>IF(IFERROR(INDEX(Transactions!F$11:F$1010, MATCH($J50, Transactions!$AF$11:$AF$1010, 0)), "")="", "", IFERROR(INDEX(Transactions!F$11:F$1010, MATCH($J50, Transactions!$AF$11:$AF$1010, 0)), ""))</f>
        <v/>
      </c>
      <c r="G50" s="21" t="str">
        <f>IF(IFERROR(INDEX(Transactions!G$11:G$1010, MATCH($J50, Transactions!$AF$11:$AF$1010, 0)), "")="", "", IFERROR(INDEX(Transactions!G$11:G$1010, MATCH($J50, Transactions!$AF$11:$AF$1010, 0)), ""))</f>
        <v/>
      </c>
      <c r="H50" s="27"/>
      <c r="J50" s="39">
        <f t="shared" si="0"/>
        <v>40</v>
      </c>
    </row>
    <row r="51" spans="1:10" x14ac:dyDescent="0.25">
      <c r="A51" s="27"/>
      <c r="B51" s="17" t="str">
        <f>IF(IFERROR(INDEX(Transactions!B$11:B$1010, MATCH($J51, Transactions!$AF$11:$AF$1010, 0)), "")="", "", IFERROR(INDEX(Transactions!B$11:B$1010, MATCH($J51, Transactions!$AF$11:$AF$1010, 0)), ""))</f>
        <v/>
      </c>
      <c r="C51" s="18" t="str">
        <f>IF(IFERROR(INDEX(Transactions!C$11:C$1010, MATCH($J51, Transactions!$AF$11:$AF$1010, 0)), "")="", "", IFERROR(INDEX(Transactions!C$11:C$1010, MATCH($J51, Transactions!$AF$11:$AF$1010, 0)), ""))</f>
        <v/>
      </c>
      <c r="D51" s="18" t="str">
        <f>IF(IFERROR(INDEX(Transactions!D$11:D$1010, MATCH($J51, Transactions!$AF$11:$AF$1010, 0)), "")="", "", IFERROR(INDEX(Transactions!D$11:D$1010, MATCH($J51, Transactions!$AF$11:$AF$1010, 0)), ""))</f>
        <v/>
      </c>
      <c r="E51" s="19" t="str">
        <f>IF(IFERROR(INDEX(Transactions!E$11:E$1010, MATCH($J51, Transactions!$AF$11:$AF$1010, 0)), "")="", "", IFERROR(INDEX(Transactions!E$11:E$1010, MATCH($J51, Transactions!$AF$11:$AF$1010, 0)), ""))</f>
        <v/>
      </c>
      <c r="F51" s="20" t="str">
        <f>IF(IFERROR(INDEX(Transactions!F$11:F$1010, MATCH($J51, Transactions!$AF$11:$AF$1010, 0)), "")="", "", IFERROR(INDEX(Transactions!F$11:F$1010, MATCH($J51, Transactions!$AF$11:$AF$1010, 0)), ""))</f>
        <v/>
      </c>
      <c r="G51" s="21" t="str">
        <f>IF(IFERROR(INDEX(Transactions!G$11:G$1010, MATCH($J51, Transactions!$AF$11:$AF$1010, 0)), "")="", "", IFERROR(INDEX(Transactions!G$11:G$1010, MATCH($J51, Transactions!$AF$11:$AF$1010, 0)), ""))</f>
        <v/>
      </c>
      <c r="H51" s="27"/>
      <c r="J51" s="39">
        <f t="shared" si="0"/>
        <v>41</v>
      </c>
    </row>
    <row r="52" spans="1:10" x14ac:dyDescent="0.25">
      <c r="A52" s="27"/>
      <c r="B52" s="17" t="str">
        <f>IF(IFERROR(INDEX(Transactions!B$11:B$1010, MATCH($J52, Transactions!$AF$11:$AF$1010, 0)), "")="", "", IFERROR(INDEX(Transactions!B$11:B$1010, MATCH($J52, Transactions!$AF$11:$AF$1010, 0)), ""))</f>
        <v/>
      </c>
      <c r="C52" s="18" t="str">
        <f>IF(IFERROR(INDEX(Transactions!C$11:C$1010, MATCH($J52, Transactions!$AF$11:$AF$1010, 0)), "")="", "", IFERROR(INDEX(Transactions!C$11:C$1010, MATCH($J52, Transactions!$AF$11:$AF$1010, 0)), ""))</f>
        <v/>
      </c>
      <c r="D52" s="18" t="str">
        <f>IF(IFERROR(INDEX(Transactions!D$11:D$1010, MATCH($J52, Transactions!$AF$11:$AF$1010, 0)), "")="", "", IFERROR(INDEX(Transactions!D$11:D$1010, MATCH($J52, Transactions!$AF$11:$AF$1010, 0)), ""))</f>
        <v/>
      </c>
      <c r="E52" s="19" t="str">
        <f>IF(IFERROR(INDEX(Transactions!E$11:E$1010, MATCH($J52, Transactions!$AF$11:$AF$1010, 0)), "")="", "", IFERROR(INDEX(Transactions!E$11:E$1010, MATCH($J52, Transactions!$AF$11:$AF$1010, 0)), ""))</f>
        <v/>
      </c>
      <c r="F52" s="20" t="str">
        <f>IF(IFERROR(INDEX(Transactions!F$11:F$1010, MATCH($J52, Transactions!$AF$11:$AF$1010, 0)), "")="", "", IFERROR(INDEX(Transactions!F$11:F$1010, MATCH($J52, Transactions!$AF$11:$AF$1010, 0)), ""))</f>
        <v/>
      </c>
      <c r="G52" s="21" t="str">
        <f>IF(IFERROR(INDEX(Transactions!G$11:G$1010, MATCH($J52, Transactions!$AF$11:$AF$1010, 0)), "")="", "", IFERROR(INDEX(Transactions!G$11:G$1010, MATCH($J52, Transactions!$AF$11:$AF$1010, 0)), ""))</f>
        <v/>
      </c>
      <c r="H52" s="27"/>
      <c r="J52" s="39">
        <f t="shared" si="0"/>
        <v>42</v>
      </c>
    </row>
    <row r="53" spans="1:10" x14ac:dyDescent="0.25">
      <c r="A53" s="27"/>
      <c r="B53" s="17" t="str">
        <f>IF(IFERROR(INDEX(Transactions!B$11:B$1010, MATCH($J53, Transactions!$AF$11:$AF$1010, 0)), "")="", "", IFERROR(INDEX(Transactions!B$11:B$1010, MATCH($J53, Transactions!$AF$11:$AF$1010, 0)), ""))</f>
        <v/>
      </c>
      <c r="C53" s="18" t="str">
        <f>IF(IFERROR(INDEX(Transactions!C$11:C$1010, MATCH($J53, Transactions!$AF$11:$AF$1010, 0)), "")="", "", IFERROR(INDEX(Transactions!C$11:C$1010, MATCH($J53, Transactions!$AF$11:$AF$1010, 0)), ""))</f>
        <v/>
      </c>
      <c r="D53" s="18" t="str">
        <f>IF(IFERROR(INDEX(Transactions!D$11:D$1010, MATCH($J53, Transactions!$AF$11:$AF$1010, 0)), "")="", "", IFERROR(INDEX(Transactions!D$11:D$1010, MATCH($J53, Transactions!$AF$11:$AF$1010, 0)), ""))</f>
        <v/>
      </c>
      <c r="E53" s="19" t="str">
        <f>IF(IFERROR(INDEX(Transactions!E$11:E$1010, MATCH($J53, Transactions!$AF$11:$AF$1010, 0)), "")="", "", IFERROR(INDEX(Transactions!E$11:E$1010, MATCH($J53, Transactions!$AF$11:$AF$1010, 0)), ""))</f>
        <v/>
      </c>
      <c r="F53" s="20" t="str">
        <f>IF(IFERROR(INDEX(Transactions!F$11:F$1010, MATCH($J53, Transactions!$AF$11:$AF$1010, 0)), "")="", "", IFERROR(INDEX(Transactions!F$11:F$1010, MATCH($J53, Transactions!$AF$11:$AF$1010, 0)), ""))</f>
        <v/>
      </c>
      <c r="G53" s="21" t="str">
        <f>IF(IFERROR(INDEX(Transactions!G$11:G$1010, MATCH($J53, Transactions!$AF$11:$AF$1010, 0)), "")="", "", IFERROR(INDEX(Transactions!G$11:G$1010, MATCH($J53, Transactions!$AF$11:$AF$1010, 0)), ""))</f>
        <v/>
      </c>
      <c r="H53" s="27"/>
      <c r="J53" s="39">
        <f t="shared" si="0"/>
        <v>43</v>
      </c>
    </row>
    <row r="54" spans="1:10" x14ac:dyDescent="0.25">
      <c r="A54" s="27"/>
      <c r="B54" s="17" t="str">
        <f>IF(IFERROR(INDEX(Transactions!B$11:B$1010, MATCH($J54, Transactions!$AF$11:$AF$1010, 0)), "")="", "", IFERROR(INDEX(Transactions!B$11:B$1010, MATCH($J54, Transactions!$AF$11:$AF$1010, 0)), ""))</f>
        <v/>
      </c>
      <c r="C54" s="18" t="str">
        <f>IF(IFERROR(INDEX(Transactions!C$11:C$1010, MATCH($J54, Transactions!$AF$11:$AF$1010, 0)), "")="", "", IFERROR(INDEX(Transactions!C$11:C$1010, MATCH($J54, Transactions!$AF$11:$AF$1010, 0)), ""))</f>
        <v/>
      </c>
      <c r="D54" s="18" t="str">
        <f>IF(IFERROR(INDEX(Transactions!D$11:D$1010, MATCH($J54, Transactions!$AF$11:$AF$1010, 0)), "")="", "", IFERROR(INDEX(Transactions!D$11:D$1010, MATCH($J54, Transactions!$AF$11:$AF$1010, 0)), ""))</f>
        <v/>
      </c>
      <c r="E54" s="19" t="str">
        <f>IF(IFERROR(INDEX(Transactions!E$11:E$1010, MATCH($J54, Transactions!$AF$11:$AF$1010, 0)), "")="", "", IFERROR(INDEX(Transactions!E$11:E$1010, MATCH($J54, Transactions!$AF$11:$AF$1010, 0)), ""))</f>
        <v/>
      </c>
      <c r="F54" s="20" t="str">
        <f>IF(IFERROR(INDEX(Transactions!F$11:F$1010, MATCH($J54, Transactions!$AF$11:$AF$1010, 0)), "")="", "", IFERROR(INDEX(Transactions!F$11:F$1010, MATCH($J54, Transactions!$AF$11:$AF$1010, 0)), ""))</f>
        <v/>
      </c>
      <c r="G54" s="21" t="str">
        <f>IF(IFERROR(INDEX(Transactions!G$11:G$1010, MATCH($J54, Transactions!$AF$11:$AF$1010, 0)), "")="", "", IFERROR(INDEX(Transactions!G$11:G$1010, MATCH($J54, Transactions!$AF$11:$AF$1010, 0)), ""))</f>
        <v/>
      </c>
      <c r="H54" s="27"/>
      <c r="J54" s="39">
        <f t="shared" si="0"/>
        <v>44</v>
      </c>
    </row>
    <row r="55" spans="1:10" x14ac:dyDescent="0.25">
      <c r="A55" s="27"/>
      <c r="B55" s="17" t="str">
        <f>IF(IFERROR(INDEX(Transactions!B$11:B$1010, MATCH($J55, Transactions!$AF$11:$AF$1010, 0)), "")="", "", IFERROR(INDEX(Transactions!B$11:B$1010, MATCH($J55, Transactions!$AF$11:$AF$1010, 0)), ""))</f>
        <v/>
      </c>
      <c r="C55" s="18" t="str">
        <f>IF(IFERROR(INDEX(Transactions!C$11:C$1010, MATCH($J55, Transactions!$AF$11:$AF$1010, 0)), "")="", "", IFERROR(INDEX(Transactions!C$11:C$1010, MATCH($J55, Transactions!$AF$11:$AF$1010, 0)), ""))</f>
        <v/>
      </c>
      <c r="D55" s="18" t="str">
        <f>IF(IFERROR(INDEX(Transactions!D$11:D$1010, MATCH($J55, Transactions!$AF$11:$AF$1010, 0)), "")="", "", IFERROR(INDEX(Transactions!D$11:D$1010, MATCH($J55, Transactions!$AF$11:$AF$1010, 0)), ""))</f>
        <v/>
      </c>
      <c r="E55" s="19" t="str">
        <f>IF(IFERROR(INDEX(Transactions!E$11:E$1010, MATCH($J55, Transactions!$AF$11:$AF$1010, 0)), "")="", "", IFERROR(INDEX(Transactions!E$11:E$1010, MATCH($J55, Transactions!$AF$11:$AF$1010, 0)), ""))</f>
        <v/>
      </c>
      <c r="F55" s="20" t="str">
        <f>IF(IFERROR(INDEX(Transactions!F$11:F$1010, MATCH($J55, Transactions!$AF$11:$AF$1010, 0)), "")="", "", IFERROR(INDEX(Transactions!F$11:F$1010, MATCH($J55, Transactions!$AF$11:$AF$1010, 0)), ""))</f>
        <v/>
      </c>
      <c r="G55" s="21" t="str">
        <f>IF(IFERROR(INDEX(Transactions!G$11:G$1010, MATCH($J55, Transactions!$AF$11:$AF$1010, 0)), "")="", "", IFERROR(INDEX(Transactions!G$11:G$1010, MATCH($J55, Transactions!$AF$11:$AF$1010, 0)), ""))</f>
        <v/>
      </c>
      <c r="H55" s="27"/>
      <c r="J55" s="39">
        <f t="shared" si="0"/>
        <v>45</v>
      </c>
    </row>
    <row r="56" spans="1:10" x14ac:dyDescent="0.25">
      <c r="A56" s="27"/>
      <c r="B56" s="17" t="str">
        <f>IF(IFERROR(INDEX(Transactions!B$11:B$1010, MATCH($J56, Transactions!$AF$11:$AF$1010, 0)), "")="", "", IFERROR(INDEX(Transactions!B$11:B$1010, MATCH($J56, Transactions!$AF$11:$AF$1010, 0)), ""))</f>
        <v/>
      </c>
      <c r="C56" s="18" t="str">
        <f>IF(IFERROR(INDEX(Transactions!C$11:C$1010, MATCH($J56, Transactions!$AF$11:$AF$1010, 0)), "")="", "", IFERROR(INDEX(Transactions!C$11:C$1010, MATCH($J56, Transactions!$AF$11:$AF$1010, 0)), ""))</f>
        <v/>
      </c>
      <c r="D56" s="18" t="str">
        <f>IF(IFERROR(INDEX(Transactions!D$11:D$1010, MATCH($J56, Transactions!$AF$11:$AF$1010, 0)), "")="", "", IFERROR(INDEX(Transactions!D$11:D$1010, MATCH($J56, Transactions!$AF$11:$AF$1010, 0)), ""))</f>
        <v/>
      </c>
      <c r="E56" s="19" t="str">
        <f>IF(IFERROR(INDEX(Transactions!E$11:E$1010, MATCH($J56, Transactions!$AF$11:$AF$1010, 0)), "")="", "", IFERROR(INDEX(Transactions!E$11:E$1010, MATCH($J56, Transactions!$AF$11:$AF$1010, 0)), ""))</f>
        <v/>
      </c>
      <c r="F56" s="20" t="str">
        <f>IF(IFERROR(INDEX(Transactions!F$11:F$1010, MATCH($J56, Transactions!$AF$11:$AF$1010, 0)), "")="", "", IFERROR(INDEX(Transactions!F$11:F$1010, MATCH($J56, Transactions!$AF$11:$AF$1010, 0)), ""))</f>
        <v/>
      </c>
      <c r="G56" s="21" t="str">
        <f>IF(IFERROR(INDEX(Transactions!G$11:G$1010, MATCH($J56, Transactions!$AF$11:$AF$1010, 0)), "")="", "", IFERROR(INDEX(Transactions!G$11:G$1010, MATCH($J56, Transactions!$AF$11:$AF$1010, 0)), ""))</f>
        <v/>
      </c>
      <c r="H56" s="27"/>
      <c r="J56" s="39">
        <f t="shared" si="0"/>
        <v>46</v>
      </c>
    </row>
    <row r="57" spans="1:10" x14ac:dyDescent="0.25">
      <c r="A57" s="27"/>
      <c r="B57" s="17" t="str">
        <f>IF(IFERROR(INDEX(Transactions!B$11:B$1010, MATCH($J57, Transactions!$AF$11:$AF$1010, 0)), "")="", "", IFERROR(INDEX(Transactions!B$11:B$1010, MATCH($J57, Transactions!$AF$11:$AF$1010, 0)), ""))</f>
        <v/>
      </c>
      <c r="C57" s="18" t="str">
        <f>IF(IFERROR(INDEX(Transactions!C$11:C$1010, MATCH($J57, Transactions!$AF$11:$AF$1010, 0)), "")="", "", IFERROR(INDEX(Transactions!C$11:C$1010, MATCH($J57, Transactions!$AF$11:$AF$1010, 0)), ""))</f>
        <v/>
      </c>
      <c r="D57" s="18" t="str">
        <f>IF(IFERROR(INDEX(Transactions!D$11:D$1010, MATCH($J57, Transactions!$AF$11:$AF$1010, 0)), "")="", "", IFERROR(INDEX(Transactions!D$11:D$1010, MATCH($J57, Transactions!$AF$11:$AF$1010, 0)), ""))</f>
        <v/>
      </c>
      <c r="E57" s="19" t="str">
        <f>IF(IFERROR(INDEX(Transactions!E$11:E$1010, MATCH($J57, Transactions!$AF$11:$AF$1010, 0)), "")="", "", IFERROR(INDEX(Transactions!E$11:E$1010, MATCH($J57, Transactions!$AF$11:$AF$1010, 0)), ""))</f>
        <v/>
      </c>
      <c r="F57" s="20" t="str">
        <f>IF(IFERROR(INDEX(Transactions!F$11:F$1010, MATCH($J57, Transactions!$AF$11:$AF$1010, 0)), "")="", "", IFERROR(INDEX(Transactions!F$11:F$1010, MATCH($J57, Transactions!$AF$11:$AF$1010, 0)), ""))</f>
        <v/>
      </c>
      <c r="G57" s="21" t="str">
        <f>IF(IFERROR(INDEX(Transactions!G$11:G$1010, MATCH($J57, Transactions!$AF$11:$AF$1010, 0)), "")="", "", IFERROR(INDEX(Transactions!G$11:G$1010, MATCH($J57, Transactions!$AF$11:$AF$1010, 0)), ""))</f>
        <v/>
      </c>
      <c r="H57" s="27"/>
      <c r="J57" s="39">
        <f t="shared" si="0"/>
        <v>47</v>
      </c>
    </row>
    <row r="58" spans="1:10" x14ac:dyDescent="0.25">
      <c r="A58" s="27"/>
      <c r="B58" s="17" t="str">
        <f>IF(IFERROR(INDEX(Transactions!B$11:B$1010, MATCH($J58, Transactions!$AF$11:$AF$1010, 0)), "")="", "", IFERROR(INDEX(Transactions!B$11:B$1010, MATCH($J58, Transactions!$AF$11:$AF$1010, 0)), ""))</f>
        <v/>
      </c>
      <c r="C58" s="18" t="str">
        <f>IF(IFERROR(INDEX(Transactions!C$11:C$1010, MATCH($J58, Transactions!$AF$11:$AF$1010, 0)), "")="", "", IFERROR(INDEX(Transactions!C$11:C$1010, MATCH($J58, Transactions!$AF$11:$AF$1010, 0)), ""))</f>
        <v/>
      </c>
      <c r="D58" s="18" t="str">
        <f>IF(IFERROR(INDEX(Transactions!D$11:D$1010, MATCH($J58, Transactions!$AF$11:$AF$1010, 0)), "")="", "", IFERROR(INDEX(Transactions!D$11:D$1010, MATCH($J58, Transactions!$AF$11:$AF$1010, 0)), ""))</f>
        <v/>
      </c>
      <c r="E58" s="19" t="str">
        <f>IF(IFERROR(INDEX(Transactions!E$11:E$1010, MATCH($J58, Transactions!$AF$11:$AF$1010, 0)), "")="", "", IFERROR(INDEX(Transactions!E$11:E$1010, MATCH($J58, Transactions!$AF$11:$AF$1010, 0)), ""))</f>
        <v/>
      </c>
      <c r="F58" s="20" t="str">
        <f>IF(IFERROR(INDEX(Transactions!F$11:F$1010, MATCH($J58, Transactions!$AF$11:$AF$1010, 0)), "")="", "", IFERROR(INDEX(Transactions!F$11:F$1010, MATCH($J58, Transactions!$AF$11:$AF$1010, 0)), ""))</f>
        <v/>
      </c>
      <c r="G58" s="21" t="str">
        <f>IF(IFERROR(INDEX(Transactions!G$11:G$1010, MATCH($J58, Transactions!$AF$11:$AF$1010, 0)), "")="", "", IFERROR(INDEX(Transactions!G$11:G$1010, MATCH($J58, Transactions!$AF$11:$AF$1010, 0)), ""))</f>
        <v/>
      </c>
      <c r="H58" s="27"/>
      <c r="J58" s="39">
        <f t="shared" si="0"/>
        <v>48</v>
      </c>
    </row>
    <row r="59" spans="1:10" x14ac:dyDescent="0.25">
      <c r="A59" s="27"/>
      <c r="B59" s="17" t="str">
        <f>IF(IFERROR(INDEX(Transactions!B$11:B$1010, MATCH($J59, Transactions!$AF$11:$AF$1010, 0)), "")="", "", IFERROR(INDEX(Transactions!B$11:B$1010, MATCH($J59, Transactions!$AF$11:$AF$1010, 0)), ""))</f>
        <v/>
      </c>
      <c r="C59" s="18" t="str">
        <f>IF(IFERROR(INDEX(Transactions!C$11:C$1010, MATCH($J59, Transactions!$AF$11:$AF$1010, 0)), "")="", "", IFERROR(INDEX(Transactions!C$11:C$1010, MATCH($J59, Transactions!$AF$11:$AF$1010, 0)), ""))</f>
        <v/>
      </c>
      <c r="D59" s="18" t="str">
        <f>IF(IFERROR(INDEX(Transactions!D$11:D$1010, MATCH($J59, Transactions!$AF$11:$AF$1010, 0)), "")="", "", IFERROR(INDEX(Transactions!D$11:D$1010, MATCH($J59, Transactions!$AF$11:$AF$1010, 0)), ""))</f>
        <v/>
      </c>
      <c r="E59" s="19" t="str">
        <f>IF(IFERROR(INDEX(Transactions!E$11:E$1010, MATCH($J59, Transactions!$AF$11:$AF$1010, 0)), "")="", "", IFERROR(INDEX(Transactions!E$11:E$1010, MATCH($J59, Transactions!$AF$11:$AF$1010, 0)), ""))</f>
        <v/>
      </c>
      <c r="F59" s="20" t="str">
        <f>IF(IFERROR(INDEX(Transactions!F$11:F$1010, MATCH($J59, Transactions!$AF$11:$AF$1010, 0)), "")="", "", IFERROR(INDEX(Transactions!F$11:F$1010, MATCH($J59, Transactions!$AF$11:$AF$1010, 0)), ""))</f>
        <v/>
      </c>
      <c r="G59" s="21" t="str">
        <f>IF(IFERROR(INDEX(Transactions!G$11:G$1010, MATCH($J59, Transactions!$AF$11:$AF$1010, 0)), "")="", "", IFERROR(INDEX(Transactions!G$11:G$1010, MATCH($J59, Transactions!$AF$11:$AF$1010, 0)), ""))</f>
        <v/>
      </c>
      <c r="H59" s="27"/>
      <c r="J59" s="39">
        <f t="shared" si="0"/>
        <v>49</v>
      </c>
    </row>
    <row r="60" spans="1:10" x14ac:dyDescent="0.25">
      <c r="A60" s="27"/>
      <c r="B60" s="17" t="str">
        <f>IF(IFERROR(INDEX(Transactions!B$11:B$1010, MATCH($J60, Transactions!$AF$11:$AF$1010, 0)), "")="", "", IFERROR(INDEX(Transactions!B$11:B$1010, MATCH($J60, Transactions!$AF$11:$AF$1010, 0)), ""))</f>
        <v/>
      </c>
      <c r="C60" s="18" t="str">
        <f>IF(IFERROR(INDEX(Transactions!C$11:C$1010, MATCH($J60, Transactions!$AF$11:$AF$1010, 0)), "")="", "", IFERROR(INDEX(Transactions!C$11:C$1010, MATCH($J60, Transactions!$AF$11:$AF$1010, 0)), ""))</f>
        <v/>
      </c>
      <c r="D60" s="18" t="str">
        <f>IF(IFERROR(INDEX(Transactions!D$11:D$1010, MATCH($J60, Transactions!$AF$11:$AF$1010, 0)), "")="", "", IFERROR(INDEX(Transactions!D$11:D$1010, MATCH($J60, Transactions!$AF$11:$AF$1010, 0)), ""))</f>
        <v/>
      </c>
      <c r="E60" s="19" t="str">
        <f>IF(IFERROR(INDEX(Transactions!E$11:E$1010, MATCH($J60, Transactions!$AF$11:$AF$1010, 0)), "")="", "", IFERROR(INDEX(Transactions!E$11:E$1010, MATCH($J60, Transactions!$AF$11:$AF$1010, 0)), ""))</f>
        <v/>
      </c>
      <c r="F60" s="20" t="str">
        <f>IF(IFERROR(INDEX(Transactions!F$11:F$1010, MATCH($J60, Transactions!$AF$11:$AF$1010, 0)), "")="", "", IFERROR(INDEX(Transactions!F$11:F$1010, MATCH($J60, Transactions!$AF$11:$AF$1010, 0)), ""))</f>
        <v/>
      </c>
      <c r="G60" s="21" t="str">
        <f>IF(IFERROR(INDEX(Transactions!G$11:G$1010, MATCH($J60, Transactions!$AF$11:$AF$1010, 0)), "")="", "", IFERROR(INDEX(Transactions!G$11:G$1010, MATCH($J60, Transactions!$AF$11:$AF$1010, 0)), ""))</f>
        <v/>
      </c>
      <c r="H60" s="27"/>
      <c r="J60" s="39">
        <f t="shared" si="0"/>
        <v>50</v>
      </c>
    </row>
    <row r="61" spans="1:10" x14ac:dyDescent="0.25">
      <c r="A61" s="27"/>
      <c r="B61" s="17" t="str">
        <f>IF(IFERROR(INDEX(Transactions!B$11:B$1010, MATCH($J61, Transactions!$AF$11:$AF$1010, 0)), "")="", "", IFERROR(INDEX(Transactions!B$11:B$1010, MATCH($J61, Transactions!$AF$11:$AF$1010, 0)), ""))</f>
        <v/>
      </c>
      <c r="C61" s="18" t="str">
        <f>IF(IFERROR(INDEX(Transactions!C$11:C$1010, MATCH($J61, Transactions!$AF$11:$AF$1010, 0)), "")="", "", IFERROR(INDEX(Transactions!C$11:C$1010, MATCH($J61, Transactions!$AF$11:$AF$1010, 0)), ""))</f>
        <v/>
      </c>
      <c r="D61" s="18" t="str">
        <f>IF(IFERROR(INDEX(Transactions!D$11:D$1010, MATCH($J61, Transactions!$AF$11:$AF$1010, 0)), "")="", "", IFERROR(INDEX(Transactions!D$11:D$1010, MATCH($J61, Transactions!$AF$11:$AF$1010, 0)), ""))</f>
        <v/>
      </c>
      <c r="E61" s="19" t="str">
        <f>IF(IFERROR(INDEX(Transactions!E$11:E$1010, MATCH($J61, Transactions!$AF$11:$AF$1010, 0)), "")="", "", IFERROR(INDEX(Transactions!E$11:E$1010, MATCH($J61, Transactions!$AF$11:$AF$1010, 0)), ""))</f>
        <v/>
      </c>
      <c r="F61" s="20" t="str">
        <f>IF(IFERROR(INDEX(Transactions!F$11:F$1010, MATCH($J61, Transactions!$AF$11:$AF$1010, 0)), "")="", "", IFERROR(INDEX(Transactions!F$11:F$1010, MATCH($J61, Transactions!$AF$11:$AF$1010, 0)), ""))</f>
        <v/>
      </c>
      <c r="G61" s="21" t="str">
        <f>IF(IFERROR(INDEX(Transactions!G$11:G$1010, MATCH($J61, Transactions!$AF$11:$AF$1010, 0)), "")="", "", IFERROR(INDEX(Transactions!G$11:G$1010, MATCH($J61, Transactions!$AF$11:$AF$1010, 0)), ""))</f>
        <v/>
      </c>
      <c r="H61" s="27"/>
      <c r="J61" s="39">
        <f t="shared" si="0"/>
        <v>51</v>
      </c>
    </row>
    <row r="62" spans="1:10" x14ac:dyDescent="0.25">
      <c r="A62" s="27"/>
      <c r="B62" s="17" t="str">
        <f>IF(IFERROR(INDEX(Transactions!B$11:B$1010, MATCH($J62, Transactions!$AF$11:$AF$1010, 0)), "")="", "", IFERROR(INDEX(Transactions!B$11:B$1010, MATCH($J62, Transactions!$AF$11:$AF$1010, 0)), ""))</f>
        <v/>
      </c>
      <c r="C62" s="18" t="str">
        <f>IF(IFERROR(INDEX(Transactions!C$11:C$1010, MATCH($J62, Transactions!$AF$11:$AF$1010, 0)), "")="", "", IFERROR(INDEX(Transactions!C$11:C$1010, MATCH($J62, Transactions!$AF$11:$AF$1010, 0)), ""))</f>
        <v/>
      </c>
      <c r="D62" s="18" t="str">
        <f>IF(IFERROR(INDEX(Transactions!D$11:D$1010, MATCH($J62, Transactions!$AF$11:$AF$1010, 0)), "")="", "", IFERROR(INDEX(Transactions!D$11:D$1010, MATCH($J62, Transactions!$AF$11:$AF$1010, 0)), ""))</f>
        <v/>
      </c>
      <c r="E62" s="19" t="str">
        <f>IF(IFERROR(INDEX(Transactions!E$11:E$1010, MATCH($J62, Transactions!$AF$11:$AF$1010, 0)), "")="", "", IFERROR(INDEX(Transactions!E$11:E$1010, MATCH($J62, Transactions!$AF$11:$AF$1010, 0)), ""))</f>
        <v/>
      </c>
      <c r="F62" s="20" t="str">
        <f>IF(IFERROR(INDEX(Transactions!F$11:F$1010, MATCH($J62, Transactions!$AF$11:$AF$1010, 0)), "")="", "", IFERROR(INDEX(Transactions!F$11:F$1010, MATCH($J62, Transactions!$AF$11:$AF$1010, 0)), ""))</f>
        <v/>
      </c>
      <c r="G62" s="21" t="str">
        <f>IF(IFERROR(INDEX(Transactions!G$11:G$1010, MATCH($J62, Transactions!$AF$11:$AF$1010, 0)), "")="", "", IFERROR(INDEX(Transactions!G$11:G$1010, MATCH($J62, Transactions!$AF$11:$AF$1010, 0)), ""))</f>
        <v/>
      </c>
      <c r="H62" s="27"/>
      <c r="J62" s="39">
        <f t="shared" si="0"/>
        <v>52</v>
      </c>
    </row>
    <row r="63" spans="1:10" x14ac:dyDescent="0.25">
      <c r="A63" s="27"/>
      <c r="B63" s="17" t="str">
        <f>IF(IFERROR(INDEX(Transactions!B$11:B$1010, MATCH($J63, Transactions!$AF$11:$AF$1010, 0)), "")="", "", IFERROR(INDEX(Transactions!B$11:B$1010, MATCH($J63, Transactions!$AF$11:$AF$1010, 0)), ""))</f>
        <v/>
      </c>
      <c r="C63" s="18" t="str">
        <f>IF(IFERROR(INDEX(Transactions!C$11:C$1010, MATCH($J63, Transactions!$AF$11:$AF$1010, 0)), "")="", "", IFERROR(INDEX(Transactions!C$11:C$1010, MATCH($J63, Transactions!$AF$11:$AF$1010, 0)), ""))</f>
        <v/>
      </c>
      <c r="D63" s="18" t="str">
        <f>IF(IFERROR(INDEX(Transactions!D$11:D$1010, MATCH($J63, Transactions!$AF$11:$AF$1010, 0)), "")="", "", IFERROR(INDEX(Transactions!D$11:D$1010, MATCH($J63, Transactions!$AF$11:$AF$1010, 0)), ""))</f>
        <v/>
      </c>
      <c r="E63" s="19" t="str">
        <f>IF(IFERROR(INDEX(Transactions!E$11:E$1010, MATCH($J63, Transactions!$AF$11:$AF$1010, 0)), "")="", "", IFERROR(INDEX(Transactions!E$11:E$1010, MATCH($J63, Transactions!$AF$11:$AF$1010, 0)), ""))</f>
        <v/>
      </c>
      <c r="F63" s="20" t="str">
        <f>IF(IFERROR(INDEX(Transactions!F$11:F$1010, MATCH($J63, Transactions!$AF$11:$AF$1010, 0)), "")="", "", IFERROR(INDEX(Transactions!F$11:F$1010, MATCH($J63, Transactions!$AF$11:$AF$1010, 0)), ""))</f>
        <v/>
      </c>
      <c r="G63" s="21" t="str">
        <f>IF(IFERROR(INDEX(Transactions!G$11:G$1010, MATCH($J63, Transactions!$AF$11:$AF$1010, 0)), "")="", "", IFERROR(INDEX(Transactions!G$11:G$1010, MATCH($J63, Transactions!$AF$11:$AF$1010, 0)), ""))</f>
        <v/>
      </c>
      <c r="H63" s="27"/>
      <c r="J63" s="39">
        <f t="shared" si="0"/>
        <v>53</v>
      </c>
    </row>
    <row r="64" spans="1:10" x14ac:dyDescent="0.25">
      <c r="A64" s="27"/>
      <c r="B64" s="17" t="str">
        <f>IF(IFERROR(INDEX(Transactions!B$11:B$1010, MATCH($J64, Transactions!$AF$11:$AF$1010, 0)), "")="", "", IFERROR(INDEX(Transactions!B$11:B$1010, MATCH($J64, Transactions!$AF$11:$AF$1010, 0)), ""))</f>
        <v/>
      </c>
      <c r="C64" s="18" t="str">
        <f>IF(IFERROR(INDEX(Transactions!C$11:C$1010, MATCH($J64, Transactions!$AF$11:$AF$1010, 0)), "")="", "", IFERROR(INDEX(Transactions!C$11:C$1010, MATCH($J64, Transactions!$AF$11:$AF$1010, 0)), ""))</f>
        <v/>
      </c>
      <c r="D64" s="18" t="str">
        <f>IF(IFERROR(INDEX(Transactions!D$11:D$1010, MATCH($J64, Transactions!$AF$11:$AF$1010, 0)), "")="", "", IFERROR(INDEX(Transactions!D$11:D$1010, MATCH($J64, Transactions!$AF$11:$AF$1010, 0)), ""))</f>
        <v/>
      </c>
      <c r="E64" s="19" t="str">
        <f>IF(IFERROR(INDEX(Transactions!E$11:E$1010, MATCH($J64, Transactions!$AF$11:$AF$1010, 0)), "")="", "", IFERROR(INDEX(Transactions!E$11:E$1010, MATCH($J64, Transactions!$AF$11:$AF$1010, 0)), ""))</f>
        <v/>
      </c>
      <c r="F64" s="20" t="str">
        <f>IF(IFERROR(INDEX(Transactions!F$11:F$1010, MATCH($J64, Transactions!$AF$11:$AF$1010, 0)), "")="", "", IFERROR(INDEX(Transactions!F$11:F$1010, MATCH($J64, Transactions!$AF$11:$AF$1010, 0)), ""))</f>
        <v/>
      </c>
      <c r="G64" s="21" t="str">
        <f>IF(IFERROR(INDEX(Transactions!G$11:G$1010, MATCH($J64, Transactions!$AF$11:$AF$1010, 0)), "")="", "", IFERROR(INDEX(Transactions!G$11:G$1010, MATCH($J64, Transactions!$AF$11:$AF$1010, 0)), ""))</f>
        <v/>
      </c>
      <c r="H64" s="27"/>
      <c r="J64" s="39">
        <f t="shared" si="0"/>
        <v>54</v>
      </c>
    </row>
    <row r="65" spans="1:10" x14ac:dyDescent="0.25">
      <c r="A65" s="27"/>
      <c r="B65" s="17" t="str">
        <f>IF(IFERROR(INDEX(Transactions!B$11:B$1010, MATCH($J65, Transactions!$AF$11:$AF$1010, 0)), "")="", "", IFERROR(INDEX(Transactions!B$11:B$1010, MATCH($J65, Transactions!$AF$11:$AF$1010, 0)), ""))</f>
        <v/>
      </c>
      <c r="C65" s="18" t="str">
        <f>IF(IFERROR(INDEX(Transactions!C$11:C$1010, MATCH($J65, Transactions!$AF$11:$AF$1010, 0)), "")="", "", IFERROR(INDEX(Transactions!C$11:C$1010, MATCH($J65, Transactions!$AF$11:$AF$1010, 0)), ""))</f>
        <v/>
      </c>
      <c r="D65" s="18" t="str">
        <f>IF(IFERROR(INDEX(Transactions!D$11:D$1010, MATCH($J65, Transactions!$AF$11:$AF$1010, 0)), "")="", "", IFERROR(INDEX(Transactions!D$11:D$1010, MATCH($J65, Transactions!$AF$11:$AF$1010, 0)), ""))</f>
        <v/>
      </c>
      <c r="E65" s="19" t="str">
        <f>IF(IFERROR(INDEX(Transactions!E$11:E$1010, MATCH($J65, Transactions!$AF$11:$AF$1010, 0)), "")="", "", IFERROR(INDEX(Transactions!E$11:E$1010, MATCH($J65, Transactions!$AF$11:$AF$1010, 0)), ""))</f>
        <v/>
      </c>
      <c r="F65" s="20" t="str">
        <f>IF(IFERROR(INDEX(Transactions!F$11:F$1010, MATCH($J65, Transactions!$AF$11:$AF$1010, 0)), "")="", "", IFERROR(INDEX(Transactions!F$11:F$1010, MATCH($J65, Transactions!$AF$11:$AF$1010, 0)), ""))</f>
        <v/>
      </c>
      <c r="G65" s="21" t="str">
        <f>IF(IFERROR(INDEX(Transactions!G$11:G$1010, MATCH($J65, Transactions!$AF$11:$AF$1010, 0)), "")="", "", IFERROR(INDEX(Transactions!G$11:G$1010, MATCH($J65, Transactions!$AF$11:$AF$1010, 0)), ""))</f>
        <v/>
      </c>
      <c r="H65" s="27"/>
      <c r="J65" s="39">
        <f t="shared" si="0"/>
        <v>55</v>
      </c>
    </row>
    <row r="66" spans="1:10" x14ac:dyDescent="0.25">
      <c r="A66" s="27"/>
      <c r="B66" s="17" t="str">
        <f>IF(IFERROR(INDEX(Transactions!B$11:B$1010, MATCH($J66, Transactions!$AF$11:$AF$1010, 0)), "")="", "", IFERROR(INDEX(Transactions!B$11:B$1010, MATCH($J66, Transactions!$AF$11:$AF$1010, 0)), ""))</f>
        <v/>
      </c>
      <c r="C66" s="18" t="str">
        <f>IF(IFERROR(INDEX(Transactions!C$11:C$1010, MATCH($J66, Transactions!$AF$11:$AF$1010, 0)), "")="", "", IFERROR(INDEX(Transactions!C$11:C$1010, MATCH($J66, Transactions!$AF$11:$AF$1010, 0)), ""))</f>
        <v/>
      </c>
      <c r="D66" s="18" t="str">
        <f>IF(IFERROR(INDEX(Transactions!D$11:D$1010, MATCH($J66, Transactions!$AF$11:$AF$1010, 0)), "")="", "", IFERROR(INDEX(Transactions!D$11:D$1010, MATCH($J66, Transactions!$AF$11:$AF$1010, 0)), ""))</f>
        <v/>
      </c>
      <c r="E66" s="19" t="str">
        <f>IF(IFERROR(INDEX(Transactions!E$11:E$1010, MATCH($J66, Transactions!$AF$11:$AF$1010, 0)), "")="", "", IFERROR(INDEX(Transactions!E$11:E$1010, MATCH($J66, Transactions!$AF$11:$AF$1010, 0)), ""))</f>
        <v/>
      </c>
      <c r="F66" s="20" t="str">
        <f>IF(IFERROR(INDEX(Transactions!F$11:F$1010, MATCH($J66, Transactions!$AF$11:$AF$1010, 0)), "")="", "", IFERROR(INDEX(Transactions!F$11:F$1010, MATCH($J66, Transactions!$AF$11:$AF$1010, 0)), ""))</f>
        <v/>
      </c>
      <c r="G66" s="21" t="str">
        <f>IF(IFERROR(INDEX(Transactions!G$11:G$1010, MATCH($J66, Transactions!$AF$11:$AF$1010, 0)), "")="", "", IFERROR(INDEX(Transactions!G$11:G$1010, MATCH($J66, Transactions!$AF$11:$AF$1010, 0)), ""))</f>
        <v/>
      </c>
      <c r="H66" s="27"/>
      <c r="J66" s="39">
        <f t="shared" si="0"/>
        <v>56</v>
      </c>
    </row>
    <row r="67" spans="1:10" x14ac:dyDescent="0.25">
      <c r="A67" s="27"/>
      <c r="B67" s="17" t="str">
        <f>IF(IFERROR(INDEX(Transactions!B$11:B$1010, MATCH($J67, Transactions!$AF$11:$AF$1010, 0)), "")="", "", IFERROR(INDEX(Transactions!B$11:B$1010, MATCH($J67, Transactions!$AF$11:$AF$1010, 0)), ""))</f>
        <v/>
      </c>
      <c r="C67" s="18" t="str">
        <f>IF(IFERROR(INDEX(Transactions!C$11:C$1010, MATCH($J67, Transactions!$AF$11:$AF$1010, 0)), "")="", "", IFERROR(INDEX(Transactions!C$11:C$1010, MATCH($J67, Transactions!$AF$11:$AF$1010, 0)), ""))</f>
        <v/>
      </c>
      <c r="D67" s="18" t="str">
        <f>IF(IFERROR(INDEX(Transactions!D$11:D$1010, MATCH($J67, Transactions!$AF$11:$AF$1010, 0)), "")="", "", IFERROR(INDEX(Transactions!D$11:D$1010, MATCH($J67, Transactions!$AF$11:$AF$1010, 0)), ""))</f>
        <v/>
      </c>
      <c r="E67" s="19" t="str">
        <f>IF(IFERROR(INDEX(Transactions!E$11:E$1010, MATCH($J67, Transactions!$AF$11:$AF$1010, 0)), "")="", "", IFERROR(INDEX(Transactions!E$11:E$1010, MATCH($J67, Transactions!$AF$11:$AF$1010, 0)), ""))</f>
        <v/>
      </c>
      <c r="F67" s="20" t="str">
        <f>IF(IFERROR(INDEX(Transactions!F$11:F$1010, MATCH($J67, Transactions!$AF$11:$AF$1010, 0)), "")="", "", IFERROR(INDEX(Transactions!F$11:F$1010, MATCH($J67, Transactions!$AF$11:$AF$1010, 0)), ""))</f>
        <v/>
      </c>
      <c r="G67" s="21" t="str">
        <f>IF(IFERROR(INDEX(Transactions!G$11:G$1010, MATCH($J67, Transactions!$AF$11:$AF$1010, 0)), "")="", "", IFERROR(INDEX(Transactions!G$11:G$1010, MATCH($J67, Transactions!$AF$11:$AF$1010, 0)), ""))</f>
        <v/>
      </c>
      <c r="H67" s="27"/>
      <c r="J67" s="39">
        <f t="shared" si="0"/>
        <v>57</v>
      </c>
    </row>
    <row r="68" spans="1:10" x14ac:dyDescent="0.25">
      <c r="A68" s="27"/>
      <c r="B68" s="17" t="str">
        <f>IF(IFERROR(INDEX(Transactions!B$11:B$1010, MATCH($J68, Transactions!$AF$11:$AF$1010, 0)), "")="", "", IFERROR(INDEX(Transactions!B$11:B$1010, MATCH($J68, Transactions!$AF$11:$AF$1010, 0)), ""))</f>
        <v/>
      </c>
      <c r="C68" s="18" t="str">
        <f>IF(IFERROR(INDEX(Transactions!C$11:C$1010, MATCH($J68, Transactions!$AF$11:$AF$1010, 0)), "")="", "", IFERROR(INDEX(Transactions!C$11:C$1010, MATCH($J68, Transactions!$AF$11:$AF$1010, 0)), ""))</f>
        <v/>
      </c>
      <c r="D68" s="18" t="str">
        <f>IF(IFERROR(INDEX(Transactions!D$11:D$1010, MATCH($J68, Transactions!$AF$11:$AF$1010, 0)), "")="", "", IFERROR(INDEX(Transactions!D$11:D$1010, MATCH($J68, Transactions!$AF$11:$AF$1010, 0)), ""))</f>
        <v/>
      </c>
      <c r="E68" s="19" t="str">
        <f>IF(IFERROR(INDEX(Transactions!E$11:E$1010, MATCH($J68, Transactions!$AF$11:$AF$1010, 0)), "")="", "", IFERROR(INDEX(Transactions!E$11:E$1010, MATCH($J68, Transactions!$AF$11:$AF$1010, 0)), ""))</f>
        <v/>
      </c>
      <c r="F68" s="20" t="str">
        <f>IF(IFERROR(INDEX(Transactions!F$11:F$1010, MATCH($J68, Transactions!$AF$11:$AF$1010, 0)), "")="", "", IFERROR(INDEX(Transactions!F$11:F$1010, MATCH($J68, Transactions!$AF$11:$AF$1010, 0)), ""))</f>
        <v/>
      </c>
      <c r="G68" s="21" t="str">
        <f>IF(IFERROR(INDEX(Transactions!G$11:G$1010, MATCH($J68, Transactions!$AF$11:$AF$1010, 0)), "")="", "", IFERROR(INDEX(Transactions!G$11:G$1010, MATCH($J68, Transactions!$AF$11:$AF$1010, 0)), ""))</f>
        <v/>
      </c>
      <c r="H68" s="27"/>
      <c r="J68" s="39">
        <f t="shared" si="0"/>
        <v>58</v>
      </c>
    </row>
    <row r="69" spans="1:10" x14ac:dyDescent="0.25">
      <c r="A69" s="27"/>
      <c r="B69" s="17" t="str">
        <f>IF(IFERROR(INDEX(Transactions!B$11:B$1010, MATCH($J69, Transactions!$AF$11:$AF$1010, 0)), "")="", "", IFERROR(INDEX(Transactions!B$11:B$1010, MATCH($J69, Transactions!$AF$11:$AF$1010, 0)), ""))</f>
        <v/>
      </c>
      <c r="C69" s="18" t="str">
        <f>IF(IFERROR(INDEX(Transactions!C$11:C$1010, MATCH($J69, Transactions!$AF$11:$AF$1010, 0)), "")="", "", IFERROR(INDEX(Transactions!C$11:C$1010, MATCH($J69, Transactions!$AF$11:$AF$1010, 0)), ""))</f>
        <v/>
      </c>
      <c r="D69" s="18" t="str">
        <f>IF(IFERROR(INDEX(Transactions!D$11:D$1010, MATCH($J69, Transactions!$AF$11:$AF$1010, 0)), "")="", "", IFERROR(INDEX(Transactions!D$11:D$1010, MATCH($J69, Transactions!$AF$11:$AF$1010, 0)), ""))</f>
        <v/>
      </c>
      <c r="E69" s="19" t="str">
        <f>IF(IFERROR(INDEX(Transactions!E$11:E$1010, MATCH($J69, Transactions!$AF$11:$AF$1010, 0)), "")="", "", IFERROR(INDEX(Transactions!E$11:E$1010, MATCH($J69, Transactions!$AF$11:$AF$1010, 0)), ""))</f>
        <v/>
      </c>
      <c r="F69" s="20" t="str">
        <f>IF(IFERROR(INDEX(Transactions!F$11:F$1010, MATCH($J69, Transactions!$AF$11:$AF$1010, 0)), "")="", "", IFERROR(INDEX(Transactions!F$11:F$1010, MATCH($J69, Transactions!$AF$11:$AF$1010, 0)), ""))</f>
        <v/>
      </c>
      <c r="G69" s="21" t="str">
        <f>IF(IFERROR(INDEX(Transactions!G$11:G$1010, MATCH($J69, Transactions!$AF$11:$AF$1010, 0)), "")="", "", IFERROR(INDEX(Transactions!G$11:G$1010, MATCH($J69, Transactions!$AF$11:$AF$1010, 0)), ""))</f>
        <v/>
      </c>
      <c r="H69" s="27"/>
      <c r="J69" s="39">
        <f t="shared" si="0"/>
        <v>59</v>
      </c>
    </row>
    <row r="70" spans="1:10" x14ac:dyDescent="0.25">
      <c r="A70" s="27"/>
      <c r="B70" s="17" t="str">
        <f>IF(IFERROR(INDEX(Transactions!B$11:B$1010, MATCH($J70, Transactions!$AF$11:$AF$1010, 0)), "")="", "", IFERROR(INDEX(Transactions!B$11:B$1010, MATCH($J70, Transactions!$AF$11:$AF$1010, 0)), ""))</f>
        <v/>
      </c>
      <c r="C70" s="18" t="str">
        <f>IF(IFERROR(INDEX(Transactions!C$11:C$1010, MATCH($J70, Transactions!$AF$11:$AF$1010, 0)), "")="", "", IFERROR(INDEX(Transactions!C$11:C$1010, MATCH($J70, Transactions!$AF$11:$AF$1010, 0)), ""))</f>
        <v/>
      </c>
      <c r="D70" s="18" t="str">
        <f>IF(IFERROR(INDEX(Transactions!D$11:D$1010, MATCH($J70, Transactions!$AF$11:$AF$1010, 0)), "")="", "", IFERROR(INDEX(Transactions!D$11:D$1010, MATCH($J70, Transactions!$AF$11:$AF$1010, 0)), ""))</f>
        <v/>
      </c>
      <c r="E70" s="19" t="str">
        <f>IF(IFERROR(INDEX(Transactions!E$11:E$1010, MATCH($J70, Transactions!$AF$11:$AF$1010, 0)), "")="", "", IFERROR(INDEX(Transactions!E$11:E$1010, MATCH($J70, Transactions!$AF$11:$AF$1010, 0)), ""))</f>
        <v/>
      </c>
      <c r="F70" s="20" t="str">
        <f>IF(IFERROR(INDEX(Transactions!F$11:F$1010, MATCH($J70, Transactions!$AF$11:$AF$1010, 0)), "")="", "", IFERROR(INDEX(Transactions!F$11:F$1010, MATCH($J70, Transactions!$AF$11:$AF$1010, 0)), ""))</f>
        <v/>
      </c>
      <c r="G70" s="21" t="str">
        <f>IF(IFERROR(INDEX(Transactions!G$11:G$1010, MATCH($J70, Transactions!$AF$11:$AF$1010, 0)), "")="", "", IFERROR(INDEX(Transactions!G$11:G$1010, MATCH($J70, Transactions!$AF$11:$AF$1010, 0)), ""))</f>
        <v/>
      </c>
      <c r="H70" s="27"/>
      <c r="J70" s="39">
        <f t="shared" si="0"/>
        <v>60</v>
      </c>
    </row>
    <row r="71" spans="1:10" x14ac:dyDescent="0.25">
      <c r="A71" s="27"/>
      <c r="B71" s="17" t="str">
        <f>IF(IFERROR(INDEX(Transactions!B$11:B$1010, MATCH($J71, Transactions!$AF$11:$AF$1010, 0)), "")="", "", IFERROR(INDEX(Transactions!B$11:B$1010, MATCH($J71, Transactions!$AF$11:$AF$1010, 0)), ""))</f>
        <v/>
      </c>
      <c r="C71" s="18" t="str">
        <f>IF(IFERROR(INDEX(Transactions!C$11:C$1010, MATCH($J71, Transactions!$AF$11:$AF$1010, 0)), "")="", "", IFERROR(INDEX(Transactions!C$11:C$1010, MATCH($J71, Transactions!$AF$11:$AF$1010, 0)), ""))</f>
        <v/>
      </c>
      <c r="D71" s="18" t="str">
        <f>IF(IFERROR(INDEX(Transactions!D$11:D$1010, MATCH($J71, Transactions!$AF$11:$AF$1010, 0)), "")="", "", IFERROR(INDEX(Transactions!D$11:D$1010, MATCH($J71, Transactions!$AF$11:$AF$1010, 0)), ""))</f>
        <v/>
      </c>
      <c r="E71" s="19" t="str">
        <f>IF(IFERROR(INDEX(Transactions!E$11:E$1010, MATCH($J71, Transactions!$AF$11:$AF$1010, 0)), "")="", "", IFERROR(INDEX(Transactions!E$11:E$1010, MATCH($J71, Transactions!$AF$11:$AF$1010, 0)), ""))</f>
        <v/>
      </c>
      <c r="F71" s="20" t="str">
        <f>IF(IFERROR(INDEX(Transactions!F$11:F$1010, MATCH($J71, Transactions!$AF$11:$AF$1010, 0)), "")="", "", IFERROR(INDEX(Transactions!F$11:F$1010, MATCH($J71, Transactions!$AF$11:$AF$1010, 0)), ""))</f>
        <v/>
      </c>
      <c r="G71" s="21" t="str">
        <f>IF(IFERROR(INDEX(Transactions!G$11:G$1010, MATCH($J71, Transactions!$AF$11:$AF$1010, 0)), "")="", "", IFERROR(INDEX(Transactions!G$11:G$1010, MATCH($J71, Transactions!$AF$11:$AF$1010, 0)), ""))</f>
        <v/>
      </c>
      <c r="H71" s="27"/>
      <c r="J71" s="39">
        <f t="shared" si="0"/>
        <v>61</v>
      </c>
    </row>
    <row r="72" spans="1:10" x14ac:dyDescent="0.25">
      <c r="A72" s="27"/>
      <c r="B72" s="17" t="str">
        <f>IF(IFERROR(INDEX(Transactions!B$11:B$1010, MATCH($J72, Transactions!$AF$11:$AF$1010, 0)), "")="", "", IFERROR(INDEX(Transactions!B$11:B$1010, MATCH($J72, Transactions!$AF$11:$AF$1010, 0)), ""))</f>
        <v/>
      </c>
      <c r="C72" s="18" t="str">
        <f>IF(IFERROR(INDEX(Transactions!C$11:C$1010, MATCH($J72, Transactions!$AF$11:$AF$1010, 0)), "")="", "", IFERROR(INDEX(Transactions!C$11:C$1010, MATCH($J72, Transactions!$AF$11:$AF$1010, 0)), ""))</f>
        <v/>
      </c>
      <c r="D72" s="18" t="str">
        <f>IF(IFERROR(INDEX(Transactions!D$11:D$1010, MATCH($J72, Transactions!$AF$11:$AF$1010, 0)), "")="", "", IFERROR(INDEX(Transactions!D$11:D$1010, MATCH($J72, Transactions!$AF$11:$AF$1010, 0)), ""))</f>
        <v/>
      </c>
      <c r="E72" s="19" t="str">
        <f>IF(IFERROR(INDEX(Transactions!E$11:E$1010, MATCH($J72, Transactions!$AF$11:$AF$1010, 0)), "")="", "", IFERROR(INDEX(Transactions!E$11:E$1010, MATCH($J72, Transactions!$AF$11:$AF$1010, 0)), ""))</f>
        <v/>
      </c>
      <c r="F72" s="20" t="str">
        <f>IF(IFERROR(INDEX(Transactions!F$11:F$1010, MATCH($J72, Transactions!$AF$11:$AF$1010, 0)), "")="", "", IFERROR(INDEX(Transactions!F$11:F$1010, MATCH($J72, Transactions!$AF$11:$AF$1010, 0)), ""))</f>
        <v/>
      </c>
      <c r="G72" s="21" t="str">
        <f>IF(IFERROR(INDEX(Transactions!G$11:G$1010, MATCH($J72, Transactions!$AF$11:$AF$1010, 0)), "")="", "", IFERROR(INDEX(Transactions!G$11:G$1010, MATCH($J72, Transactions!$AF$11:$AF$1010, 0)), ""))</f>
        <v/>
      </c>
      <c r="H72" s="27"/>
      <c r="J72" s="39">
        <f t="shared" si="0"/>
        <v>62</v>
      </c>
    </row>
    <row r="73" spans="1:10" x14ac:dyDescent="0.25">
      <c r="A73" s="27"/>
      <c r="B73" s="17" t="str">
        <f>IF(IFERROR(INDEX(Transactions!B$11:B$1010, MATCH($J73, Transactions!$AF$11:$AF$1010, 0)), "")="", "", IFERROR(INDEX(Transactions!B$11:B$1010, MATCH($J73, Transactions!$AF$11:$AF$1010, 0)), ""))</f>
        <v/>
      </c>
      <c r="C73" s="18" t="str">
        <f>IF(IFERROR(INDEX(Transactions!C$11:C$1010, MATCH($J73, Transactions!$AF$11:$AF$1010, 0)), "")="", "", IFERROR(INDEX(Transactions!C$11:C$1010, MATCH($J73, Transactions!$AF$11:$AF$1010, 0)), ""))</f>
        <v/>
      </c>
      <c r="D73" s="18" t="str">
        <f>IF(IFERROR(INDEX(Transactions!D$11:D$1010, MATCH($J73, Transactions!$AF$11:$AF$1010, 0)), "")="", "", IFERROR(INDEX(Transactions!D$11:D$1010, MATCH($J73, Transactions!$AF$11:$AF$1010, 0)), ""))</f>
        <v/>
      </c>
      <c r="E73" s="19" t="str">
        <f>IF(IFERROR(INDEX(Transactions!E$11:E$1010, MATCH($J73, Transactions!$AF$11:$AF$1010, 0)), "")="", "", IFERROR(INDEX(Transactions!E$11:E$1010, MATCH($J73, Transactions!$AF$11:$AF$1010, 0)), ""))</f>
        <v/>
      </c>
      <c r="F73" s="20" t="str">
        <f>IF(IFERROR(INDEX(Transactions!F$11:F$1010, MATCH($J73, Transactions!$AF$11:$AF$1010, 0)), "")="", "", IFERROR(INDEX(Transactions!F$11:F$1010, MATCH($J73, Transactions!$AF$11:$AF$1010, 0)), ""))</f>
        <v/>
      </c>
      <c r="G73" s="21" t="str">
        <f>IF(IFERROR(INDEX(Transactions!G$11:G$1010, MATCH($J73, Transactions!$AF$11:$AF$1010, 0)), "")="", "", IFERROR(INDEX(Transactions!G$11:G$1010, MATCH($J73, Transactions!$AF$11:$AF$1010, 0)), ""))</f>
        <v/>
      </c>
      <c r="H73" s="27"/>
      <c r="J73" s="39">
        <f t="shared" si="0"/>
        <v>63</v>
      </c>
    </row>
    <row r="74" spans="1:10" x14ac:dyDescent="0.25">
      <c r="A74" s="27"/>
      <c r="B74" s="17" t="str">
        <f>IF(IFERROR(INDEX(Transactions!B$11:B$1010, MATCH($J74, Transactions!$AF$11:$AF$1010, 0)), "")="", "", IFERROR(INDEX(Transactions!B$11:B$1010, MATCH($J74, Transactions!$AF$11:$AF$1010, 0)), ""))</f>
        <v/>
      </c>
      <c r="C74" s="18" t="str">
        <f>IF(IFERROR(INDEX(Transactions!C$11:C$1010, MATCH($J74, Transactions!$AF$11:$AF$1010, 0)), "")="", "", IFERROR(INDEX(Transactions!C$11:C$1010, MATCH($J74, Transactions!$AF$11:$AF$1010, 0)), ""))</f>
        <v/>
      </c>
      <c r="D74" s="18" t="str">
        <f>IF(IFERROR(INDEX(Transactions!D$11:D$1010, MATCH($J74, Transactions!$AF$11:$AF$1010, 0)), "")="", "", IFERROR(INDEX(Transactions!D$11:D$1010, MATCH($J74, Transactions!$AF$11:$AF$1010, 0)), ""))</f>
        <v/>
      </c>
      <c r="E74" s="19" t="str">
        <f>IF(IFERROR(INDEX(Transactions!E$11:E$1010, MATCH($J74, Transactions!$AF$11:$AF$1010, 0)), "")="", "", IFERROR(INDEX(Transactions!E$11:E$1010, MATCH($J74, Transactions!$AF$11:$AF$1010, 0)), ""))</f>
        <v/>
      </c>
      <c r="F74" s="20" t="str">
        <f>IF(IFERROR(INDEX(Transactions!F$11:F$1010, MATCH($J74, Transactions!$AF$11:$AF$1010, 0)), "")="", "", IFERROR(INDEX(Transactions!F$11:F$1010, MATCH($J74, Transactions!$AF$11:$AF$1010, 0)), ""))</f>
        <v/>
      </c>
      <c r="G74" s="21" t="str">
        <f>IF(IFERROR(INDEX(Transactions!G$11:G$1010, MATCH($J74, Transactions!$AF$11:$AF$1010, 0)), "")="", "", IFERROR(INDEX(Transactions!G$11:G$1010, MATCH($J74, Transactions!$AF$11:$AF$1010, 0)), ""))</f>
        <v/>
      </c>
      <c r="H74" s="27"/>
      <c r="J74" s="39">
        <f t="shared" si="0"/>
        <v>64</v>
      </c>
    </row>
    <row r="75" spans="1:10" x14ac:dyDescent="0.25">
      <c r="A75" s="27"/>
      <c r="B75" s="22" t="str">
        <f>IF(IFERROR(INDEX(Transactions!B$11:B$1010, MATCH($J75, Transactions!$AF$11:$AF$1010, 0)), "")="", "", IFERROR(INDEX(Transactions!B$11:B$1010, MATCH($J75, Transactions!$AF$11:$AF$1010, 0)), ""))</f>
        <v/>
      </c>
      <c r="C75" s="23" t="str">
        <f>IF(IFERROR(INDEX(Transactions!C$11:C$1010, MATCH($J75, Transactions!$AF$11:$AF$1010, 0)), "")="", "", IFERROR(INDEX(Transactions!C$11:C$1010, MATCH($J75, Transactions!$AF$11:$AF$1010, 0)), ""))</f>
        <v/>
      </c>
      <c r="D75" s="23" t="str">
        <f>IF(IFERROR(INDEX(Transactions!D$11:D$1010, MATCH($J75, Transactions!$AF$11:$AF$1010, 0)), "")="", "", IFERROR(INDEX(Transactions!D$11:D$1010, MATCH($J75, Transactions!$AF$11:$AF$1010, 0)), ""))</f>
        <v/>
      </c>
      <c r="E75" s="24" t="str">
        <f>IF(IFERROR(INDEX(Transactions!E$11:E$1010, MATCH($J75, Transactions!$AF$11:$AF$1010, 0)), "")="", "", IFERROR(INDEX(Transactions!E$11:E$1010, MATCH($J75, Transactions!$AF$11:$AF$1010, 0)), ""))</f>
        <v/>
      </c>
      <c r="F75" s="25" t="str">
        <f>IF(IFERROR(INDEX(Transactions!F$11:F$1010, MATCH($J75, Transactions!$AF$11:$AF$1010, 0)), "")="", "", IFERROR(INDEX(Transactions!F$11:F$1010, MATCH($J75, Transactions!$AF$11:$AF$1010, 0)), ""))</f>
        <v/>
      </c>
      <c r="G75" s="26" t="str">
        <f>IF(IFERROR(INDEX(Transactions!G$11:G$1010, MATCH($J75, Transactions!$AF$11:$AF$1010, 0)), "")="", "", IFERROR(INDEX(Transactions!G$11:G$1010, MATCH($J75, Transactions!$AF$11:$AF$1010, 0)), ""))</f>
        <v/>
      </c>
      <c r="H75" s="27"/>
      <c r="J75" s="40">
        <f t="shared" si="0"/>
        <v>65</v>
      </c>
    </row>
    <row r="76" spans="1:10" x14ac:dyDescent="0.25">
      <c r="A76" s="27"/>
      <c r="B76" s="27"/>
      <c r="C76" s="27"/>
      <c r="D76" s="27"/>
      <c r="E76" s="27"/>
      <c r="F76" s="27"/>
      <c r="G76" s="27"/>
      <c r="H76" s="27"/>
    </row>
  </sheetData>
  <sheetProtection algorithmName="SHA-512" hashValue="QsGZEC4oWlsFcs81N9n6hFBcaYRLzqvSFLoVM4tXtQ07YnLBRMwIVfXqMl4Jd21LPymlZSFzRsPblqpw3bD8UA==" saltValue="vmTRSObd13rrX8AJVzUDuw==" spinCount="100000" sheet="1" objects="1" scenarios="1"/>
  <mergeCells count="5">
    <mergeCell ref="E4:G4"/>
    <mergeCell ref="D5:D7"/>
    <mergeCell ref="E5:G5"/>
    <mergeCell ref="B4:D4"/>
    <mergeCell ref="B2:D3"/>
  </mergeCells>
  <dataValidations count="2">
    <dataValidation type="whole" allowBlank="1" showInputMessage="1" showErrorMessage="1" sqref="F2" xr:uid="{C2F2ED81-2EE5-464C-ABCF-A3D5C4F88AAC}">
      <formula1>1</formula1>
      <formula2>$J$7</formula2>
    </dataValidation>
    <dataValidation type="list" allowBlank="1" showInputMessage="1" showErrorMessage="1" sqref="C7" xr:uid="{B699F282-C657-45AC-83B1-CD9B607F6441}">
      <formula1>$L$10:$L$32</formula1>
    </dataValidation>
  </dataValidations>
  <pageMargins left="0.7" right="0.7" top="0.75" bottom="0.75" header="0.3" footer="0.3"/>
  <pageSetup paperSize="9" scale="67"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9E6F5-87C9-4757-9158-8982EFD04EC6}">
  <sheetPr>
    <tabColor rgb="FF002060"/>
  </sheetPr>
  <dimension ref="A1:BH231"/>
  <sheetViews>
    <sheetView zoomScaleNormal="100" workbookViewId="0"/>
  </sheetViews>
  <sheetFormatPr defaultColWidth="0" defaultRowHeight="15" zeroHeight="1" x14ac:dyDescent="0.25"/>
  <cols>
    <col min="1" max="46" width="2.85546875" style="1" customWidth="1"/>
    <col min="47" max="49" width="2.85546875" style="1" hidden="1" customWidth="1"/>
    <col min="50" max="50" width="17.140625" style="1" hidden="1" customWidth="1"/>
    <col min="51" max="53" width="14.28515625" style="1" hidden="1" customWidth="1"/>
    <col min="54" max="54" width="2.85546875" style="1" hidden="1" customWidth="1"/>
    <col min="55" max="55" width="14.28515625" style="1" hidden="1" customWidth="1"/>
    <col min="56" max="56" width="2.85546875" style="1" hidden="1" customWidth="1"/>
    <col min="57" max="57" width="17.140625" style="1" hidden="1" customWidth="1"/>
    <col min="58" max="58" width="2.85546875" style="1" hidden="1" customWidth="1"/>
    <col min="59" max="60" width="17.140625" style="1" hidden="1" customWidth="1"/>
    <col min="61" max="16384" width="2.85546875" style="1" hidden="1"/>
  </cols>
  <sheetData>
    <row r="1" spans="1:46" x14ac:dyDescent="0.25">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row>
    <row r="2" spans="1:46" x14ac:dyDescent="0.25">
      <c r="A2" s="27"/>
      <c r="B2" s="142" t="str">
        <f>_xlfn.CONCAT("Annual Financial Figures for ", IF('Intro &amp; Setup'!$H$16="", "", 'Intro &amp; Setup'!$H$16))</f>
        <v>Annual Financial Figures for Your Business</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4"/>
      <c r="AT2" s="27"/>
    </row>
    <row r="3" spans="1:46" x14ac:dyDescent="0.25">
      <c r="A3" s="27"/>
      <c r="B3" s="145"/>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7"/>
      <c r="AT3" s="27"/>
    </row>
    <row r="4" spans="1:46" x14ac:dyDescent="0.25">
      <c r="A4" s="27"/>
      <c r="B4" s="256" t="str">
        <f>_xlfn.CONCAT(TEXT('Intro &amp; Setup'!$BI$7, "dd mmmm yyyy"), " - ", TEXT('Intro &amp; Setup'!$BJ$18, "dd mmmm yyyy"))</f>
        <v xml:space="preserve"> - </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7"/>
    </row>
    <row r="5" spans="1:46" x14ac:dyDescent="0.25">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row>
    <row r="6" spans="1:46" x14ac:dyDescent="0.25">
      <c r="A6" s="27"/>
      <c r="B6" s="148" t="s">
        <v>77</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50"/>
      <c r="AT6" s="27"/>
    </row>
    <row r="7" spans="1:46" x14ac:dyDescent="0.25">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row>
    <row r="8" spans="1:46" x14ac:dyDescent="0.25">
      <c r="A8" s="27"/>
      <c r="B8" s="257" t="s">
        <v>84</v>
      </c>
      <c r="C8" s="257"/>
      <c r="D8" s="257"/>
      <c r="E8" s="257"/>
      <c r="F8" s="257"/>
      <c r="G8" s="257"/>
      <c r="H8" s="257"/>
      <c r="I8" s="257"/>
      <c r="J8" s="257"/>
      <c r="K8" s="257"/>
      <c r="L8" s="257"/>
      <c r="M8" s="257"/>
      <c r="N8" s="257"/>
      <c r="O8" s="27"/>
      <c r="P8" s="257" t="s">
        <v>83</v>
      </c>
      <c r="Q8" s="257"/>
      <c r="R8" s="257"/>
      <c r="S8" s="257"/>
      <c r="T8" s="257"/>
      <c r="U8" s="257"/>
      <c r="V8" s="257"/>
      <c r="W8" s="257"/>
      <c r="X8" s="257"/>
      <c r="Y8" s="257"/>
      <c r="Z8" s="257"/>
      <c r="AA8" s="257"/>
      <c r="AB8" s="257"/>
      <c r="AC8" s="27"/>
      <c r="AD8" s="27"/>
      <c r="AE8" s="27"/>
      <c r="AF8" s="27"/>
      <c r="AG8" s="27"/>
      <c r="AH8" s="27"/>
      <c r="AI8" s="27"/>
      <c r="AJ8" s="27"/>
      <c r="AK8" s="27"/>
      <c r="AL8" s="27"/>
      <c r="AM8" s="27"/>
      <c r="AN8" s="27"/>
      <c r="AO8" s="27"/>
      <c r="AP8" s="27"/>
      <c r="AQ8" s="27"/>
      <c r="AR8" s="27"/>
      <c r="AS8" s="27"/>
      <c r="AT8" s="27"/>
    </row>
    <row r="9" spans="1:46" x14ac:dyDescent="0.25">
      <c r="A9" s="27"/>
      <c r="B9" s="148" t="s">
        <v>15</v>
      </c>
      <c r="C9" s="149"/>
      <c r="D9" s="149"/>
      <c r="E9" s="149"/>
      <c r="F9" s="149"/>
      <c r="G9" s="149"/>
      <c r="H9" s="149"/>
      <c r="I9" s="150"/>
      <c r="J9" s="252">
        <f>'Intro &amp; Setup'!$AC$17</f>
        <v>0</v>
      </c>
      <c r="K9" s="253"/>
      <c r="L9" s="253"/>
      <c r="M9" s="253"/>
      <c r="N9" s="254"/>
      <c r="O9" s="27"/>
      <c r="P9" s="148" t="s">
        <v>80</v>
      </c>
      <c r="Q9" s="149"/>
      <c r="R9" s="149"/>
      <c r="S9" s="149"/>
      <c r="T9" s="149"/>
      <c r="U9" s="149"/>
      <c r="V9" s="149"/>
      <c r="W9" s="150"/>
      <c r="X9" s="252">
        <f>'Intro &amp; Setup'!$AC$20</f>
        <v>0</v>
      </c>
      <c r="Y9" s="253"/>
      <c r="Z9" s="253"/>
      <c r="AA9" s="253"/>
      <c r="AB9" s="254"/>
      <c r="AC9" s="27"/>
      <c r="AD9" s="148" t="s">
        <v>85</v>
      </c>
      <c r="AE9" s="149"/>
      <c r="AF9" s="149"/>
      <c r="AG9" s="149"/>
      <c r="AH9" s="149"/>
      <c r="AI9" s="149"/>
      <c r="AJ9" s="149"/>
      <c r="AK9" s="149"/>
      <c r="AL9" s="149"/>
      <c r="AM9" s="149"/>
      <c r="AN9" s="150"/>
      <c r="AO9" s="252">
        <f>SUM(Transactions!$AM$11:$AM$1010)</f>
        <v>0</v>
      </c>
      <c r="AP9" s="253"/>
      <c r="AQ9" s="253"/>
      <c r="AR9" s="253"/>
      <c r="AS9" s="254"/>
      <c r="AT9" s="27"/>
    </row>
    <row r="10" spans="1:46" x14ac:dyDescent="0.25">
      <c r="A10" s="27"/>
      <c r="B10" s="27"/>
      <c r="C10" s="27"/>
      <c r="D10" s="27"/>
      <c r="E10" s="27"/>
      <c r="F10" s="27"/>
      <c r="G10" s="27"/>
      <c r="H10" s="27"/>
      <c r="I10" s="27"/>
      <c r="J10" s="27"/>
      <c r="K10" s="27"/>
      <c r="L10" s="27"/>
      <c r="M10" s="27"/>
      <c r="N10" s="27"/>
      <c r="O10" s="27"/>
      <c r="P10" s="250" t="s">
        <v>121</v>
      </c>
      <c r="Q10" s="250"/>
      <c r="R10" s="250"/>
      <c r="S10" s="250"/>
      <c r="T10" s="250"/>
      <c r="U10" s="250"/>
      <c r="V10" s="250"/>
      <c r="W10" s="250"/>
      <c r="X10" s="250"/>
      <c r="Y10" s="250"/>
      <c r="Z10" s="250"/>
      <c r="AA10" s="250"/>
      <c r="AB10" s="250"/>
      <c r="AC10" s="27"/>
      <c r="AD10" s="250" t="s">
        <v>97</v>
      </c>
      <c r="AE10" s="250"/>
      <c r="AF10" s="250"/>
      <c r="AG10" s="250"/>
      <c r="AH10" s="250"/>
      <c r="AI10" s="250"/>
      <c r="AJ10" s="250"/>
      <c r="AK10" s="250"/>
      <c r="AL10" s="250"/>
      <c r="AM10" s="250"/>
      <c r="AN10" s="250"/>
      <c r="AO10" s="250"/>
      <c r="AP10" s="250"/>
      <c r="AQ10" s="250"/>
      <c r="AR10" s="250"/>
      <c r="AS10" s="250"/>
      <c r="AT10" s="27"/>
    </row>
    <row r="11" spans="1:46" x14ac:dyDescent="0.25">
      <c r="A11" s="27"/>
      <c r="B11" s="148" t="s">
        <v>79</v>
      </c>
      <c r="C11" s="149"/>
      <c r="D11" s="149"/>
      <c r="E11" s="149"/>
      <c r="F11" s="149"/>
      <c r="G11" s="149"/>
      <c r="H11" s="149"/>
      <c r="I11" s="150"/>
      <c r="J11" s="252">
        <f>Transactions!$G$3</f>
        <v>0</v>
      </c>
      <c r="K11" s="253"/>
      <c r="L11" s="253"/>
      <c r="M11" s="253"/>
      <c r="N11" s="254"/>
      <c r="O11" s="27"/>
      <c r="P11" s="148" t="s">
        <v>81</v>
      </c>
      <c r="Q11" s="149"/>
      <c r="R11" s="149"/>
      <c r="S11" s="149"/>
      <c r="T11" s="149"/>
      <c r="U11" s="149"/>
      <c r="V11" s="149"/>
      <c r="W11" s="150"/>
      <c r="X11" s="252">
        <f>Transactions!$P$4</f>
        <v>0</v>
      </c>
      <c r="Y11" s="253"/>
      <c r="Z11" s="253"/>
      <c r="AA11" s="253"/>
      <c r="AB11" s="254"/>
      <c r="AC11" s="27"/>
      <c r="AD11" s="251" t="str">
        <f>"'Profit' (Income - Expenses)"</f>
        <v>'Profit' (Income - Expenses)</v>
      </c>
      <c r="AE11" s="149"/>
      <c r="AF11" s="149"/>
      <c r="AG11" s="149"/>
      <c r="AH11" s="149"/>
      <c r="AI11" s="149"/>
      <c r="AJ11" s="149"/>
      <c r="AK11" s="149"/>
      <c r="AL11" s="149"/>
      <c r="AM11" s="149"/>
      <c r="AN11" s="150"/>
      <c r="AO11" s="252">
        <f>SUM(Transactions!$AP$11:$AP$1010)-SUM(Transactions!$AO$11:$AO$1010)</f>
        <v>0</v>
      </c>
      <c r="AP11" s="253"/>
      <c r="AQ11" s="253"/>
      <c r="AR11" s="253"/>
      <c r="AS11" s="254"/>
      <c r="AT11" s="27"/>
    </row>
    <row r="12" spans="1:46"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row>
    <row r="13" spans="1:46" x14ac:dyDescent="0.25">
      <c r="A13" s="27"/>
      <c r="B13" s="148" t="s">
        <v>78</v>
      </c>
      <c r="C13" s="149"/>
      <c r="D13" s="149"/>
      <c r="E13" s="149"/>
      <c r="F13" s="149"/>
      <c r="G13" s="149"/>
      <c r="H13" s="149"/>
      <c r="I13" s="150"/>
      <c r="J13" s="252">
        <f>Transactions!$G$4</f>
        <v>0</v>
      </c>
      <c r="K13" s="253"/>
      <c r="L13" s="253"/>
      <c r="M13" s="253"/>
      <c r="N13" s="254"/>
      <c r="O13" s="27"/>
      <c r="P13" s="148" t="s">
        <v>82</v>
      </c>
      <c r="Q13" s="149"/>
      <c r="R13" s="149"/>
      <c r="S13" s="149"/>
      <c r="T13" s="149"/>
      <c r="U13" s="149"/>
      <c r="V13" s="149"/>
      <c r="W13" s="150"/>
      <c r="X13" s="252">
        <f>$X$9-$X$11</f>
        <v>0</v>
      </c>
      <c r="Y13" s="253"/>
      <c r="Z13" s="253"/>
      <c r="AA13" s="253"/>
      <c r="AB13" s="254"/>
      <c r="AC13" s="27"/>
      <c r="AD13" s="148" t="s">
        <v>86</v>
      </c>
      <c r="AE13" s="149"/>
      <c r="AF13" s="149"/>
      <c r="AG13" s="149"/>
      <c r="AH13" s="149"/>
      <c r="AI13" s="149"/>
      <c r="AJ13" s="149"/>
      <c r="AK13" s="149"/>
      <c r="AL13" s="149"/>
      <c r="AM13" s="149"/>
      <c r="AN13" s="150"/>
      <c r="AO13" s="252">
        <f>Transactions!$G$5</f>
        <v>0</v>
      </c>
      <c r="AP13" s="253"/>
      <c r="AQ13" s="253"/>
      <c r="AR13" s="253"/>
      <c r="AS13" s="254"/>
      <c r="AT13" s="27"/>
    </row>
    <row r="14" spans="1:46" x14ac:dyDescent="0.2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row>
    <row r="15" spans="1:46" x14ac:dyDescent="0.2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row>
    <row r="16" spans="1:46"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row>
    <row r="17" spans="1:46" x14ac:dyDescent="0.25">
      <c r="A17" s="27"/>
      <c r="B17" s="148" t="s">
        <v>88</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50"/>
      <c r="AT17" s="27"/>
    </row>
    <row r="18" spans="1:46"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row>
    <row r="19" spans="1:46" x14ac:dyDescent="0.25">
      <c r="A19" s="27"/>
      <c r="B19" s="27"/>
      <c r="C19" s="27"/>
      <c r="D19" s="27"/>
      <c r="E19" s="27"/>
      <c r="F19" s="27"/>
      <c r="G19" s="27"/>
      <c r="H19" s="210" t="s">
        <v>30</v>
      </c>
      <c r="I19" s="210"/>
      <c r="J19" s="210"/>
      <c r="K19" s="210"/>
      <c r="L19" s="210"/>
      <c r="M19" s="210" t="s">
        <v>30</v>
      </c>
      <c r="N19" s="210"/>
      <c r="O19" s="210"/>
      <c r="P19" s="210"/>
      <c r="Q19" s="210"/>
      <c r="R19" s="35"/>
      <c r="S19" s="210" t="s">
        <v>94</v>
      </c>
      <c r="T19" s="210"/>
      <c r="U19" s="210"/>
      <c r="V19" s="210"/>
      <c r="W19" s="210"/>
      <c r="X19" s="35"/>
      <c r="Y19" s="210" t="s">
        <v>98</v>
      </c>
      <c r="Z19" s="210"/>
      <c r="AA19" s="210"/>
      <c r="AB19" s="210"/>
      <c r="AC19" s="210"/>
      <c r="AD19" s="210" t="s">
        <v>98</v>
      </c>
      <c r="AE19" s="210"/>
      <c r="AF19" s="210"/>
      <c r="AG19" s="210"/>
      <c r="AH19" s="210"/>
      <c r="AI19" s="35"/>
      <c r="AJ19" s="210" t="s">
        <v>93</v>
      </c>
      <c r="AK19" s="210"/>
      <c r="AL19" s="210"/>
      <c r="AM19" s="210"/>
      <c r="AN19" s="210"/>
      <c r="AO19" s="35"/>
      <c r="AP19" s="210" t="s">
        <v>95</v>
      </c>
      <c r="AQ19" s="210"/>
      <c r="AR19" s="210"/>
      <c r="AS19" s="210"/>
      <c r="AT19" s="27"/>
    </row>
    <row r="20" spans="1:46" x14ac:dyDescent="0.25">
      <c r="A20" s="27"/>
      <c r="B20" s="148" t="s">
        <v>87</v>
      </c>
      <c r="C20" s="149"/>
      <c r="D20" s="149"/>
      <c r="E20" s="149"/>
      <c r="F20" s="149"/>
      <c r="G20" s="150"/>
      <c r="H20" s="133" t="s">
        <v>89</v>
      </c>
      <c r="I20" s="134"/>
      <c r="J20" s="134"/>
      <c r="K20" s="134"/>
      <c r="L20" s="135"/>
      <c r="M20" s="148" t="s">
        <v>90</v>
      </c>
      <c r="N20" s="149"/>
      <c r="O20" s="149"/>
      <c r="P20" s="149"/>
      <c r="Q20" s="150"/>
      <c r="R20" s="27"/>
      <c r="S20" s="148" t="s">
        <v>1</v>
      </c>
      <c r="T20" s="149"/>
      <c r="U20" s="149"/>
      <c r="V20" s="149"/>
      <c r="W20" s="150"/>
      <c r="X20" s="27"/>
      <c r="Y20" s="148" t="s">
        <v>91</v>
      </c>
      <c r="Z20" s="149"/>
      <c r="AA20" s="149"/>
      <c r="AB20" s="149"/>
      <c r="AC20" s="150"/>
      <c r="AD20" s="148" t="s">
        <v>92</v>
      </c>
      <c r="AE20" s="149"/>
      <c r="AF20" s="149"/>
      <c r="AG20" s="149"/>
      <c r="AH20" s="150"/>
      <c r="AI20" s="27"/>
      <c r="AJ20" s="251" t="str">
        <f>"'Profit'"</f>
        <v>'Profit'</v>
      </c>
      <c r="AK20" s="149"/>
      <c r="AL20" s="149"/>
      <c r="AM20" s="149"/>
      <c r="AN20" s="150"/>
      <c r="AO20" s="27"/>
      <c r="AP20" s="133" t="s">
        <v>96</v>
      </c>
      <c r="AQ20" s="134"/>
      <c r="AR20" s="134"/>
      <c r="AS20" s="135"/>
      <c r="AT20" s="27"/>
    </row>
    <row r="21" spans="1:46" x14ac:dyDescent="0.25">
      <c r="A21" s="27"/>
      <c r="B21" s="136" t="str">
        <f>'Intro &amp; Setup'!$BK7</f>
        <v/>
      </c>
      <c r="C21" s="137"/>
      <c r="D21" s="137"/>
      <c r="E21" s="137"/>
      <c r="F21" s="137"/>
      <c r="G21" s="137"/>
      <c r="H21" s="241">
        <f>'Intro &amp; Setup'!$AC$17</f>
        <v>0</v>
      </c>
      <c r="I21" s="242"/>
      <c r="J21" s="242"/>
      <c r="K21" s="242"/>
      <c r="L21" s="243"/>
      <c r="M21" s="241">
        <f>$H21+(SUMIF(Transactions!$U$11:$U$1010, $B21, Transactions!$G$11:$G$1010)-SUMIF(Transactions!$U$11:$U$1010, $B21, Transactions!$F$11:$F$1010))</f>
        <v>0</v>
      </c>
      <c r="N21" s="242"/>
      <c r="O21" s="242"/>
      <c r="P21" s="242"/>
      <c r="Q21" s="243"/>
      <c r="R21" s="27"/>
      <c r="S21" s="241">
        <f>SUMIF(Transactions!$U$11:$U$1010, $B21, Transactions!$AM$11:$AM$1010)</f>
        <v>0</v>
      </c>
      <c r="T21" s="242"/>
      <c r="U21" s="242"/>
      <c r="V21" s="242"/>
      <c r="W21" s="243"/>
      <c r="X21" s="27"/>
      <c r="Y21" s="241">
        <f>SUMIF(Transactions!$U$11:$U$1010, $B21, Transactions!$AP$11:$AP$1010)</f>
        <v>0</v>
      </c>
      <c r="Z21" s="242"/>
      <c r="AA21" s="242"/>
      <c r="AB21" s="242"/>
      <c r="AC21" s="243"/>
      <c r="AD21" s="241">
        <f>SUMIF(Transactions!$U$11:$U$1010, $B21, Transactions!$AO$11:$AO$1010)</f>
        <v>0</v>
      </c>
      <c r="AE21" s="242"/>
      <c r="AF21" s="242"/>
      <c r="AG21" s="242"/>
      <c r="AH21" s="243"/>
      <c r="AI21" s="27"/>
      <c r="AJ21" s="241">
        <f>Y21-AD21</f>
        <v>0</v>
      </c>
      <c r="AK21" s="242"/>
      <c r="AL21" s="242"/>
      <c r="AM21" s="242"/>
      <c r="AN21" s="243"/>
      <c r="AO21" s="27"/>
      <c r="AP21" s="247">
        <f>COUNTIF(Transactions!$U$11:$U$1010, $B21)</f>
        <v>1000</v>
      </c>
      <c r="AQ21" s="248"/>
      <c r="AR21" s="248"/>
      <c r="AS21" s="249"/>
      <c r="AT21" s="27"/>
    </row>
    <row r="22" spans="1:46" x14ac:dyDescent="0.25">
      <c r="A22" s="27"/>
      <c r="B22" s="154" t="str">
        <f>'Intro &amp; Setup'!$BK8</f>
        <v/>
      </c>
      <c r="C22" s="255"/>
      <c r="D22" s="255"/>
      <c r="E22" s="255"/>
      <c r="F22" s="255"/>
      <c r="G22" s="255"/>
      <c r="H22" s="238">
        <f>M21</f>
        <v>0</v>
      </c>
      <c r="I22" s="239"/>
      <c r="J22" s="239"/>
      <c r="K22" s="239"/>
      <c r="L22" s="240"/>
      <c r="M22" s="238">
        <f>$H22+(SUMIF(Transactions!$U$11:$U$1010, $B22, Transactions!$G$11:$G$1010)-SUMIF(Transactions!$U$11:$U$1010, $B22, Transactions!$F$11:$F$1010))</f>
        <v>0</v>
      </c>
      <c r="N22" s="239"/>
      <c r="O22" s="239"/>
      <c r="P22" s="239"/>
      <c r="Q22" s="240"/>
      <c r="R22" s="27"/>
      <c r="S22" s="238">
        <f>SUMIF(Transactions!$U$11:$U$1010, $B22, Transactions!$AM$11:$AM$1010)</f>
        <v>0</v>
      </c>
      <c r="T22" s="239"/>
      <c r="U22" s="239"/>
      <c r="V22" s="239"/>
      <c r="W22" s="240"/>
      <c r="X22" s="27"/>
      <c r="Y22" s="238">
        <f>SUMIF(Transactions!$U$11:$U$1010, $B22, Transactions!$AP$11:$AP$1010)</f>
        <v>0</v>
      </c>
      <c r="Z22" s="239"/>
      <c r="AA22" s="239"/>
      <c r="AB22" s="239"/>
      <c r="AC22" s="240"/>
      <c r="AD22" s="238">
        <f>SUMIF(Transactions!$U$11:$U$1010, $B22, Transactions!$AO$11:$AO$1010)</f>
        <v>0</v>
      </c>
      <c r="AE22" s="239"/>
      <c r="AF22" s="239"/>
      <c r="AG22" s="239"/>
      <c r="AH22" s="240"/>
      <c r="AI22" s="27"/>
      <c r="AJ22" s="238">
        <f t="shared" ref="AJ22:AJ32" si="0">Y22-AD22</f>
        <v>0</v>
      </c>
      <c r="AK22" s="239"/>
      <c r="AL22" s="239"/>
      <c r="AM22" s="239"/>
      <c r="AN22" s="240"/>
      <c r="AO22" s="27"/>
      <c r="AP22" s="228">
        <f>COUNTIF(Transactions!$U$11:$U$1010, $B22)</f>
        <v>1000</v>
      </c>
      <c r="AQ22" s="229"/>
      <c r="AR22" s="229"/>
      <c r="AS22" s="230"/>
      <c r="AT22" s="27"/>
    </row>
    <row r="23" spans="1:46" x14ac:dyDescent="0.25">
      <c r="A23" s="27"/>
      <c r="B23" s="154" t="str">
        <f>'Intro &amp; Setup'!$BK9</f>
        <v/>
      </c>
      <c r="C23" s="255"/>
      <c r="D23" s="255"/>
      <c r="E23" s="255"/>
      <c r="F23" s="255"/>
      <c r="G23" s="255"/>
      <c r="H23" s="238">
        <f t="shared" ref="H23:H32" si="1">M22</f>
        <v>0</v>
      </c>
      <c r="I23" s="239"/>
      <c r="J23" s="239"/>
      <c r="K23" s="239"/>
      <c r="L23" s="240"/>
      <c r="M23" s="238">
        <f>$H23+(SUMIF(Transactions!$U$11:$U$1010, $B23, Transactions!$G$11:$G$1010)-SUMIF(Transactions!$U$11:$U$1010, $B23, Transactions!$F$11:$F$1010))</f>
        <v>0</v>
      </c>
      <c r="N23" s="239"/>
      <c r="O23" s="239"/>
      <c r="P23" s="239"/>
      <c r="Q23" s="240"/>
      <c r="R23" s="27"/>
      <c r="S23" s="238">
        <f>SUMIF(Transactions!$U$11:$U$1010, $B23, Transactions!$AM$11:$AM$1010)</f>
        <v>0</v>
      </c>
      <c r="T23" s="239"/>
      <c r="U23" s="239"/>
      <c r="V23" s="239"/>
      <c r="W23" s="240"/>
      <c r="X23" s="27"/>
      <c r="Y23" s="238">
        <f>SUMIF(Transactions!$U$11:$U$1010, $B23, Transactions!$AP$11:$AP$1010)</f>
        <v>0</v>
      </c>
      <c r="Z23" s="239"/>
      <c r="AA23" s="239"/>
      <c r="AB23" s="239"/>
      <c r="AC23" s="240"/>
      <c r="AD23" s="238">
        <f>SUMIF(Transactions!$U$11:$U$1010, $B23, Transactions!$AO$11:$AO$1010)</f>
        <v>0</v>
      </c>
      <c r="AE23" s="239"/>
      <c r="AF23" s="239"/>
      <c r="AG23" s="239"/>
      <c r="AH23" s="240"/>
      <c r="AI23" s="27"/>
      <c r="AJ23" s="238">
        <f t="shared" si="0"/>
        <v>0</v>
      </c>
      <c r="AK23" s="239"/>
      <c r="AL23" s="239"/>
      <c r="AM23" s="239"/>
      <c r="AN23" s="240"/>
      <c r="AO23" s="27"/>
      <c r="AP23" s="228">
        <f>COUNTIF(Transactions!$U$11:$U$1010, $B23)</f>
        <v>1000</v>
      </c>
      <c r="AQ23" s="229"/>
      <c r="AR23" s="229"/>
      <c r="AS23" s="230"/>
      <c r="AT23" s="27"/>
    </row>
    <row r="24" spans="1:46" x14ac:dyDescent="0.25">
      <c r="A24" s="27"/>
      <c r="B24" s="154" t="str">
        <f>'Intro &amp; Setup'!$BK10</f>
        <v/>
      </c>
      <c r="C24" s="255"/>
      <c r="D24" s="255"/>
      <c r="E24" s="255"/>
      <c r="F24" s="255"/>
      <c r="G24" s="255"/>
      <c r="H24" s="238">
        <f t="shared" si="1"/>
        <v>0</v>
      </c>
      <c r="I24" s="239"/>
      <c r="J24" s="239"/>
      <c r="K24" s="239"/>
      <c r="L24" s="240"/>
      <c r="M24" s="238">
        <f>$H24+(SUMIF(Transactions!$U$11:$U$1010, $B24, Transactions!$G$11:$G$1010)-SUMIF(Transactions!$U$11:$U$1010, $B24, Transactions!$F$11:$F$1010))</f>
        <v>0</v>
      </c>
      <c r="N24" s="239"/>
      <c r="O24" s="239"/>
      <c r="P24" s="239"/>
      <c r="Q24" s="240"/>
      <c r="R24" s="27"/>
      <c r="S24" s="238">
        <f>SUMIF(Transactions!$U$11:$U$1010, $B24, Transactions!$AM$11:$AM$1010)</f>
        <v>0</v>
      </c>
      <c r="T24" s="239"/>
      <c r="U24" s="239"/>
      <c r="V24" s="239"/>
      <c r="W24" s="240"/>
      <c r="X24" s="27"/>
      <c r="Y24" s="238">
        <f>SUMIF(Transactions!$U$11:$U$1010, $B24, Transactions!$AP$11:$AP$1010)</f>
        <v>0</v>
      </c>
      <c r="Z24" s="239"/>
      <c r="AA24" s="239"/>
      <c r="AB24" s="239"/>
      <c r="AC24" s="240"/>
      <c r="AD24" s="238">
        <f>SUMIF(Transactions!$U$11:$U$1010, $B24, Transactions!$AO$11:$AO$1010)</f>
        <v>0</v>
      </c>
      <c r="AE24" s="239"/>
      <c r="AF24" s="239"/>
      <c r="AG24" s="239"/>
      <c r="AH24" s="240"/>
      <c r="AI24" s="27"/>
      <c r="AJ24" s="238">
        <f t="shared" si="0"/>
        <v>0</v>
      </c>
      <c r="AK24" s="239"/>
      <c r="AL24" s="239"/>
      <c r="AM24" s="239"/>
      <c r="AN24" s="240"/>
      <c r="AO24" s="27"/>
      <c r="AP24" s="228">
        <f>COUNTIF(Transactions!$U$11:$U$1010, $B24)</f>
        <v>1000</v>
      </c>
      <c r="AQ24" s="229"/>
      <c r="AR24" s="229"/>
      <c r="AS24" s="230"/>
      <c r="AT24" s="27"/>
    </row>
    <row r="25" spans="1:46" x14ac:dyDescent="0.25">
      <c r="A25" s="27"/>
      <c r="B25" s="154" t="str">
        <f>'Intro &amp; Setup'!$BK11</f>
        <v/>
      </c>
      <c r="C25" s="255"/>
      <c r="D25" s="255"/>
      <c r="E25" s="255"/>
      <c r="F25" s="255"/>
      <c r="G25" s="255"/>
      <c r="H25" s="238">
        <f t="shared" si="1"/>
        <v>0</v>
      </c>
      <c r="I25" s="239"/>
      <c r="J25" s="239"/>
      <c r="K25" s="239"/>
      <c r="L25" s="240"/>
      <c r="M25" s="238">
        <f>$H25+(SUMIF(Transactions!$U$11:$U$1010, $B25, Transactions!$G$11:$G$1010)-SUMIF(Transactions!$U$11:$U$1010, $B25, Transactions!$F$11:$F$1010))</f>
        <v>0</v>
      </c>
      <c r="N25" s="239"/>
      <c r="O25" s="239"/>
      <c r="P25" s="239"/>
      <c r="Q25" s="240"/>
      <c r="R25" s="27"/>
      <c r="S25" s="238">
        <f>SUMIF(Transactions!$U$11:$U$1010, $B25, Transactions!$AM$11:$AM$1010)</f>
        <v>0</v>
      </c>
      <c r="T25" s="239"/>
      <c r="U25" s="239"/>
      <c r="V25" s="239"/>
      <c r="W25" s="240"/>
      <c r="X25" s="27"/>
      <c r="Y25" s="238">
        <f>SUMIF(Transactions!$U$11:$U$1010, $B25, Transactions!$AP$11:$AP$1010)</f>
        <v>0</v>
      </c>
      <c r="Z25" s="239"/>
      <c r="AA25" s="239"/>
      <c r="AB25" s="239"/>
      <c r="AC25" s="240"/>
      <c r="AD25" s="238">
        <f>SUMIF(Transactions!$U$11:$U$1010, $B25, Transactions!$AO$11:$AO$1010)</f>
        <v>0</v>
      </c>
      <c r="AE25" s="239"/>
      <c r="AF25" s="239"/>
      <c r="AG25" s="239"/>
      <c r="AH25" s="240"/>
      <c r="AI25" s="27"/>
      <c r="AJ25" s="238">
        <f t="shared" si="0"/>
        <v>0</v>
      </c>
      <c r="AK25" s="239"/>
      <c r="AL25" s="239"/>
      <c r="AM25" s="239"/>
      <c r="AN25" s="240"/>
      <c r="AO25" s="27"/>
      <c r="AP25" s="228">
        <f>COUNTIF(Transactions!$U$11:$U$1010, $B25)</f>
        <v>1000</v>
      </c>
      <c r="AQ25" s="229"/>
      <c r="AR25" s="229"/>
      <c r="AS25" s="230"/>
      <c r="AT25" s="27"/>
    </row>
    <row r="26" spans="1:46" x14ac:dyDescent="0.25">
      <c r="A26" s="27"/>
      <c r="B26" s="154" t="str">
        <f>'Intro &amp; Setup'!$BK12</f>
        <v/>
      </c>
      <c r="C26" s="255"/>
      <c r="D26" s="255"/>
      <c r="E26" s="255"/>
      <c r="F26" s="255"/>
      <c r="G26" s="255"/>
      <c r="H26" s="238">
        <f t="shared" si="1"/>
        <v>0</v>
      </c>
      <c r="I26" s="239"/>
      <c r="J26" s="239"/>
      <c r="K26" s="239"/>
      <c r="L26" s="240"/>
      <c r="M26" s="238">
        <f>$H26+(SUMIF(Transactions!$U$11:$U$1010, $B26, Transactions!$G$11:$G$1010)-SUMIF(Transactions!$U$11:$U$1010, $B26, Transactions!$F$11:$F$1010))</f>
        <v>0</v>
      </c>
      <c r="N26" s="239"/>
      <c r="O26" s="239"/>
      <c r="P26" s="239"/>
      <c r="Q26" s="240"/>
      <c r="R26" s="27"/>
      <c r="S26" s="238">
        <f>SUMIF(Transactions!$U$11:$U$1010, $B26, Transactions!$AM$11:$AM$1010)</f>
        <v>0</v>
      </c>
      <c r="T26" s="239"/>
      <c r="U26" s="239"/>
      <c r="V26" s="239"/>
      <c r="W26" s="240"/>
      <c r="X26" s="27"/>
      <c r="Y26" s="238">
        <f>SUMIF(Transactions!$U$11:$U$1010, $B26, Transactions!$AP$11:$AP$1010)</f>
        <v>0</v>
      </c>
      <c r="Z26" s="239"/>
      <c r="AA26" s="239"/>
      <c r="AB26" s="239"/>
      <c r="AC26" s="240"/>
      <c r="AD26" s="238">
        <f>SUMIF(Transactions!$U$11:$U$1010, $B26, Transactions!$AO$11:$AO$1010)</f>
        <v>0</v>
      </c>
      <c r="AE26" s="239"/>
      <c r="AF26" s="239"/>
      <c r="AG26" s="239"/>
      <c r="AH26" s="240"/>
      <c r="AI26" s="27"/>
      <c r="AJ26" s="238">
        <f t="shared" si="0"/>
        <v>0</v>
      </c>
      <c r="AK26" s="239"/>
      <c r="AL26" s="239"/>
      <c r="AM26" s="239"/>
      <c r="AN26" s="240"/>
      <c r="AO26" s="27"/>
      <c r="AP26" s="228">
        <f>COUNTIF(Transactions!$U$11:$U$1010, $B26)</f>
        <v>1000</v>
      </c>
      <c r="AQ26" s="229"/>
      <c r="AR26" s="229"/>
      <c r="AS26" s="230"/>
      <c r="AT26" s="27"/>
    </row>
    <row r="27" spans="1:46" x14ac:dyDescent="0.25">
      <c r="A27" s="27"/>
      <c r="B27" s="154" t="str">
        <f>'Intro &amp; Setup'!$BK13</f>
        <v/>
      </c>
      <c r="C27" s="255"/>
      <c r="D27" s="255"/>
      <c r="E27" s="255"/>
      <c r="F27" s="255"/>
      <c r="G27" s="255"/>
      <c r="H27" s="238">
        <f t="shared" si="1"/>
        <v>0</v>
      </c>
      <c r="I27" s="239"/>
      <c r="J27" s="239"/>
      <c r="K27" s="239"/>
      <c r="L27" s="240"/>
      <c r="M27" s="238">
        <f>$H27+(SUMIF(Transactions!$U$11:$U$1010, $B27, Transactions!$G$11:$G$1010)-SUMIF(Transactions!$U$11:$U$1010, $B27, Transactions!$F$11:$F$1010))</f>
        <v>0</v>
      </c>
      <c r="N27" s="239"/>
      <c r="O27" s="239"/>
      <c r="P27" s="239"/>
      <c r="Q27" s="240"/>
      <c r="R27" s="27"/>
      <c r="S27" s="238">
        <f>SUMIF(Transactions!$U$11:$U$1010, $B27, Transactions!$AM$11:$AM$1010)</f>
        <v>0</v>
      </c>
      <c r="T27" s="239"/>
      <c r="U27" s="239"/>
      <c r="V27" s="239"/>
      <c r="W27" s="240"/>
      <c r="X27" s="27"/>
      <c r="Y27" s="238">
        <f>SUMIF(Transactions!$U$11:$U$1010, $B27, Transactions!$AP$11:$AP$1010)</f>
        <v>0</v>
      </c>
      <c r="Z27" s="239"/>
      <c r="AA27" s="239"/>
      <c r="AB27" s="239"/>
      <c r="AC27" s="240"/>
      <c r="AD27" s="238">
        <f>SUMIF(Transactions!$U$11:$U$1010, $B27, Transactions!$AO$11:$AO$1010)</f>
        <v>0</v>
      </c>
      <c r="AE27" s="239"/>
      <c r="AF27" s="239"/>
      <c r="AG27" s="239"/>
      <c r="AH27" s="240"/>
      <c r="AI27" s="27"/>
      <c r="AJ27" s="238">
        <f t="shared" si="0"/>
        <v>0</v>
      </c>
      <c r="AK27" s="239"/>
      <c r="AL27" s="239"/>
      <c r="AM27" s="239"/>
      <c r="AN27" s="240"/>
      <c r="AO27" s="27"/>
      <c r="AP27" s="228">
        <f>COUNTIF(Transactions!$U$11:$U$1010, $B27)</f>
        <v>1000</v>
      </c>
      <c r="AQ27" s="229"/>
      <c r="AR27" s="229"/>
      <c r="AS27" s="230"/>
      <c r="AT27" s="27"/>
    </row>
    <row r="28" spans="1:46" x14ac:dyDescent="0.25">
      <c r="A28" s="27"/>
      <c r="B28" s="154" t="str">
        <f>'Intro &amp; Setup'!$BK14</f>
        <v/>
      </c>
      <c r="C28" s="255"/>
      <c r="D28" s="255"/>
      <c r="E28" s="255"/>
      <c r="F28" s="255"/>
      <c r="G28" s="255"/>
      <c r="H28" s="238">
        <f t="shared" si="1"/>
        <v>0</v>
      </c>
      <c r="I28" s="239"/>
      <c r="J28" s="239"/>
      <c r="K28" s="239"/>
      <c r="L28" s="240"/>
      <c r="M28" s="238">
        <f>$H28+(SUMIF(Transactions!$U$11:$U$1010, $B28, Transactions!$G$11:$G$1010)-SUMIF(Transactions!$U$11:$U$1010, $B28, Transactions!$F$11:$F$1010))</f>
        <v>0</v>
      </c>
      <c r="N28" s="239"/>
      <c r="O28" s="239"/>
      <c r="P28" s="239"/>
      <c r="Q28" s="240"/>
      <c r="R28" s="27"/>
      <c r="S28" s="238">
        <f>SUMIF(Transactions!$U$11:$U$1010, $B28, Transactions!$AM$11:$AM$1010)</f>
        <v>0</v>
      </c>
      <c r="T28" s="239"/>
      <c r="U28" s="239"/>
      <c r="V28" s="239"/>
      <c r="W28" s="240"/>
      <c r="X28" s="27"/>
      <c r="Y28" s="238">
        <f>SUMIF(Transactions!$U$11:$U$1010, $B28, Transactions!$AP$11:$AP$1010)</f>
        <v>0</v>
      </c>
      <c r="Z28" s="239"/>
      <c r="AA28" s="239"/>
      <c r="AB28" s="239"/>
      <c r="AC28" s="240"/>
      <c r="AD28" s="238">
        <f>SUMIF(Transactions!$U$11:$U$1010, $B28, Transactions!$AO$11:$AO$1010)</f>
        <v>0</v>
      </c>
      <c r="AE28" s="239"/>
      <c r="AF28" s="239"/>
      <c r="AG28" s="239"/>
      <c r="AH28" s="240"/>
      <c r="AI28" s="27"/>
      <c r="AJ28" s="238">
        <f t="shared" si="0"/>
        <v>0</v>
      </c>
      <c r="AK28" s="239"/>
      <c r="AL28" s="239"/>
      <c r="AM28" s="239"/>
      <c r="AN28" s="240"/>
      <c r="AO28" s="27"/>
      <c r="AP28" s="228">
        <f>COUNTIF(Transactions!$U$11:$U$1010, $B28)</f>
        <v>1000</v>
      </c>
      <c r="AQ28" s="229"/>
      <c r="AR28" s="229"/>
      <c r="AS28" s="230"/>
      <c r="AT28" s="27"/>
    </row>
    <row r="29" spans="1:46" x14ac:dyDescent="0.25">
      <c r="A29" s="27"/>
      <c r="B29" s="154" t="str">
        <f>'Intro &amp; Setup'!$BK15</f>
        <v/>
      </c>
      <c r="C29" s="255"/>
      <c r="D29" s="255"/>
      <c r="E29" s="255"/>
      <c r="F29" s="255"/>
      <c r="G29" s="255"/>
      <c r="H29" s="238">
        <f t="shared" si="1"/>
        <v>0</v>
      </c>
      <c r="I29" s="239"/>
      <c r="J29" s="239"/>
      <c r="K29" s="239"/>
      <c r="L29" s="240"/>
      <c r="M29" s="238">
        <f>$H29+(SUMIF(Transactions!$U$11:$U$1010, $B29, Transactions!$G$11:$G$1010)-SUMIF(Transactions!$U$11:$U$1010, $B29, Transactions!$F$11:$F$1010))</f>
        <v>0</v>
      </c>
      <c r="N29" s="239"/>
      <c r="O29" s="239"/>
      <c r="P29" s="239"/>
      <c r="Q29" s="240"/>
      <c r="R29" s="27"/>
      <c r="S29" s="238">
        <f>SUMIF(Transactions!$U$11:$U$1010, $B29, Transactions!$AM$11:$AM$1010)</f>
        <v>0</v>
      </c>
      <c r="T29" s="239"/>
      <c r="U29" s="239"/>
      <c r="V29" s="239"/>
      <c r="W29" s="240"/>
      <c r="X29" s="27"/>
      <c r="Y29" s="238">
        <f>SUMIF(Transactions!$U$11:$U$1010, $B29, Transactions!$AP$11:$AP$1010)</f>
        <v>0</v>
      </c>
      <c r="Z29" s="239"/>
      <c r="AA29" s="239"/>
      <c r="AB29" s="239"/>
      <c r="AC29" s="240"/>
      <c r="AD29" s="238">
        <f>SUMIF(Transactions!$U$11:$U$1010, $B29, Transactions!$AO$11:$AO$1010)</f>
        <v>0</v>
      </c>
      <c r="AE29" s="239"/>
      <c r="AF29" s="239"/>
      <c r="AG29" s="239"/>
      <c r="AH29" s="240"/>
      <c r="AI29" s="27"/>
      <c r="AJ29" s="238">
        <f t="shared" si="0"/>
        <v>0</v>
      </c>
      <c r="AK29" s="239"/>
      <c r="AL29" s="239"/>
      <c r="AM29" s="239"/>
      <c r="AN29" s="240"/>
      <c r="AO29" s="27"/>
      <c r="AP29" s="228">
        <f>COUNTIF(Transactions!$U$11:$U$1010, $B29)</f>
        <v>1000</v>
      </c>
      <c r="AQ29" s="229"/>
      <c r="AR29" s="229"/>
      <c r="AS29" s="230"/>
      <c r="AT29" s="27"/>
    </row>
    <row r="30" spans="1:46" x14ac:dyDescent="0.25">
      <c r="A30" s="27"/>
      <c r="B30" s="154" t="str">
        <f>'Intro &amp; Setup'!$BK16</f>
        <v/>
      </c>
      <c r="C30" s="255"/>
      <c r="D30" s="255"/>
      <c r="E30" s="255"/>
      <c r="F30" s="255"/>
      <c r="G30" s="255"/>
      <c r="H30" s="238">
        <f t="shared" si="1"/>
        <v>0</v>
      </c>
      <c r="I30" s="239"/>
      <c r="J30" s="239"/>
      <c r="K30" s="239"/>
      <c r="L30" s="240"/>
      <c r="M30" s="238">
        <f>$H30+(SUMIF(Transactions!$U$11:$U$1010, $B30, Transactions!$G$11:$G$1010)-SUMIF(Transactions!$U$11:$U$1010, $B30, Transactions!$F$11:$F$1010))</f>
        <v>0</v>
      </c>
      <c r="N30" s="239"/>
      <c r="O30" s="239"/>
      <c r="P30" s="239"/>
      <c r="Q30" s="240"/>
      <c r="R30" s="27"/>
      <c r="S30" s="238">
        <f>SUMIF(Transactions!$U$11:$U$1010, $B30, Transactions!$AM$11:$AM$1010)</f>
        <v>0</v>
      </c>
      <c r="T30" s="239"/>
      <c r="U30" s="239"/>
      <c r="V30" s="239"/>
      <c r="W30" s="240"/>
      <c r="X30" s="27"/>
      <c r="Y30" s="238">
        <f>SUMIF(Transactions!$U$11:$U$1010, $B30, Transactions!$AP$11:$AP$1010)</f>
        <v>0</v>
      </c>
      <c r="Z30" s="239"/>
      <c r="AA30" s="239"/>
      <c r="AB30" s="239"/>
      <c r="AC30" s="240"/>
      <c r="AD30" s="238">
        <f>SUMIF(Transactions!$U$11:$U$1010, $B30, Transactions!$AO$11:$AO$1010)</f>
        <v>0</v>
      </c>
      <c r="AE30" s="239"/>
      <c r="AF30" s="239"/>
      <c r="AG30" s="239"/>
      <c r="AH30" s="240"/>
      <c r="AI30" s="27"/>
      <c r="AJ30" s="238">
        <f t="shared" si="0"/>
        <v>0</v>
      </c>
      <c r="AK30" s="239"/>
      <c r="AL30" s="239"/>
      <c r="AM30" s="239"/>
      <c r="AN30" s="240"/>
      <c r="AO30" s="27"/>
      <c r="AP30" s="228">
        <f>COUNTIF(Transactions!$U$11:$U$1010, $B30)</f>
        <v>1000</v>
      </c>
      <c r="AQ30" s="229"/>
      <c r="AR30" s="229"/>
      <c r="AS30" s="230"/>
      <c r="AT30" s="27"/>
    </row>
    <row r="31" spans="1:46" x14ac:dyDescent="0.25">
      <c r="A31" s="27"/>
      <c r="B31" s="154" t="str">
        <f>'Intro &amp; Setup'!$BK17</f>
        <v/>
      </c>
      <c r="C31" s="255"/>
      <c r="D31" s="255"/>
      <c r="E31" s="255"/>
      <c r="F31" s="255"/>
      <c r="G31" s="255"/>
      <c r="H31" s="238">
        <f t="shared" si="1"/>
        <v>0</v>
      </c>
      <c r="I31" s="239"/>
      <c r="J31" s="239"/>
      <c r="K31" s="239"/>
      <c r="L31" s="240"/>
      <c r="M31" s="238">
        <f>$H31+(SUMIF(Transactions!$U$11:$U$1010, $B31, Transactions!$G$11:$G$1010)-SUMIF(Transactions!$U$11:$U$1010, $B31, Transactions!$F$11:$F$1010))</f>
        <v>0</v>
      </c>
      <c r="N31" s="239"/>
      <c r="O31" s="239"/>
      <c r="P31" s="239"/>
      <c r="Q31" s="240"/>
      <c r="R31" s="27"/>
      <c r="S31" s="238">
        <f>SUMIF(Transactions!$U$11:$U$1010, $B31, Transactions!$AM$11:$AM$1010)</f>
        <v>0</v>
      </c>
      <c r="T31" s="239"/>
      <c r="U31" s="239"/>
      <c r="V31" s="239"/>
      <c r="W31" s="240"/>
      <c r="X31" s="27"/>
      <c r="Y31" s="238">
        <f>SUMIF(Transactions!$U$11:$U$1010, $B31, Transactions!$AP$11:$AP$1010)</f>
        <v>0</v>
      </c>
      <c r="Z31" s="239"/>
      <c r="AA31" s="239"/>
      <c r="AB31" s="239"/>
      <c r="AC31" s="240"/>
      <c r="AD31" s="238">
        <f>SUMIF(Transactions!$U$11:$U$1010, $B31, Transactions!$AO$11:$AO$1010)</f>
        <v>0</v>
      </c>
      <c r="AE31" s="239"/>
      <c r="AF31" s="239"/>
      <c r="AG31" s="239"/>
      <c r="AH31" s="240"/>
      <c r="AI31" s="27"/>
      <c r="AJ31" s="238">
        <f t="shared" si="0"/>
        <v>0</v>
      </c>
      <c r="AK31" s="239"/>
      <c r="AL31" s="239"/>
      <c r="AM31" s="239"/>
      <c r="AN31" s="240"/>
      <c r="AO31" s="27"/>
      <c r="AP31" s="228">
        <f>COUNTIF(Transactions!$U$11:$U$1010, $B31)</f>
        <v>1000</v>
      </c>
      <c r="AQ31" s="229"/>
      <c r="AR31" s="229"/>
      <c r="AS31" s="230"/>
      <c r="AT31" s="27"/>
    </row>
    <row r="32" spans="1:46" x14ac:dyDescent="0.25">
      <c r="A32" s="27"/>
      <c r="B32" s="139" t="str">
        <f>'Intro &amp; Setup'!$BK18</f>
        <v/>
      </c>
      <c r="C32" s="140"/>
      <c r="D32" s="140"/>
      <c r="E32" s="140"/>
      <c r="F32" s="140"/>
      <c r="G32" s="140"/>
      <c r="H32" s="235">
        <f t="shared" si="1"/>
        <v>0</v>
      </c>
      <c r="I32" s="236"/>
      <c r="J32" s="236"/>
      <c r="K32" s="236"/>
      <c r="L32" s="237"/>
      <c r="M32" s="235">
        <f>$H32+(SUMIF(Transactions!$U$11:$U$1010, $B32, Transactions!$G$11:$G$1010)-SUMIF(Transactions!$U$11:$U$1010, $B32, Transactions!$F$11:$F$1010))</f>
        <v>0</v>
      </c>
      <c r="N32" s="236"/>
      <c r="O32" s="236"/>
      <c r="P32" s="236"/>
      <c r="Q32" s="237"/>
      <c r="R32" s="27"/>
      <c r="S32" s="235">
        <f>SUMIF(Transactions!$U$11:$U$1010, $B32, Transactions!$AM$11:$AM$1010)</f>
        <v>0</v>
      </c>
      <c r="T32" s="236"/>
      <c r="U32" s="236"/>
      <c r="V32" s="236"/>
      <c r="W32" s="237"/>
      <c r="X32" s="27"/>
      <c r="Y32" s="235">
        <f>SUMIF(Transactions!$U$11:$U$1010, $B32, Transactions!$AP$11:$AP$1010)</f>
        <v>0</v>
      </c>
      <c r="Z32" s="236"/>
      <c r="AA32" s="236"/>
      <c r="AB32" s="236"/>
      <c r="AC32" s="237"/>
      <c r="AD32" s="235">
        <f>SUMIF(Transactions!$U$11:$U$1010, $B32, Transactions!$AO$11:$AO$1010)</f>
        <v>0</v>
      </c>
      <c r="AE32" s="236"/>
      <c r="AF32" s="236"/>
      <c r="AG32" s="236"/>
      <c r="AH32" s="237"/>
      <c r="AI32" s="27"/>
      <c r="AJ32" s="235">
        <f t="shared" si="0"/>
        <v>0</v>
      </c>
      <c r="AK32" s="236"/>
      <c r="AL32" s="236"/>
      <c r="AM32" s="236"/>
      <c r="AN32" s="237"/>
      <c r="AO32" s="27"/>
      <c r="AP32" s="231">
        <f>COUNTIF(Transactions!$U$11:$U$1010, $B32)</f>
        <v>1000</v>
      </c>
      <c r="AQ32" s="232"/>
      <c r="AR32" s="232"/>
      <c r="AS32" s="233"/>
      <c r="AT32" s="27"/>
    </row>
    <row r="33" spans="1:60"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row>
    <row r="34" spans="1:60" x14ac:dyDescent="0.2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row>
    <row r="35" spans="1:60" x14ac:dyDescent="0.25">
      <c r="A35" s="27"/>
      <c r="B35" s="148" t="s">
        <v>113</v>
      </c>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50"/>
      <c r="AT35" s="27"/>
      <c r="AX35" s="244" t="s">
        <v>102</v>
      </c>
      <c r="AY35" s="245"/>
      <c r="AZ35" s="245"/>
      <c r="BA35" s="246"/>
      <c r="BC35" s="84" t="s">
        <v>103</v>
      </c>
      <c r="BE35" s="84" t="s">
        <v>99</v>
      </c>
      <c r="BG35" s="244" t="s">
        <v>115</v>
      </c>
      <c r="BH35" s="246"/>
    </row>
    <row r="36" spans="1:60" x14ac:dyDescent="0.2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Y36" s="49" t="s">
        <v>91</v>
      </c>
      <c r="AZ36" s="49" t="s">
        <v>92</v>
      </c>
      <c r="BA36" s="49" t="str">
        <f>"'Profit'"</f>
        <v>'Profit'</v>
      </c>
      <c r="BC36" s="49" t="s">
        <v>1</v>
      </c>
      <c r="BE36" s="49" t="s">
        <v>99</v>
      </c>
      <c r="BF36" s="49"/>
      <c r="BG36" s="49" t="s">
        <v>100</v>
      </c>
      <c r="BH36" s="49" t="s">
        <v>101</v>
      </c>
    </row>
    <row r="37" spans="1:60"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X37" s="38" t="str">
        <f>'Intro &amp; Setup'!$BK7</f>
        <v/>
      </c>
      <c r="AY37" s="86">
        <f>SUMIF(Transactions!$AK$11:$AK$1010, $AX37, Transactions!$G$11:$G$1010)</f>
        <v>0</v>
      </c>
      <c r="AZ37" s="87">
        <f>SUMIF(Transactions!$AK$11:$AK$1010, $AX37, Transactions!$F$11:$G$1010)</f>
        <v>0</v>
      </c>
      <c r="BA37" s="81">
        <f>AY37-AZ37</f>
        <v>0</v>
      </c>
      <c r="BC37" s="87">
        <f>SUMIF(Transactions!$AK$11:$AK$1010, $AX37, Transactions!$AM$11:$AM$1010)</f>
        <v>0</v>
      </c>
      <c r="BE37" s="87">
        <f>$BC37</f>
        <v>0</v>
      </c>
      <c r="BF37" s="49"/>
      <c r="BG37" s="87">
        <f>$BA37</f>
        <v>0</v>
      </c>
      <c r="BH37" s="92" t="str">
        <f>IFERROR(ROUND($BA37/$BC37, 4), "")</f>
        <v/>
      </c>
    </row>
    <row r="38" spans="1:60"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X38" s="39" t="str">
        <f>'Intro &amp; Setup'!$BK8</f>
        <v/>
      </c>
      <c r="AY38" s="88">
        <f>SUMIF(Transactions!$AK$11:$AK$1010, $AX38, Transactions!$G$11:$G$1010)</f>
        <v>0</v>
      </c>
      <c r="AZ38" s="89">
        <f>SUMIF(Transactions!$AK$11:$AK$1010, $AX38, Transactions!$F$11:$G$1010)</f>
        <v>0</v>
      </c>
      <c r="BA38" s="82">
        <f t="shared" ref="BA38:BA48" si="2">AY38-AZ38</f>
        <v>0</v>
      </c>
      <c r="BC38" s="89">
        <f>SUMIF(Transactions!$AK$11:$AK$1010, $AX38, Transactions!$AM$11:$AM$1010)</f>
        <v>0</v>
      </c>
      <c r="BE38" s="89">
        <f>$BE37+$BC38</f>
        <v>0</v>
      </c>
      <c r="BF38" s="49"/>
      <c r="BG38" s="89">
        <f>$BA38+$BG37</f>
        <v>0</v>
      </c>
      <c r="BH38" s="93" t="str">
        <f t="shared" ref="BH38:BH48" si="3">IFERROR(ROUND($BA38/$BC38, 4), "")</f>
        <v/>
      </c>
    </row>
    <row r="39" spans="1:60"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X39" s="39" t="str">
        <f>'Intro &amp; Setup'!$BK9</f>
        <v/>
      </c>
      <c r="AY39" s="88">
        <f>SUMIF(Transactions!$AK$11:$AK$1010, $AX39, Transactions!$G$11:$G$1010)</f>
        <v>0</v>
      </c>
      <c r="AZ39" s="89">
        <f>SUMIF(Transactions!$AK$11:$AK$1010, $AX39, Transactions!$F$11:$G$1010)</f>
        <v>0</v>
      </c>
      <c r="BA39" s="82">
        <f t="shared" si="2"/>
        <v>0</v>
      </c>
      <c r="BC39" s="89">
        <f>SUMIF(Transactions!$AK$11:$AK$1010, $AX39, Transactions!$AM$11:$AM$1010)</f>
        <v>0</v>
      </c>
      <c r="BE39" s="89">
        <f t="shared" ref="BE39:BE48" si="4">$BE38+$BC39</f>
        <v>0</v>
      </c>
      <c r="BF39" s="49"/>
      <c r="BG39" s="89">
        <f t="shared" ref="BG39:BG48" si="5">$BA39+$BG38</f>
        <v>0</v>
      </c>
      <c r="BH39" s="93" t="str">
        <f t="shared" si="3"/>
        <v/>
      </c>
    </row>
    <row r="40" spans="1:60"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X40" s="39" t="str">
        <f>'Intro &amp; Setup'!$BK10</f>
        <v/>
      </c>
      <c r="AY40" s="88">
        <f>SUMIF(Transactions!$AK$11:$AK$1010, $AX40, Transactions!$G$11:$G$1010)</f>
        <v>0</v>
      </c>
      <c r="AZ40" s="89">
        <f>SUMIF(Transactions!$AK$11:$AK$1010, $AX40, Transactions!$F$11:$G$1010)</f>
        <v>0</v>
      </c>
      <c r="BA40" s="82">
        <f t="shared" si="2"/>
        <v>0</v>
      </c>
      <c r="BC40" s="89">
        <f>SUMIF(Transactions!$AK$11:$AK$1010, $AX40, Transactions!$AM$11:$AM$1010)</f>
        <v>0</v>
      </c>
      <c r="BE40" s="89">
        <f t="shared" si="4"/>
        <v>0</v>
      </c>
      <c r="BF40" s="49"/>
      <c r="BG40" s="89">
        <f t="shared" si="5"/>
        <v>0</v>
      </c>
      <c r="BH40" s="93" t="str">
        <f t="shared" si="3"/>
        <v/>
      </c>
    </row>
    <row r="41" spans="1:60"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X41" s="39" t="str">
        <f>'Intro &amp; Setup'!$BK11</f>
        <v/>
      </c>
      <c r="AY41" s="88">
        <f>SUMIF(Transactions!$AK$11:$AK$1010, $AX41, Transactions!$G$11:$G$1010)</f>
        <v>0</v>
      </c>
      <c r="AZ41" s="89">
        <f>SUMIF(Transactions!$AK$11:$AK$1010, $AX41, Transactions!$F$11:$G$1010)</f>
        <v>0</v>
      </c>
      <c r="BA41" s="82">
        <f t="shared" si="2"/>
        <v>0</v>
      </c>
      <c r="BC41" s="89">
        <f>SUMIF(Transactions!$AK$11:$AK$1010, $AX41, Transactions!$AM$11:$AM$1010)</f>
        <v>0</v>
      </c>
      <c r="BE41" s="89">
        <f t="shared" si="4"/>
        <v>0</v>
      </c>
      <c r="BF41" s="49"/>
      <c r="BG41" s="89">
        <f t="shared" si="5"/>
        <v>0</v>
      </c>
      <c r="BH41" s="93" t="str">
        <f t="shared" si="3"/>
        <v/>
      </c>
    </row>
    <row r="42" spans="1:60"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X42" s="39" t="str">
        <f>'Intro &amp; Setup'!$BK12</f>
        <v/>
      </c>
      <c r="AY42" s="88">
        <f>SUMIF(Transactions!$AK$11:$AK$1010, $AX42, Transactions!$G$11:$G$1010)</f>
        <v>0</v>
      </c>
      <c r="AZ42" s="89">
        <f>SUMIF(Transactions!$AK$11:$AK$1010, $AX42, Transactions!$F$11:$G$1010)</f>
        <v>0</v>
      </c>
      <c r="BA42" s="82">
        <f t="shared" si="2"/>
        <v>0</v>
      </c>
      <c r="BC42" s="89">
        <f>SUMIF(Transactions!$AK$11:$AK$1010, $AX42, Transactions!$AM$11:$AM$1010)</f>
        <v>0</v>
      </c>
      <c r="BE42" s="89">
        <f t="shared" si="4"/>
        <v>0</v>
      </c>
      <c r="BF42" s="49"/>
      <c r="BG42" s="89">
        <f t="shared" si="5"/>
        <v>0</v>
      </c>
      <c r="BH42" s="93" t="str">
        <f t="shared" si="3"/>
        <v/>
      </c>
    </row>
    <row r="43" spans="1:60"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X43" s="39" t="str">
        <f>'Intro &amp; Setup'!$BK13</f>
        <v/>
      </c>
      <c r="AY43" s="88">
        <f>SUMIF(Transactions!$AK$11:$AK$1010, $AX43, Transactions!$G$11:$G$1010)</f>
        <v>0</v>
      </c>
      <c r="AZ43" s="89">
        <f>SUMIF(Transactions!$AK$11:$AK$1010, $AX43, Transactions!$F$11:$G$1010)</f>
        <v>0</v>
      </c>
      <c r="BA43" s="82">
        <f t="shared" si="2"/>
        <v>0</v>
      </c>
      <c r="BC43" s="89">
        <f>SUMIF(Transactions!$AK$11:$AK$1010, $AX43, Transactions!$AM$11:$AM$1010)</f>
        <v>0</v>
      </c>
      <c r="BE43" s="89">
        <f t="shared" si="4"/>
        <v>0</v>
      </c>
      <c r="BF43" s="49"/>
      <c r="BG43" s="89">
        <f t="shared" si="5"/>
        <v>0</v>
      </c>
      <c r="BH43" s="93" t="str">
        <f t="shared" si="3"/>
        <v/>
      </c>
    </row>
    <row r="44" spans="1:60"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X44" s="39" t="str">
        <f>'Intro &amp; Setup'!$BK14</f>
        <v/>
      </c>
      <c r="AY44" s="88">
        <f>SUMIF(Transactions!$AK$11:$AK$1010, $AX44, Transactions!$G$11:$G$1010)</f>
        <v>0</v>
      </c>
      <c r="AZ44" s="89">
        <f>SUMIF(Transactions!$AK$11:$AK$1010, $AX44, Transactions!$F$11:$G$1010)</f>
        <v>0</v>
      </c>
      <c r="BA44" s="82">
        <f t="shared" si="2"/>
        <v>0</v>
      </c>
      <c r="BC44" s="89">
        <f>SUMIF(Transactions!$AK$11:$AK$1010, $AX44, Transactions!$AM$11:$AM$1010)</f>
        <v>0</v>
      </c>
      <c r="BE44" s="89">
        <f t="shared" si="4"/>
        <v>0</v>
      </c>
      <c r="BF44" s="49"/>
      <c r="BG44" s="89">
        <f t="shared" si="5"/>
        <v>0</v>
      </c>
      <c r="BH44" s="93" t="str">
        <f t="shared" si="3"/>
        <v/>
      </c>
    </row>
    <row r="45" spans="1:60"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X45" s="39" t="str">
        <f>'Intro &amp; Setup'!$BK15</f>
        <v/>
      </c>
      <c r="AY45" s="88">
        <f>SUMIF(Transactions!$AK$11:$AK$1010, $AX45, Transactions!$G$11:$G$1010)</f>
        <v>0</v>
      </c>
      <c r="AZ45" s="89">
        <f>SUMIF(Transactions!$AK$11:$AK$1010, $AX45, Transactions!$F$11:$G$1010)</f>
        <v>0</v>
      </c>
      <c r="BA45" s="82">
        <f t="shared" si="2"/>
        <v>0</v>
      </c>
      <c r="BC45" s="89">
        <f>SUMIF(Transactions!$AK$11:$AK$1010, $AX45, Transactions!$AM$11:$AM$1010)</f>
        <v>0</v>
      </c>
      <c r="BE45" s="89">
        <f t="shared" si="4"/>
        <v>0</v>
      </c>
      <c r="BF45" s="49"/>
      <c r="BG45" s="89">
        <f t="shared" si="5"/>
        <v>0</v>
      </c>
      <c r="BH45" s="93" t="str">
        <f t="shared" si="3"/>
        <v/>
      </c>
    </row>
    <row r="46" spans="1:60"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X46" s="39" t="str">
        <f>'Intro &amp; Setup'!$BK16</f>
        <v/>
      </c>
      <c r="AY46" s="88">
        <f>SUMIF(Transactions!$AK$11:$AK$1010, $AX46, Transactions!$G$11:$G$1010)</f>
        <v>0</v>
      </c>
      <c r="AZ46" s="89">
        <f>SUMIF(Transactions!$AK$11:$AK$1010, $AX46, Transactions!$F$11:$G$1010)</f>
        <v>0</v>
      </c>
      <c r="BA46" s="82">
        <f t="shared" si="2"/>
        <v>0</v>
      </c>
      <c r="BC46" s="89">
        <f>SUMIF(Transactions!$AK$11:$AK$1010, $AX46, Transactions!$AM$11:$AM$1010)</f>
        <v>0</v>
      </c>
      <c r="BE46" s="89">
        <f t="shared" si="4"/>
        <v>0</v>
      </c>
      <c r="BF46" s="49"/>
      <c r="BG46" s="89">
        <f t="shared" si="5"/>
        <v>0</v>
      </c>
      <c r="BH46" s="93" t="str">
        <f t="shared" si="3"/>
        <v/>
      </c>
    </row>
    <row r="47" spans="1:60"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X47" s="39" t="str">
        <f>'Intro &amp; Setup'!$BK17</f>
        <v/>
      </c>
      <c r="AY47" s="88">
        <f>SUMIF(Transactions!$AK$11:$AK$1010, $AX47, Transactions!$G$11:$G$1010)</f>
        <v>0</v>
      </c>
      <c r="AZ47" s="89">
        <f>SUMIF(Transactions!$AK$11:$AK$1010, $AX47, Transactions!$F$11:$G$1010)</f>
        <v>0</v>
      </c>
      <c r="BA47" s="82">
        <f t="shared" si="2"/>
        <v>0</v>
      </c>
      <c r="BC47" s="89">
        <f>SUMIF(Transactions!$AK$11:$AK$1010, $AX47, Transactions!$AM$11:$AM$1010)</f>
        <v>0</v>
      </c>
      <c r="BE47" s="89">
        <f t="shared" si="4"/>
        <v>0</v>
      </c>
      <c r="BF47" s="49"/>
      <c r="BG47" s="89">
        <f t="shared" si="5"/>
        <v>0</v>
      </c>
      <c r="BH47" s="93" t="str">
        <f t="shared" si="3"/>
        <v/>
      </c>
    </row>
    <row r="48" spans="1:60"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X48" s="40" t="str">
        <f>'Intro &amp; Setup'!$BK18</f>
        <v/>
      </c>
      <c r="AY48" s="90">
        <f>SUMIF(Transactions!$AK$11:$AK$1010, $AX48, Transactions!$G$11:$G$1010)</f>
        <v>0</v>
      </c>
      <c r="AZ48" s="91">
        <f>SUMIF(Transactions!$AK$11:$AK$1010, $AX48, Transactions!$F$11:$G$1010)</f>
        <v>0</v>
      </c>
      <c r="BA48" s="83">
        <f t="shared" si="2"/>
        <v>0</v>
      </c>
      <c r="BC48" s="91">
        <f>SUMIF(Transactions!$AK$11:$AK$1010, $AX48, Transactions!$AM$11:$AM$1010)</f>
        <v>0</v>
      </c>
      <c r="BE48" s="91">
        <f t="shared" si="4"/>
        <v>0</v>
      </c>
      <c r="BF48" s="49"/>
      <c r="BG48" s="91">
        <f t="shared" si="5"/>
        <v>0</v>
      </c>
      <c r="BH48" s="94" t="str">
        <f t="shared" si="3"/>
        <v/>
      </c>
    </row>
    <row r="49" spans="1:58"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BF49" s="49"/>
    </row>
    <row r="50" spans="1:58"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BF50" s="49"/>
    </row>
    <row r="51" spans="1:58"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row>
    <row r="52" spans="1:58"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row>
    <row r="53" spans="1:58"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row>
    <row r="54" spans="1:58"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row>
    <row r="55" spans="1:58"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row>
    <row r="56" spans="1:58"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row>
    <row r="57" spans="1:58"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row>
    <row r="58" spans="1:58"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row>
    <row r="59" spans="1:58"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row>
    <row r="60" spans="1:58"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row>
    <row r="61" spans="1:58"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row>
    <row r="62" spans="1:58"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row>
    <row r="63" spans="1:58"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row>
    <row r="64" spans="1:58"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row>
    <row r="65" spans="1:46"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row>
    <row r="66" spans="1:46"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row>
    <row r="67" spans="1:46"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row>
    <row r="68" spans="1:46" x14ac:dyDescent="0.25">
      <c r="A68" s="27"/>
      <c r="B68" s="148" t="s">
        <v>104</v>
      </c>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50"/>
      <c r="AT68" s="27"/>
    </row>
    <row r="69" spans="1:46"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row>
    <row r="70" spans="1:46"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row>
    <row r="71" spans="1:46"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row>
    <row r="72" spans="1:46"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row>
    <row r="73" spans="1:46"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row>
    <row r="74" spans="1:46"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row>
    <row r="75" spans="1:46"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row>
    <row r="76" spans="1:46"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row>
    <row r="77" spans="1:46"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row>
    <row r="78" spans="1:46"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row>
    <row r="79" spans="1:46"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row>
    <row r="80" spans="1:46"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row>
    <row r="81" spans="1:46"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row>
    <row r="82" spans="1:46"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row>
    <row r="83" spans="1:46"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row>
    <row r="84" spans="1:46"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row>
    <row r="85" spans="1:46"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row>
    <row r="86" spans="1:46"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row>
    <row r="87" spans="1:46"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row>
    <row r="88" spans="1:46"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row>
    <row r="89" spans="1:46"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row>
    <row r="90" spans="1:46"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row>
    <row r="91" spans="1:46"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row>
    <row r="92" spans="1:46"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row>
    <row r="93" spans="1:46"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row>
    <row r="94" spans="1:46"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row>
    <row r="95" spans="1:46"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row>
    <row r="96" spans="1:46"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row>
    <row r="97" spans="1:50"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row>
    <row r="98" spans="1:50"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row>
    <row r="99" spans="1:50"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row>
    <row r="100" spans="1:50"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row>
    <row r="101" spans="1:50" x14ac:dyDescent="0.25">
      <c r="A101" s="27"/>
      <c r="B101" s="148" t="s">
        <v>120</v>
      </c>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50"/>
      <c r="AT101" s="27"/>
    </row>
    <row r="102" spans="1:50"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row>
    <row r="103" spans="1:50" x14ac:dyDescent="0.25">
      <c r="A103" s="27"/>
      <c r="B103" s="148" t="s">
        <v>111</v>
      </c>
      <c r="C103" s="149"/>
      <c r="D103" s="149"/>
      <c r="E103" s="149"/>
      <c r="F103" s="149"/>
      <c r="G103" s="149"/>
      <c r="H103" s="149"/>
      <c r="I103" s="149"/>
      <c r="J103" s="149"/>
      <c r="K103" s="149"/>
      <c r="L103" s="149"/>
      <c r="M103" s="149"/>
      <c r="N103" s="149"/>
      <c r="O103" s="149"/>
      <c r="P103" s="149"/>
      <c r="Q103" s="150"/>
      <c r="R103" s="27"/>
      <c r="S103" s="27"/>
      <c r="T103" s="148" t="s">
        <v>119</v>
      </c>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50"/>
      <c r="AT103" s="27"/>
    </row>
    <row r="104" spans="1:50"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row>
    <row r="105" spans="1:50"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0" t="s">
        <v>123</v>
      </c>
      <c r="AA105" s="270"/>
      <c r="AB105" s="270"/>
      <c r="AC105" s="270"/>
      <c r="AD105" s="270"/>
      <c r="AE105" s="27"/>
      <c r="AF105" s="270" t="s">
        <v>124</v>
      </c>
      <c r="AG105" s="270"/>
      <c r="AH105" s="270"/>
      <c r="AI105" s="270"/>
      <c r="AJ105" s="270"/>
      <c r="AK105" s="27"/>
      <c r="AL105" s="270" t="s">
        <v>124</v>
      </c>
      <c r="AM105" s="270"/>
      <c r="AN105" s="270"/>
      <c r="AO105" s="270"/>
      <c r="AP105" s="270"/>
      <c r="AQ105" s="27"/>
      <c r="AR105" s="270" t="s">
        <v>118</v>
      </c>
      <c r="AS105" s="270"/>
      <c r="AT105" s="27"/>
    </row>
    <row r="106" spans="1:50" x14ac:dyDescent="0.25">
      <c r="A106" s="27"/>
      <c r="B106" s="148" t="s">
        <v>0</v>
      </c>
      <c r="C106" s="149"/>
      <c r="D106" s="149"/>
      <c r="E106" s="149"/>
      <c r="F106" s="149"/>
      <c r="G106" s="150"/>
      <c r="H106" s="27"/>
      <c r="I106" s="148" t="s">
        <v>91</v>
      </c>
      <c r="J106" s="149"/>
      <c r="K106" s="149"/>
      <c r="L106" s="149"/>
      <c r="M106" s="150"/>
      <c r="N106" s="148" t="s">
        <v>92</v>
      </c>
      <c r="O106" s="149"/>
      <c r="P106" s="149"/>
      <c r="Q106" s="149"/>
      <c r="R106" s="150"/>
      <c r="S106" s="27"/>
      <c r="T106" s="148" t="s">
        <v>110</v>
      </c>
      <c r="U106" s="149"/>
      <c r="V106" s="149"/>
      <c r="W106" s="149"/>
      <c r="X106" s="150"/>
      <c r="Y106" s="27"/>
      <c r="Z106" s="148" t="s">
        <v>116</v>
      </c>
      <c r="AA106" s="149"/>
      <c r="AB106" s="149"/>
      <c r="AC106" s="149"/>
      <c r="AD106" s="150"/>
      <c r="AE106" s="27"/>
      <c r="AF106" s="148" t="s">
        <v>91</v>
      </c>
      <c r="AG106" s="149"/>
      <c r="AH106" s="149"/>
      <c r="AI106" s="149"/>
      <c r="AJ106" s="150"/>
      <c r="AK106" s="27"/>
      <c r="AL106" s="148" t="s">
        <v>109</v>
      </c>
      <c r="AM106" s="149"/>
      <c r="AN106" s="149"/>
      <c r="AO106" s="149"/>
      <c r="AP106" s="150"/>
      <c r="AQ106" s="27"/>
      <c r="AR106" s="148" t="s">
        <v>117</v>
      </c>
      <c r="AS106" s="150"/>
      <c r="AT106" s="27"/>
    </row>
    <row r="107" spans="1:50" x14ac:dyDescent="0.25">
      <c r="A107" s="27"/>
      <c r="B107" s="247" t="str">
        <f>IF(Transactions!$P$9="", "", Transactions!$P$9)</f>
        <v>Sales</v>
      </c>
      <c r="C107" s="248"/>
      <c r="D107" s="248"/>
      <c r="E107" s="248"/>
      <c r="F107" s="248"/>
      <c r="G107" s="249"/>
      <c r="H107" s="27"/>
      <c r="I107" s="261">
        <f>IF($B107="", "", SUM($I140:$AR140))</f>
        <v>0</v>
      </c>
      <c r="J107" s="262"/>
      <c r="K107" s="262"/>
      <c r="L107" s="262"/>
      <c r="M107" s="263"/>
      <c r="N107" s="261">
        <f>IF($B107="", "", SUM($I173:$AR173))</f>
        <v>0</v>
      </c>
      <c r="O107" s="262"/>
      <c r="P107" s="262"/>
      <c r="Q107" s="262"/>
      <c r="R107" s="263"/>
      <c r="S107" s="96"/>
      <c r="T107" s="261">
        <f>IF($B107="", "", I107-N107)</f>
        <v>0</v>
      </c>
      <c r="U107" s="262"/>
      <c r="V107" s="262"/>
      <c r="W107" s="262"/>
      <c r="X107" s="263"/>
      <c r="Y107" s="96"/>
      <c r="Z107" s="261">
        <f>IF($B107="", "", ROUND(T107/12, 2))</f>
        <v>0</v>
      </c>
      <c r="AA107" s="262"/>
      <c r="AB107" s="262"/>
      <c r="AC107" s="262"/>
      <c r="AD107" s="263"/>
      <c r="AE107" s="96"/>
      <c r="AF107" s="271" t="str">
        <f>IFERROR(ROUND(($T107*$AX107)/SUM($I$107:$I$128), 4), "")</f>
        <v/>
      </c>
      <c r="AG107" s="272"/>
      <c r="AH107" s="272"/>
      <c r="AI107" s="272"/>
      <c r="AJ107" s="273"/>
      <c r="AK107" s="96"/>
      <c r="AL107" s="271" t="str">
        <f>IFERROR(ROUND(($T107*$AX107)/SUM($N$107:$N$128), 4), "")</f>
        <v/>
      </c>
      <c r="AM107" s="272"/>
      <c r="AN107" s="272"/>
      <c r="AO107" s="272"/>
      <c r="AP107" s="273"/>
      <c r="AQ107" s="27"/>
      <c r="AR107" s="247" t="str">
        <f>IF($B107="", "", IFERROR(INDEX(Transactions!$Q$9:$Q$30, MATCH($B107, Transactions!$P$9:$P$30, 0)), ""))</f>
        <v>✓</v>
      </c>
      <c r="AS107" s="249"/>
      <c r="AT107" s="27"/>
      <c r="AX107" s="38">
        <f>IF($B107="", "", IF($T107&lt;0, -1, 1))</f>
        <v>1</v>
      </c>
    </row>
    <row r="108" spans="1:50" x14ac:dyDescent="0.25">
      <c r="A108" s="27"/>
      <c r="B108" s="231" t="str">
        <f>IF(Transactions!$P$10="", "", Transactions!$P$10)</f>
        <v>Director's Loan</v>
      </c>
      <c r="C108" s="232"/>
      <c r="D108" s="232"/>
      <c r="E108" s="232"/>
      <c r="F108" s="232"/>
      <c r="G108" s="233"/>
      <c r="H108" s="27"/>
      <c r="I108" s="264">
        <f t="shared" ref="I108:I128" si="6">IF($B108="", "", SUM($I141:$AR141))</f>
        <v>0</v>
      </c>
      <c r="J108" s="265"/>
      <c r="K108" s="265"/>
      <c r="L108" s="265"/>
      <c r="M108" s="266"/>
      <c r="N108" s="264">
        <f t="shared" ref="N108:N128" si="7">IF($B108="", "", SUM($I174:$AR174))</f>
        <v>0</v>
      </c>
      <c r="O108" s="265"/>
      <c r="P108" s="265"/>
      <c r="Q108" s="265"/>
      <c r="R108" s="266"/>
      <c r="S108" s="96"/>
      <c r="T108" s="264">
        <f t="shared" ref="T108:T128" si="8">IF($B108="", "", I108-N108)</f>
        <v>0</v>
      </c>
      <c r="U108" s="265"/>
      <c r="V108" s="265"/>
      <c r="W108" s="265"/>
      <c r="X108" s="266"/>
      <c r="Y108" s="96"/>
      <c r="Z108" s="264">
        <f t="shared" ref="Z108:Z128" si="9">IF($B108="", "", ROUND(T108/12, 2))</f>
        <v>0</v>
      </c>
      <c r="AA108" s="265"/>
      <c r="AB108" s="265"/>
      <c r="AC108" s="265"/>
      <c r="AD108" s="266"/>
      <c r="AE108" s="96"/>
      <c r="AF108" s="274" t="str">
        <f t="shared" ref="AF108:AF128" si="10">IFERROR(ROUND(($T108*$AX108)/SUM($I$107:$I$128), 4), "")</f>
        <v/>
      </c>
      <c r="AG108" s="275"/>
      <c r="AH108" s="275"/>
      <c r="AI108" s="275"/>
      <c r="AJ108" s="276"/>
      <c r="AK108" s="96"/>
      <c r="AL108" s="274" t="str">
        <f t="shared" ref="AL108:AL128" si="11">IFERROR(ROUND(($T108*$AX108)/SUM($N$107:$N$128), 4), "")</f>
        <v/>
      </c>
      <c r="AM108" s="275"/>
      <c r="AN108" s="275"/>
      <c r="AO108" s="275"/>
      <c r="AP108" s="276"/>
      <c r="AQ108" s="27"/>
      <c r="AR108" s="231" t="str">
        <f>IF($B108="", "", IFERROR(INDEX(Transactions!$Q$9:$Q$30, MATCH($B108, Transactions!$P$9:$P$30, 0)), ""))</f>
        <v>✓</v>
      </c>
      <c r="AS108" s="233"/>
      <c r="AT108" s="27"/>
      <c r="AX108" s="39">
        <f t="shared" ref="AX108:AX128" si="12">IF($B108="", "", IF($T108&lt;0, -1, 1))</f>
        <v>1</v>
      </c>
    </row>
    <row r="109" spans="1:50" x14ac:dyDescent="0.25">
      <c r="A109" s="27"/>
      <c r="B109" s="228" t="str">
        <f>IF(Transactions!$P$11="", "", Transactions!$P$11)</f>
        <v/>
      </c>
      <c r="C109" s="229"/>
      <c r="D109" s="229"/>
      <c r="E109" s="229"/>
      <c r="F109" s="229"/>
      <c r="G109" s="230"/>
      <c r="H109" s="27"/>
      <c r="I109" s="258" t="str">
        <f t="shared" si="6"/>
        <v/>
      </c>
      <c r="J109" s="259"/>
      <c r="K109" s="259"/>
      <c r="L109" s="259"/>
      <c r="M109" s="260"/>
      <c r="N109" s="258" t="str">
        <f t="shared" si="7"/>
        <v/>
      </c>
      <c r="O109" s="259"/>
      <c r="P109" s="259"/>
      <c r="Q109" s="259"/>
      <c r="R109" s="260"/>
      <c r="S109" s="96"/>
      <c r="T109" s="258" t="str">
        <f t="shared" si="8"/>
        <v/>
      </c>
      <c r="U109" s="259"/>
      <c r="V109" s="259"/>
      <c r="W109" s="259"/>
      <c r="X109" s="260"/>
      <c r="Y109" s="96"/>
      <c r="Z109" s="258" t="str">
        <f t="shared" si="9"/>
        <v/>
      </c>
      <c r="AA109" s="259"/>
      <c r="AB109" s="259"/>
      <c r="AC109" s="259"/>
      <c r="AD109" s="260"/>
      <c r="AE109" s="96"/>
      <c r="AF109" s="267" t="str">
        <f t="shared" si="10"/>
        <v/>
      </c>
      <c r="AG109" s="268"/>
      <c r="AH109" s="268"/>
      <c r="AI109" s="268"/>
      <c r="AJ109" s="269"/>
      <c r="AK109" s="96"/>
      <c r="AL109" s="267" t="str">
        <f t="shared" si="11"/>
        <v/>
      </c>
      <c r="AM109" s="268"/>
      <c r="AN109" s="268"/>
      <c r="AO109" s="268"/>
      <c r="AP109" s="269"/>
      <c r="AQ109" s="27"/>
      <c r="AR109" s="228" t="str">
        <f>IF($B109="", "", IFERROR(INDEX(Transactions!$Q$9:$Q$30, MATCH($B109, Transactions!$P$9:$P$30, 0)), ""))</f>
        <v/>
      </c>
      <c r="AS109" s="230"/>
      <c r="AT109" s="27"/>
      <c r="AX109" s="39" t="str">
        <f t="shared" si="12"/>
        <v/>
      </c>
    </row>
    <row r="110" spans="1:50" x14ac:dyDescent="0.25">
      <c r="A110" s="27"/>
      <c r="B110" s="228" t="str">
        <f>IF(Transactions!$P$12="", "", Transactions!$P$12)</f>
        <v/>
      </c>
      <c r="C110" s="229"/>
      <c r="D110" s="229"/>
      <c r="E110" s="229"/>
      <c r="F110" s="229"/>
      <c r="G110" s="230"/>
      <c r="H110" s="27"/>
      <c r="I110" s="258" t="str">
        <f t="shared" si="6"/>
        <v/>
      </c>
      <c r="J110" s="259"/>
      <c r="K110" s="259"/>
      <c r="L110" s="259"/>
      <c r="M110" s="260"/>
      <c r="N110" s="258" t="str">
        <f t="shared" si="7"/>
        <v/>
      </c>
      <c r="O110" s="259"/>
      <c r="P110" s="259"/>
      <c r="Q110" s="259"/>
      <c r="R110" s="260"/>
      <c r="S110" s="96"/>
      <c r="T110" s="258" t="str">
        <f t="shared" si="8"/>
        <v/>
      </c>
      <c r="U110" s="259"/>
      <c r="V110" s="259"/>
      <c r="W110" s="259"/>
      <c r="X110" s="260"/>
      <c r="Y110" s="96"/>
      <c r="Z110" s="258" t="str">
        <f t="shared" si="9"/>
        <v/>
      </c>
      <c r="AA110" s="259"/>
      <c r="AB110" s="259"/>
      <c r="AC110" s="259"/>
      <c r="AD110" s="260"/>
      <c r="AE110" s="96"/>
      <c r="AF110" s="267" t="str">
        <f t="shared" si="10"/>
        <v/>
      </c>
      <c r="AG110" s="268"/>
      <c r="AH110" s="268"/>
      <c r="AI110" s="268"/>
      <c r="AJ110" s="269"/>
      <c r="AK110" s="96"/>
      <c r="AL110" s="267" t="str">
        <f t="shared" si="11"/>
        <v/>
      </c>
      <c r="AM110" s="268"/>
      <c r="AN110" s="268"/>
      <c r="AO110" s="268"/>
      <c r="AP110" s="269"/>
      <c r="AQ110" s="27"/>
      <c r="AR110" s="228" t="str">
        <f>IF($B110="", "", IFERROR(INDEX(Transactions!$Q$9:$Q$30, MATCH($B110, Transactions!$P$9:$P$30, 0)), ""))</f>
        <v/>
      </c>
      <c r="AS110" s="230"/>
      <c r="AT110" s="27"/>
      <c r="AX110" s="39" t="str">
        <f t="shared" si="12"/>
        <v/>
      </c>
    </row>
    <row r="111" spans="1:50" x14ac:dyDescent="0.25">
      <c r="A111" s="27"/>
      <c r="B111" s="228" t="str">
        <f>IF(Transactions!$P$13="", "", Transactions!$P$13)</f>
        <v/>
      </c>
      <c r="C111" s="229"/>
      <c r="D111" s="229"/>
      <c r="E111" s="229"/>
      <c r="F111" s="229"/>
      <c r="G111" s="230"/>
      <c r="H111" s="27"/>
      <c r="I111" s="258" t="str">
        <f t="shared" si="6"/>
        <v/>
      </c>
      <c r="J111" s="259"/>
      <c r="K111" s="259"/>
      <c r="L111" s="259"/>
      <c r="M111" s="260"/>
      <c r="N111" s="258" t="str">
        <f t="shared" si="7"/>
        <v/>
      </c>
      <c r="O111" s="259"/>
      <c r="P111" s="259"/>
      <c r="Q111" s="259"/>
      <c r="R111" s="260"/>
      <c r="S111" s="96"/>
      <c r="T111" s="258" t="str">
        <f t="shared" si="8"/>
        <v/>
      </c>
      <c r="U111" s="259"/>
      <c r="V111" s="259"/>
      <c r="W111" s="259"/>
      <c r="X111" s="260"/>
      <c r="Y111" s="96"/>
      <c r="Z111" s="258" t="str">
        <f t="shared" si="9"/>
        <v/>
      </c>
      <c r="AA111" s="259"/>
      <c r="AB111" s="259"/>
      <c r="AC111" s="259"/>
      <c r="AD111" s="260"/>
      <c r="AE111" s="96"/>
      <c r="AF111" s="267" t="str">
        <f t="shared" si="10"/>
        <v/>
      </c>
      <c r="AG111" s="268"/>
      <c r="AH111" s="268"/>
      <c r="AI111" s="268"/>
      <c r="AJ111" s="269"/>
      <c r="AK111" s="96"/>
      <c r="AL111" s="267" t="str">
        <f t="shared" si="11"/>
        <v/>
      </c>
      <c r="AM111" s="268"/>
      <c r="AN111" s="268"/>
      <c r="AO111" s="268"/>
      <c r="AP111" s="269"/>
      <c r="AQ111" s="27"/>
      <c r="AR111" s="228" t="str">
        <f>IF($B111="", "", IFERROR(INDEX(Transactions!$Q$9:$Q$30, MATCH($B111, Transactions!$P$9:$P$30, 0)), ""))</f>
        <v/>
      </c>
      <c r="AS111" s="230"/>
      <c r="AT111" s="27"/>
      <c r="AX111" s="39" t="str">
        <f t="shared" si="12"/>
        <v/>
      </c>
    </row>
    <row r="112" spans="1:50" x14ac:dyDescent="0.25">
      <c r="A112" s="27"/>
      <c r="B112" s="228" t="str">
        <f>IF(Transactions!$P$14="", "", Transactions!$P$14)</f>
        <v/>
      </c>
      <c r="C112" s="229"/>
      <c r="D112" s="229"/>
      <c r="E112" s="229"/>
      <c r="F112" s="229"/>
      <c r="G112" s="230"/>
      <c r="H112" s="27"/>
      <c r="I112" s="258" t="str">
        <f t="shared" si="6"/>
        <v/>
      </c>
      <c r="J112" s="259"/>
      <c r="K112" s="259"/>
      <c r="L112" s="259"/>
      <c r="M112" s="260"/>
      <c r="N112" s="258" t="str">
        <f t="shared" si="7"/>
        <v/>
      </c>
      <c r="O112" s="259"/>
      <c r="P112" s="259"/>
      <c r="Q112" s="259"/>
      <c r="R112" s="260"/>
      <c r="S112" s="96"/>
      <c r="T112" s="258" t="str">
        <f t="shared" si="8"/>
        <v/>
      </c>
      <c r="U112" s="259"/>
      <c r="V112" s="259"/>
      <c r="W112" s="259"/>
      <c r="X112" s="260"/>
      <c r="Y112" s="96"/>
      <c r="Z112" s="258" t="str">
        <f t="shared" si="9"/>
        <v/>
      </c>
      <c r="AA112" s="259"/>
      <c r="AB112" s="259"/>
      <c r="AC112" s="259"/>
      <c r="AD112" s="260"/>
      <c r="AE112" s="96"/>
      <c r="AF112" s="267" t="str">
        <f t="shared" si="10"/>
        <v/>
      </c>
      <c r="AG112" s="268"/>
      <c r="AH112" s="268"/>
      <c r="AI112" s="268"/>
      <c r="AJ112" s="269"/>
      <c r="AK112" s="96"/>
      <c r="AL112" s="267" t="str">
        <f t="shared" si="11"/>
        <v/>
      </c>
      <c r="AM112" s="268"/>
      <c r="AN112" s="268"/>
      <c r="AO112" s="268"/>
      <c r="AP112" s="269"/>
      <c r="AQ112" s="27"/>
      <c r="AR112" s="228" t="str">
        <f>IF($B112="", "", IFERROR(INDEX(Transactions!$Q$9:$Q$30, MATCH($B112, Transactions!$P$9:$P$30, 0)), ""))</f>
        <v/>
      </c>
      <c r="AS112" s="230"/>
      <c r="AT112" s="27"/>
      <c r="AX112" s="39" t="str">
        <f t="shared" si="12"/>
        <v/>
      </c>
    </row>
    <row r="113" spans="1:50" x14ac:dyDescent="0.25">
      <c r="A113" s="27"/>
      <c r="B113" s="228" t="str">
        <f>IF(Transactions!$P$15="", "", Transactions!$P$15)</f>
        <v/>
      </c>
      <c r="C113" s="229"/>
      <c r="D113" s="229"/>
      <c r="E113" s="229"/>
      <c r="F113" s="229"/>
      <c r="G113" s="230"/>
      <c r="H113" s="27"/>
      <c r="I113" s="258" t="str">
        <f t="shared" si="6"/>
        <v/>
      </c>
      <c r="J113" s="259"/>
      <c r="K113" s="259"/>
      <c r="L113" s="259"/>
      <c r="M113" s="260"/>
      <c r="N113" s="258" t="str">
        <f t="shared" si="7"/>
        <v/>
      </c>
      <c r="O113" s="259"/>
      <c r="P113" s="259"/>
      <c r="Q113" s="259"/>
      <c r="R113" s="260"/>
      <c r="S113" s="96"/>
      <c r="T113" s="258" t="str">
        <f t="shared" si="8"/>
        <v/>
      </c>
      <c r="U113" s="259"/>
      <c r="V113" s="259"/>
      <c r="W113" s="259"/>
      <c r="X113" s="260"/>
      <c r="Y113" s="96"/>
      <c r="Z113" s="258" t="str">
        <f t="shared" si="9"/>
        <v/>
      </c>
      <c r="AA113" s="259"/>
      <c r="AB113" s="259"/>
      <c r="AC113" s="259"/>
      <c r="AD113" s="260"/>
      <c r="AE113" s="96"/>
      <c r="AF113" s="267" t="str">
        <f t="shared" si="10"/>
        <v/>
      </c>
      <c r="AG113" s="268"/>
      <c r="AH113" s="268"/>
      <c r="AI113" s="268"/>
      <c r="AJ113" s="269"/>
      <c r="AK113" s="96"/>
      <c r="AL113" s="267" t="str">
        <f t="shared" si="11"/>
        <v/>
      </c>
      <c r="AM113" s="268"/>
      <c r="AN113" s="268"/>
      <c r="AO113" s="268"/>
      <c r="AP113" s="269"/>
      <c r="AQ113" s="27"/>
      <c r="AR113" s="228" t="str">
        <f>IF($B113="", "", IFERROR(INDEX(Transactions!$Q$9:$Q$30, MATCH($B113, Transactions!$P$9:$P$30, 0)), ""))</f>
        <v/>
      </c>
      <c r="AS113" s="230"/>
      <c r="AT113" s="27"/>
      <c r="AX113" s="39" t="str">
        <f t="shared" si="12"/>
        <v/>
      </c>
    </row>
    <row r="114" spans="1:50" x14ac:dyDescent="0.25">
      <c r="A114" s="27"/>
      <c r="B114" s="228" t="str">
        <f>IF(Transactions!$P$16="", "", Transactions!$P$16)</f>
        <v/>
      </c>
      <c r="C114" s="229"/>
      <c r="D114" s="229"/>
      <c r="E114" s="229"/>
      <c r="F114" s="229"/>
      <c r="G114" s="230"/>
      <c r="H114" s="27"/>
      <c r="I114" s="258" t="str">
        <f t="shared" si="6"/>
        <v/>
      </c>
      <c r="J114" s="259"/>
      <c r="K114" s="259"/>
      <c r="L114" s="259"/>
      <c r="M114" s="260"/>
      <c r="N114" s="258" t="str">
        <f t="shared" si="7"/>
        <v/>
      </c>
      <c r="O114" s="259"/>
      <c r="P114" s="259"/>
      <c r="Q114" s="259"/>
      <c r="R114" s="260"/>
      <c r="S114" s="96"/>
      <c r="T114" s="258" t="str">
        <f t="shared" si="8"/>
        <v/>
      </c>
      <c r="U114" s="259"/>
      <c r="V114" s="259"/>
      <c r="W114" s="259"/>
      <c r="X114" s="260"/>
      <c r="Y114" s="96"/>
      <c r="Z114" s="258" t="str">
        <f t="shared" si="9"/>
        <v/>
      </c>
      <c r="AA114" s="259"/>
      <c r="AB114" s="259"/>
      <c r="AC114" s="259"/>
      <c r="AD114" s="260"/>
      <c r="AE114" s="96"/>
      <c r="AF114" s="267" t="str">
        <f t="shared" si="10"/>
        <v/>
      </c>
      <c r="AG114" s="268"/>
      <c r="AH114" s="268"/>
      <c r="AI114" s="268"/>
      <c r="AJ114" s="269"/>
      <c r="AK114" s="96"/>
      <c r="AL114" s="267" t="str">
        <f t="shared" si="11"/>
        <v/>
      </c>
      <c r="AM114" s="268"/>
      <c r="AN114" s="268"/>
      <c r="AO114" s="268"/>
      <c r="AP114" s="269"/>
      <c r="AQ114" s="27"/>
      <c r="AR114" s="228" t="str">
        <f>IF($B114="", "", IFERROR(INDEX(Transactions!$Q$9:$Q$30, MATCH($B114, Transactions!$P$9:$P$30, 0)), ""))</f>
        <v/>
      </c>
      <c r="AS114" s="230"/>
      <c r="AT114" s="27"/>
      <c r="AX114" s="39" t="str">
        <f t="shared" si="12"/>
        <v/>
      </c>
    </row>
    <row r="115" spans="1:50" x14ac:dyDescent="0.25">
      <c r="A115" s="27"/>
      <c r="B115" s="228" t="str">
        <f>IF(Transactions!$P$17="", "", Transactions!$P$17)</f>
        <v/>
      </c>
      <c r="C115" s="229"/>
      <c r="D115" s="229"/>
      <c r="E115" s="229"/>
      <c r="F115" s="229"/>
      <c r="G115" s="230"/>
      <c r="H115" s="27"/>
      <c r="I115" s="258" t="str">
        <f t="shared" si="6"/>
        <v/>
      </c>
      <c r="J115" s="259"/>
      <c r="K115" s="259"/>
      <c r="L115" s="259"/>
      <c r="M115" s="260"/>
      <c r="N115" s="258" t="str">
        <f t="shared" si="7"/>
        <v/>
      </c>
      <c r="O115" s="259"/>
      <c r="P115" s="259"/>
      <c r="Q115" s="259"/>
      <c r="R115" s="260"/>
      <c r="S115" s="96"/>
      <c r="T115" s="258" t="str">
        <f t="shared" si="8"/>
        <v/>
      </c>
      <c r="U115" s="259"/>
      <c r="V115" s="259"/>
      <c r="W115" s="259"/>
      <c r="X115" s="260"/>
      <c r="Y115" s="96"/>
      <c r="Z115" s="258" t="str">
        <f t="shared" si="9"/>
        <v/>
      </c>
      <c r="AA115" s="259"/>
      <c r="AB115" s="259"/>
      <c r="AC115" s="259"/>
      <c r="AD115" s="260"/>
      <c r="AE115" s="96"/>
      <c r="AF115" s="267" t="str">
        <f t="shared" si="10"/>
        <v/>
      </c>
      <c r="AG115" s="268"/>
      <c r="AH115" s="268"/>
      <c r="AI115" s="268"/>
      <c r="AJ115" s="269"/>
      <c r="AK115" s="96"/>
      <c r="AL115" s="267" t="str">
        <f t="shared" si="11"/>
        <v/>
      </c>
      <c r="AM115" s="268"/>
      <c r="AN115" s="268"/>
      <c r="AO115" s="268"/>
      <c r="AP115" s="269"/>
      <c r="AQ115" s="27"/>
      <c r="AR115" s="228" t="str">
        <f>IF($B115="", "", IFERROR(INDEX(Transactions!$Q$9:$Q$30, MATCH($B115, Transactions!$P$9:$P$30, 0)), ""))</f>
        <v/>
      </c>
      <c r="AS115" s="230"/>
      <c r="AT115" s="27"/>
      <c r="AX115" s="39" t="str">
        <f t="shared" si="12"/>
        <v/>
      </c>
    </row>
    <row r="116" spans="1:50" x14ac:dyDescent="0.25">
      <c r="A116" s="27"/>
      <c r="B116" s="228" t="str">
        <f>IF(Transactions!$P$18="", "", Transactions!$P$18)</f>
        <v/>
      </c>
      <c r="C116" s="229"/>
      <c r="D116" s="229"/>
      <c r="E116" s="229"/>
      <c r="F116" s="229"/>
      <c r="G116" s="230"/>
      <c r="H116" s="27"/>
      <c r="I116" s="258" t="str">
        <f t="shared" si="6"/>
        <v/>
      </c>
      <c r="J116" s="259"/>
      <c r="K116" s="259"/>
      <c r="L116" s="259"/>
      <c r="M116" s="260"/>
      <c r="N116" s="258" t="str">
        <f t="shared" si="7"/>
        <v/>
      </c>
      <c r="O116" s="259"/>
      <c r="P116" s="259"/>
      <c r="Q116" s="259"/>
      <c r="R116" s="260"/>
      <c r="S116" s="96"/>
      <c r="T116" s="258" t="str">
        <f t="shared" si="8"/>
        <v/>
      </c>
      <c r="U116" s="259"/>
      <c r="V116" s="259"/>
      <c r="W116" s="259"/>
      <c r="X116" s="260"/>
      <c r="Y116" s="96"/>
      <c r="Z116" s="258" t="str">
        <f t="shared" si="9"/>
        <v/>
      </c>
      <c r="AA116" s="259"/>
      <c r="AB116" s="259"/>
      <c r="AC116" s="259"/>
      <c r="AD116" s="260"/>
      <c r="AE116" s="96"/>
      <c r="AF116" s="267" t="str">
        <f t="shared" si="10"/>
        <v/>
      </c>
      <c r="AG116" s="268"/>
      <c r="AH116" s="268"/>
      <c r="AI116" s="268"/>
      <c r="AJ116" s="269"/>
      <c r="AK116" s="96"/>
      <c r="AL116" s="267" t="str">
        <f t="shared" si="11"/>
        <v/>
      </c>
      <c r="AM116" s="268"/>
      <c r="AN116" s="268"/>
      <c r="AO116" s="268"/>
      <c r="AP116" s="269"/>
      <c r="AQ116" s="27"/>
      <c r="AR116" s="228" t="str">
        <f>IF($B116="", "", IFERROR(INDEX(Transactions!$Q$9:$Q$30, MATCH($B116, Transactions!$P$9:$P$30, 0)), ""))</f>
        <v/>
      </c>
      <c r="AS116" s="230"/>
      <c r="AT116" s="27"/>
      <c r="AX116" s="39" t="str">
        <f t="shared" si="12"/>
        <v/>
      </c>
    </row>
    <row r="117" spans="1:50" x14ac:dyDescent="0.25">
      <c r="A117" s="27"/>
      <c r="B117" s="228" t="str">
        <f>IF(Transactions!$P$19="", "", Transactions!$P$19)</f>
        <v/>
      </c>
      <c r="C117" s="229"/>
      <c r="D117" s="229"/>
      <c r="E117" s="229"/>
      <c r="F117" s="229"/>
      <c r="G117" s="230"/>
      <c r="H117" s="27"/>
      <c r="I117" s="258" t="str">
        <f t="shared" si="6"/>
        <v/>
      </c>
      <c r="J117" s="259"/>
      <c r="K117" s="259"/>
      <c r="L117" s="259"/>
      <c r="M117" s="260"/>
      <c r="N117" s="258" t="str">
        <f t="shared" si="7"/>
        <v/>
      </c>
      <c r="O117" s="259"/>
      <c r="P117" s="259"/>
      <c r="Q117" s="259"/>
      <c r="R117" s="260"/>
      <c r="S117" s="96"/>
      <c r="T117" s="258" t="str">
        <f t="shared" si="8"/>
        <v/>
      </c>
      <c r="U117" s="259"/>
      <c r="V117" s="259"/>
      <c r="W117" s="259"/>
      <c r="X117" s="260"/>
      <c r="Y117" s="96"/>
      <c r="Z117" s="258" t="str">
        <f t="shared" si="9"/>
        <v/>
      </c>
      <c r="AA117" s="259"/>
      <c r="AB117" s="259"/>
      <c r="AC117" s="259"/>
      <c r="AD117" s="260"/>
      <c r="AE117" s="96"/>
      <c r="AF117" s="267" t="str">
        <f t="shared" si="10"/>
        <v/>
      </c>
      <c r="AG117" s="268"/>
      <c r="AH117" s="268"/>
      <c r="AI117" s="268"/>
      <c r="AJ117" s="269"/>
      <c r="AK117" s="96"/>
      <c r="AL117" s="267" t="str">
        <f t="shared" si="11"/>
        <v/>
      </c>
      <c r="AM117" s="268"/>
      <c r="AN117" s="268"/>
      <c r="AO117" s="268"/>
      <c r="AP117" s="269"/>
      <c r="AQ117" s="27"/>
      <c r="AR117" s="228" t="str">
        <f>IF($B117="", "", IFERROR(INDEX(Transactions!$Q$9:$Q$30, MATCH($B117, Transactions!$P$9:$P$30, 0)), ""))</f>
        <v/>
      </c>
      <c r="AS117" s="230"/>
      <c r="AT117" s="27"/>
      <c r="AX117" s="39" t="str">
        <f t="shared" si="12"/>
        <v/>
      </c>
    </row>
    <row r="118" spans="1:50" x14ac:dyDescent="0.25">
      <c r="A118" s="27"/>
      <c r="B118" s="228" t="str">
        <f>IF(Transactions!$P$20="", "", Transactions!$P$20)</f>
        <v/>
      </c>
      <c r="C118" s="229"/>
      <c r="D118" s="229"/>
      <c r="E118" s="229"/>
      <c r="F118" s="229"/>
      <c r="G118" s="230"/>
      <c r="H118" s="27"/>
      <c r="I118" s="258" t="str">
        <f t="shared" si="6"/>
        <v/>
      </c>
      <c r="J118" s="259"/>
      <c r="K118" s="259"/>
      <c r="L118" s="259"/>
      <c r="M118" s="260"/>
      <c r="N118" s="258" t="str">
        <f t="shared" si="7"/>
        <v/>
      </c>
      <c r="O118" s="259"/>
      <c r="P118" s="259"/>
      <c r="Q118" s="259"/>
      <c r="R118" s="260"/>
      <c r="S118" s="96"/>
      <c r="T118" s="258" t="str">
        <f t="shared" si="8"/>
        <v/>
      </c>
      <c r="U118" s="259"/>
      <c r="V118" s="259"/>
      <c r="W118" s="259"/>
      <c r="X118" s="260"/>
      <c r="Y118" s="96"/>
      <c r="Z118" s="258" t="str">
        <f t="shared" si="9"/>
        <v/>
      </c>
      <c r="AA118" s="259"/>
      <c r="AB118" s="259"/>
      <c r="AC118" s="259"/>
      <c r="AD118" s="260"/>
      <c r="AE118" s="96"/>
      <c r="AF118" s="267" t="str">
        <f t="shared" si="10"/>
        <v/>
      </c>
      <c r="AG118" s="268"/>
      <c r="AH118" s="268"/>
      <c r="AI118" s="268"/>
      <c r="AJ118" s="269"/>
      <c r="AK118" s="96"/>
      <c r="AL118" s="267" t="str">
        <f t="shared" si="11"/>
        <v/>
      </c>
      <c r="AM118" s="268"/>
      <c r="AN118" s="268"/>
      <c r="AO118" s="268"/>
      <c r="AP118" s="269"/>
      <c r="AQ118" s="27"/>
      <c r="AR118" s="228" t="str">
        <f>IF($B118="", "", IFERROR(INDEX(Transactions!$Q$9:$Q$30, MATCH($B118, Transactions!$P$9:$P$30, 0)), ""))</f>
        <v/>
      </c>
      <c r="AS118" s="230"/>
      <c r="AT118" s="27"/>
      <c r="AX118" s="39" t="str">
        <f t="shared" si="12"/>
        <v/>
      </c>
    </row>
    <row r="119" spans="1:50" x14ac:dyDescent="0.25">
      <c r="A119" s="27"/>
      <c r="B119" s="228" t="str">
        <f>IF(Transactions!$P$21="", "", Transactions!$P$21)</f>
        <v/>
      </c>
      <c r="C119" s="229"/>
      <c r="D119" s="229"/>
      <c r="E119" s="229"/>
      <c r="F119" s="229"/>
      <c r="G119" s="230"/>
      <c r="H119" s="27"/>
      <c r="I119" s="258" t="str">
        <f t="shared" si="6"/>
        <v/>
      </c>
      <c r="J119" s="259"/>
      <c r="K119" s="259"/>
      <c r="L119" s="259"/>
      <c r="M119" s="260"/>
      <c r="N119" s="258" t="str">
        <f t="shared" si="7"/>
        <v/>
      </c>
      <c r="O119" s="259"/>
      <c r="P119" s="259"/>
      <c r="Q119" s="259"/>
      <c r="R119" s="260"/>
      <c r="S119" s="96"/>
      <c r="T119" s="258" t="str">
        <f t="shared" si="8"/>
        <v/>
      </c>
      <c r="U119" s="259"/>
      <c r="V119" s="259"/>
      <c r="W119" s="259"/>
      <c r="X119" s="260"/>
      <c r="Y119" s="96"/>
      <c r="Z119" s="258" t="str">
        <f t="shared" si="9"/>
        <v/>
      </c>
      <c r="AA119" s="259"/>
      <c r="AB119" s="259"/>
      <c r="AC119" s="259"/>
      <c r="AD119" s="260"/>
      <c r="AE119" s="96"/>
      <c r="AF119" s="267" t="str">
        <f t="shared" si="10"/>
        <v/>
      </c>
      <c r="AG119" s="268"/>
      <c r="AH119" s="268"/>
      <c r="AI119" s="268"/>
      <c r="AJ119" s="269"/>
      <c r="AK119" s="96"/>
      <c r="AL119" s="267" t="str">
        <f t="shared" si="11"/>
        <v/>
      </c>
      <c r="AM119" s="268"/>
      <c r="AN119" s="268"/>
      <c r="AO119" s="268"/>
      <c r="AP119" s="269"/>
      <c r="AQ119" s="27"/>
      <c r="AR119" s="228" t="str">
        <f>IF($B119="", "", IFERROR(INDEX(Transactions!$Q$9:$Q$30, MATCH($B119, Transactions!$P$9:$P$30, 0)), ""))</f>
        <v/>
      </c>
      <c r="AS119" s="230"/>
      <c r="AT119" s="27"/>
      <c r="AX119" s="39" t="str">
        <f t="shared" si="12"/>
        <v/>
      </c>
    </row>
    <row r="120" spans="1:50" x14ac:dyDescent="0.25">
      <c r="A120" s="27"/>
      <c r="B120" s="228" t="str">
        <f>IF(Transactions!$P$22="", "", Transactions!$P$22)</f>
        <v/>
      </c>
      <c r="C120" s="229"/>
      <c r="D120" s="229"/>
      <c r="E120" s="229"/>
      <c r="F120" s="229"/>
      <c r="G120" s="230"/>
      <c r="H120" s="27"/>
      <c r="I120" s="258" t="str">
        <f t="shared" si="6"/>
        <v/>
      </c>
      <c r="J120" s="259"/>
      <c r="K120" s="259"/>
      <c r="L120" s="259"/>
      <c r="M120" s="260"/>
      <c r="N120" s="258" t="str">
        <f t="shared" si="7"/>
        <v/>
      </c>
      <c r="O120" s="259"/>
      <c r="P120" s="259"/>
      <c r="Q120" s="259"/>
      <c r="R120" s="260"/>
      <c r="S120" s="96"/>
      <c r="T120" s="258" t="str">
        <f t="shared" si="8"/>
        <v/>
      </c>
      <c r="U120" s="259"/>
      <c r="V120" s="259"/>
      <c r="W120" s="259"/>
      <c r="X120" s="260"/>
      <c r="Y120" s="96"/>
      <c r="Z120" s="258" t="str">
        <f t="shared" si="9"/>
        <v/>
      </c>
      <c r="AA120" s="259"/>
      <c r="AB120" s="259"/>
      <c r="AC120" s="259"/>
      <c r="AD120" s="260"/>
      <c r="AE120" s="96"/>
      <c r="AF120" s="267" t="str">
        <f t="shared" si="10"/>
        <v/>
      </c>
      <c r="AG120" s="268"/>
      <c r="AH120" s="268"/>
      <c r="AI120" s="268"/>
      <c r="AJ120" s="269"/>
      <c r="AK120" s="96"/>
      <c r="AL120" s="267" t="str">
        <f t="shared" si="11"/>
        <v/>
      </c>
      <c r="AM120" s="268"/>
      <c r="AN120" s="268"/>
      <c r="AO120" s="268"/>
      <c r="AP120" s="269"/>
      <c r="AQ120" s="27"/>
      <c r="AR120" s="228" t="str">
        <f>IF($B120="", "", IFERROR(INDEX(Transactions!$Q$9:$Q$30, MATCH($B120, Transactions!$P$9:$P$30, 0)), ""))</f>
        <v/>
      </c>
      <c r="AS120" s="230"/>
      <c r="AT120" s="27"/>
      <c r="AX120" s="39" t="str">
        <f t="shared" si="12"/>
        <v/>
      </c>
    </row>
    <row r="121" spans="1:50" x14ac:dyDescent="0.25">
      <c r="A121" s="27"/>
      <c r="B121" s="228" t="str">
        <f>IF(Transactions!$P$23="", "", Transactions!$P$23)</f>
        <v/>
      </c>
      <c r="C121" s="229"/>
      <c r="D121" s="229"/>
      <c r="E121" s="229"/>
      <c r="F121" s="229"/>
      <c r="G121" s="230"/>
      <c r="H121" s="27"/>
      <c r="I121" s="258" t="str">
        <f t="shared" si="6"/>
        <v/>
      </c>
      <c r="J121" s="259"/>
      <c r="K121" s="259"/>
      <c r="L121" s="259"/>
      <c r="M121" s="260"/>
      <c r="N121" s="258" t="str">
        <f t="shared" si="7"/>
        <v/>
      </c>
      <c r="O121" s="259"/>
      <c r="P121" s="259"/>
      <c r="Q121" s="259"/>
      <c r="R121" s="260"/>
      <c r="S121" s="96"/>
      <c r="T121" s="258" t="str">
        <f t="shared" si="8"/>
        <v/>
      </c>
      <c r="U121" s="259"/>
      <c r="V121" s="259"/>
      <c r="W121" s="259"/>
      <c r="X121" s="260"/>
      <c r="Y121" s="96"/>
      <c r="Z121" s="258" t="str">
        <f t="shared" si="9"/>
        <v/>
      </c>
      <c r="AA121" s="259"/>
      <c r="AB121" s="259"/>
      <c r="AC121" s="259"/>
      <c r="AD121" s="260"/>
      <c r="AE121" s="96"/>
      <c r="AF121" s="267" t="str">
        <f t="shared" si="10"/>
        <v/>
      </c>
      <c r="AG121" s="268"/>
      <c r="AH121" s="268"/>
      <c r="AI121" s="268"/>
      <c r="AJ121" s="269"/>
      <c r="AK121" s="96"/>
      <c r="AL121" s="267" t="str">
        <f t="shared" si="11"/>
        <v/>
      </c>
      <c r="AM121" s="268"/>
      <c r="AN121" s="268"/>
      <c r="AO121" s="268"/>
      <c r="AP121" s="269"/>
      <c r="AQ121" s="27"/>
      <c r="AR121" s="228" t="str">
        <f>IF($B121="", "", IFERROR(INDEX(Transactions!$Q$9:$Q$30, MATCH($B121, Transactions!$P$9:$P$30, 0)), ""))</f>
        <v/>
      </c>
      <c r="AS121" s="230"/>
      <c r="AT121" s="27"/>
      <c r="AX121" s="39" t="str">
        <f t="shared" si="12"/>
        <v/>
      </c>
    </row>
    <row r="122" spans="1:50" x14ac:dyDescent="0.25">
      <c r="A122" s="27"/>
      <c r="B122" s="228" t="str">
        <f>IF(Transactions!$P$24="", "", Transactions!$P$24)</f>
        <v/>
      </c>
      <c r="C122" s="229"/>
      <c r="D122" s="229"/>
      <c r="E122" s="229"/>
      <c r="F122" s="229"/>
      <c r="G122" s="230"/>
      <c r="H122" s="27"/>
      <c r="I122" s="258" t="str">
        <f t="shared" si="6"/>
        <v/>
      </c>
      <c r="J122" s="259"/>
      <c r="K122" s="259"/>
      <c r="L122" s="259"/>
      <c r="M122" s="260"/>
      <c r="N122" s="258" t="str">
        <f t="shared" si="7"/>
        <v/>
      </c>
      <c r="O122" s="259"/>
      <c r="P122" s="259"/>
      <c r="Q122" s="259"/>
      <c r="R122" s="260"/>
      <c r="S122" s="96"/>
      <c r="T122" s="258" t="str">
        <f t="shared" si="8"/>
        <v/>
      </c>
      <c r="U122" s="259"/>
      <c r="V122" s="259"/>
      <c r="W122" s="259"/>
      <c r="X122" s="260"/>
      <c r="Y122" s="96"/>
      <c r="Z122" s="258" t="str">
        <f t="shared" si="9"/>
        <v/>
      </c>
      <c r="AA122" s="259"/>
      <c r="AB122" s="259"/>
      <c r="AC122" s="259"/>
      <c r="AD122" s="260"/>
      <c r="AE122" s="96"/>
      <c r="AF122" s="267" t="str">
        <f t="shared" si="10"/>
        <v/>
      </c>
      <c r="AG122" s="268"/>
      <c r="AH122" s="268"/>
      <c r="AI122" s="268"/>
      <c r="AJ122" s="269"/>
      <c r="AK122" s="96"/>
      <c r="AL122" s="267" t="str">
        <f t="shared" si="11"/>
        <v/>
      </c>
      <c r="AM122" s="268"/>
      <c r="AN122" s="268"/>
      <c r="AO122" s="268"/>
      <c r="AP122" s="269"/>
      <c r="AQ122" s="27"/>
      <c r="AR122" s="228" t="str">
        <f>IF($B122="", "", IFERROR(INDEX(Transactions!$Q$9:$Q$30, MATCH($B122, Transactions!$P$9:$P$30, 0)), ""))</f>
        <v/>
      </c>
      <c r="AS122" s="230"/>
      <c r="AT122" s="27"/>
      <c r="AX122" s="39" t="str">
        <f t="shared" si="12"/>
        <v/>
      </c>
    </row>
    <row r="123" spans="1:50" x14ac:dyDescent="0.25">
      <c r="A123" s="27"/>
      <c r="B123" s="228" t="str">
        <f>IF(Transactions!$P$25="", "", Transactions!$P$25)</f>
        <v/>
      </c>
      <c r="C123" s="229"/>
      <c r="D123" s="229"/>
      <c r="E123" s="229"/>
      <c r="F123" s="229"/>
      <c r="G123" s="230"/>
      <c r="H123" s="27"/>
      <c r="I123" s="258" t="str">
        <f t="shared" si="6"/>
        <v/>
      </c>
      <c r="J123" s="259"/>
      <c r="K123" s="259"/>
      <c r="L123" s="259"/>
      <c r="M123" s="260"/>
      <c r="N123" s="258" t="str">
        <f t="shared" si="7"/>
        <v/>
      </c>
      <c r="O123" s="259"/>
      <c r="P123" s="259"/>
      <c r="Q123" s="259"/>
      <c r="R123" s="260"/>
      <c r="S123" s="96"/>
      <c r="T123" s="258" t="str">
        <f t="shared" si="8"/>
        <v/>
      </c>
      <c r="U123" s="259"/>
      <c r="V123" s="259"/>
      <c r="W123" s="259"/>
      <c r="X123" s="260"/>
      <c r="Y123" s="96"/>
      <c r="Z123" s="258" t="str">
        <f t="shared" si="9"/>
        <v/>
      </c>
      <c r="AA123" s="259"/>
      <c r="AB123" s="259"/>
      <c r="AC123" s="259"/>
      <c r="AD123" s="260"/>
      <c r="AE123" s="96"/>
      <c r="AF123" s="267" t="str">
        <f t="shared" si="10"/>
        <v/>
      </c>
      <c r="AG123" s="268"/>
      <c r="AH123" s="268"/>
      <c r="AI123" s="268"/>
      <c r="AJ123" s="269"/>
      <c r="AK123" s="96"/>
      <c r="AL123" s="267" t="str">
        <f t="shared" si="11"/>
        <v/>
      </c>
      <c r="AM123" s="268"/>
      <c r="AN123" s="268"/>
      <c r="AO123" s="268"/>
      <c r="AP123" s="269"/>
      <c r="AQ123" s="27"/>
      <c r="AR123" s="228" t="str">
        <f>IF($B123="", "", IFERROR(INDEX(Transactions!$Q$9:$Q$30, MATCH($B123, Transactions!$P$9:$P$30, 0)), ""))</f>
        <v/>
      </c>
      <c r="AS123" s="230"/>
      <c r="AT123" s="27"/>
      <c r="AX123" s="39" t="str">
        <f t="shared" si="12"/>
        <v/>
      </c>
    </row>
    <row r="124" spans="1:50" x14ac:dyDescent="0.25">
      <c r="A124" s="27"/>
      <c r="B124" s="228" t="str">
        <f>IF(Transactions!$P$26="", "", Transactions!$P$26)</f>
        <v/>
      </c>
      <c r="C124" s="229"/>
      <c r="D124" s="229"/>
      <c r="E124" s="229"/>
      <c r="F124" s="229"/>
      <c r="G124" s="230"/>
      <c r="H124" s="27"/>
      <c r="I124" s="258" t="str">
        <f t="shared" si="6"/>
        <v/>
      </c>
      <c r="J124" s="259"/>
      <c r="K124" s="259"/>
      <c r="L124" s="259"/>
      <c r="M124" s="260"/>
      <c r="N124" s="258" t="str">
        <f t="shared" si="7"/>
        <v/>
      </c>
      <c r="O124" s="259"/>
      <c r="P124" s="259"/>
      <c r="Q124" s="259"/>
      <c r="R124" s="260"/>
      <c r="S124" s="96"/>
      <c r="T124" s="258" t="str">
        <f t="shared" si="8"/>
        <v/>
      </c>
      <c r="U124" s="259"/>
      <c r="V124" s="259"/>
      <c r="W124" s="259"/>
      <c r="X124" s="260"/>
      <c r="Y124" s="96"/>
      <c r="Z124" s="258" t="str">
        <f t="shared" si="9"/>
        <v/>
      </c>
      <c r="AA124" s="259"/>
      <c r="AB124" s="259"/>
      <c r="AC124" s="259"/>
      <c r="AD124" s="260"/>
      <c r="AE124" s="96"/>
      <c r="AF124" s="267" t="str">
        <f t="shared" si="10"/>
        <v/>
      </c>
      <c r="AG124" s="268"/>
      <c r="AH124" s="268"/>
      <c r="AI124" s="268"/>
      <c r="AJ124" s="269"/>
      <c r="AK124" s="96"/>
      <c r="AL124" s="267" t="str">
        <f t="shared" si="11"/>
        <v/>
      </c>
      <c r="AM124" s="268"/>
      <c r="AN124" s="268"/>
      <c r="AO124" s="268"/>
      <c r="AP124" s="269"/>
      <c r="AQ124" s="27"/>
      <c r="AR124" s="228" t="str">
        <f>IF($B124="", "", IFERROR(INDEX(Transactions!$Q$9:$Q$30, MATCH($B124, Transactions!$P$9:$P$30, 0)), ""))</f>
        <v/>
      </c>
      <c r="AS124" s="230"/>
      <c r="AT124" s="27"/>
      <c r="AX124" s="39" t="str">
        <f t="shared" si="12"/>
        <v/>
      </c>
    </row>
    <row r="125" spans="1:50" x14ac:dyDescent="0.25">
      <c r="A125" s="27"/>
      <c r="B125" s="228" t="str">
        <f>IF(Transactions!$P$27="", "", Transactions!$P$27)</f>
        <v/>
      </c>
      <c r="C125" s="229"/>
      <c r="D125" s="229"/>
      <c r="E125" s="229"/>
      <c r="F125" s="229"/>
      <c r="G125" s="230"/>
      <c r="H125" s="27"/>
      <c r="I125" s="258" t="str">
        <f t="shared" si="6"/>
        <v/>
      </c>
      <c r="J125" s="259"/>
      <c r="K125" s="259"/>
      <c r="L125" s="259"/>
      <c r="M125" s="260"/>
      <c r="N125" s="258" t="str">
        <f t="shared" si="7"/>
        <v/>
      </c>
      <c r="O125" s="259"/>
      <c r="P125" s="259"/>
      <c r="Q125" s="259"/>
      <c r="R125" s="260"/>
      <c r="S125" s="96"/>
      <c r="T125" s="258" t="str">
        <f t="shared" si="8"/>
        <v/>
      </c>
      <c r="U125" s="259"/>
      <c r="V125" s="259"/>
      <c r="W125" s="259"/>
      <c r="X125" s="260"/>
      <c r="Y125" s="96"/>
      <c r="Z125" s="258" t="str">
        <f t="shared" si="9"/>
        <v/>
      </c>
      <c r="AA125" s="259"/>
      <c r="AB125" s="259"/>
      <c r="AC125" s="259"/>
      <c r="AD125" s="260"/>
      <c r="AE125" s="96"/>
      <c r="AF125" s="267" t="str">
        <f t="shared" si="10"/>
        <v/>
      </c>
      <c r="AG125" s="268"/>
      <c r="AH125" s="268"/>
      <c r="AI125" s="268"/>
      <c r="AJ125" s="269"/>
      <c r="AK125" s="96"/>
      <c r="AL125" s="267" t="str">
        <f t="shared" si="11"/>
        <v/>
      </c>
      <c r="AM125" s="268"/>
      <c r="AN125" s="268"/>
      <c r="AO125" s="268"/>
      <c r="AP125" s="269"/>
      <c r="AQ125" s="27"/>
      <c r="AR125" s="228" t="str">
        <f>IF($B125="", "", IFERROR(INDEX(Transactions!$Q$9:$Q$30, MATCH($B125, Transactions!$P$9:$P$30, 0)), ""))</f>
        <v/>
      </c>
      <c r="AS125" s="230"/>
      <c r="AT125" s="27"/>
      <c r="AX125" s="39" t="str">
        <f t="shared" si="12"/>
        <v/>
      </c>
    </row>
    <row r="126" spans="1:50" x14ac:dyDescent="0.25">
      <c r="A126" s="27"/>
      <c r="B126" s="228" t="str">
        <f>IF(Transactions!$P$28="", "", Transactions!$P$28)</f>
        <v/>
      </c>
      <c r="C126" s="229"/>
      <c r="D126" s="229"/>
      <c r="E126" s="229"/>
      <c r="F126" s="229"/>
      <c r="G126" s="230"/>
      <c r="H126" s="27"/>
      <c r="I126" s="258" t="str">
        <f t="shared" si="6"/>
        <v/>
      </c>
      <c r="J126" s="259"/>
      <c r="K126" s="259"/>
      <c r="L126" s="259"/>
      <c r="M126" s="260"/>
      <c r="N126" s="258" t="str">
        <f t="shared" si="7"/>
        <v/>
      </c>
      <c r="O126" s="259"/>
      <c r="P126" s="259"/>
      <c r="Q126" s="259"/>
      <c r="R126" s="260"/>
      <c r="S126" s="96"/>
      <c r="T126" s="258" t="str">
        <f t="shared" si="8"/>
        <v/>
      </c>
      <c r="U126" s="259"/>
      <c r="V126" s="259"/>
      <c r="W126" s="259"/>
      <c r="X126" s="260"/>
      <c r="Y126" s="96"/>
      <c r="Z126" s="258" t="str">
        <f t="shared" si="9"/>
        <v/>
      </c>
      <c r="AA126" s="259"/>
      <c r="AB126" s="259"/>
      <c r="AC126" s="259"/>
      <c r="AD126" s="260"/>
      <c r="AE126" s="96"/>
      <c r="AF126" s="267" t="str">
        <f t="shared" si="10"/>
        <v/>
      </c>
      <c r="AG126" s="268"/>
      <c r="AH126" s="268"/>
      <c r="AI126" s="268"/>
      <c r="AJ126" s="269"/>
      <c r="AK126" s="96"/>
      <c r="AL126" s="267" t="str">
        <f t="shared" si="11"/>
        <v/>
      </c>
      <c r="AM126" s="268"/>
      <c r="AN126" s="268"/>
      <c r="AO126" s="268"/>
      <c r="AP126" s="269"/>
      <c r="AQ126" s="27"/>
      <c r="AR126" s="228" t="str">
        <f>IF($B126="", "", IFERROR(INDEX(Transactions!$Q$9:$Q$30, MATCH($B126, Transactions!$P$9:$P$30, 0)), ""))</f>
        <v/>
      </c>
      <c r="AS126" s="230"/>
      <c r="AT126" s="27"/>
      <c r="AX126" s="39" t="str">
        <f t="shared" si="12"/>
        <v/>
      </c>
    </row>
    <row r="127" spans="1:50" x14ac:dyDescent="0.25">
      <c r="A127" s="27"/>
      <c r="B127" s="228" t="str">
        <f>IF(Transactions!$P$29="", "", Transactions!$P$29)</f>
        <v/>
      </c>
      <c r="C127" s="229"/>
      <c r="D127" s="229"/>
      <c r="E127" s="229"/>
      <c r="F127" s="229"/>
      <c r="G127" s="230"/>
      <c r="H127" s="27"/>
      <c r="I127" s="258" t="str">
        <f t="shared" si="6"/>
        <v/>
      </c>
      <c r="J127" s="259"/>
      <c r="K127" s="259"/>
      <c r="L127" s="259"/>
      <c r="M127" s="260"/>
      <c r="N127" s="258" t="str">
        <f t="shared" si="7"/>
        <v/>
      </c>
      <c r="O127" s="259"/>
      <c r="P127" s="259"/>
      <c r="Q127" s="259"/>
      <c r="R127" s="260"/>
      <c r="S127" s="96"/>
      <c r="T127" s="258" t="str">
        <f t="shared" si="8"/>
        <v/>
      </c>
      <c r="U127" s="259"/>
      <c r="V127" s="259"/>
      <c r="W127" s="259"/>
      <c r="X127" s="260"/>
      <c r="Y127" s="96"/>
      <c r="Z127" s="258" t="str">
        <f t="shared" si="9"/>
        <v/>
      </c>
      <c r="AA127" s="259"/>
      <c r="AB127" s="259"/>
      <c r="AC127" s="259"/>
      <c r="AD127" s="260"/>
      <c r="AE127" s="96"/>
      <c r="AF127" s="267" t="str">
        <f t="shared" si="10"/>
        <v/>
      </c>
      <c r="AG127" s="268"/>
      <c r="AH127" s="268"/>
      <c r="AI127" s="268"/>
      <c r="AJ127" s="269"/>
      <c r="AK127" s="96"/>
      <c r="AL127" s="267" t="str">
        <f t="shared" si="11"/>
        <v/>
      </c>
      <c r="AM127" s="268"/>
      <c r="AN127" s="268"/>
      <c r="AO127" s="268"/>
      <c r="AP127" s="269"/>
      <c r="AQ127" s="27"/>
      <c r="AR127" s="228" t="str">
        <f>IF($B127="", "", IFERROR(INDEX(Transactions!$Q$9:$Q$30, MATCH($B127, Transactions!$P$9:$P$30, 0)), ""))</f>
        <v/>
      </c>
      <c r="AS127" s="230"/>
      <c r="AT127" s="27"/>
      <c r="AX127" s="39" t="str">
        <f t="shared" si="12"/>
        <v/>
      </c>
    </row>
    <row r="128" spans="1:50" x14ac:dyDescent="0.25">
      <c r="A128" s="27"/>
      <c r="B128" s="231" t="str">
        <f>IF(Transactions!$P$30="", "", Transactions!$P$30)</f>
        <v/>
      </c>
      <c r="C128" s="232"/>
      <c r="D128" s="232"/>
      <c r="E128" s="232"/>
      <c r="F128" s="232"/>
      <c r="G128" s="233"/>
      <c r="H128" s="27"/>
      <c r="I128" s="264" t="str">
        <f t="shared" si="6"/>
        <v/>
      </c>
      <c r="J128" s="265"/>
      <c r="K128" s="265"/>
      <c r="L128" s="265"/>
      <c r="M128" s="266"/>
      <c r="N128" s="264" t="str">
        <f t="shared" si="7"/>
        <v/>
      </c>
      <c r="O128" s="265"/>
      <c r="P128" s="265"/>
      <c r="Q128" s="265"/>
      <c r="R128" s="266"/>
      <c r="S128" s="96"/>
      <c r="T128" s="264" t="str">
        <f t="shared" si="8"/>
        <v/>
      </c>
      <c r="U128" s="265"/>
      <c r="V128" s="265"/>
      <c r="W128" s="265"/>
      <c r="X128" s="266"/>
      <c r="Y128" s="96"/>
      <c r="Z128" s="264" t="str">
        <f t="shared" si="9"/>
        <v/>
      </c>
      <c r="AA128" s="265"/>
      <c r="AB128" s="265"/>
      <c r="AC128" s="265"/>
      <c r="AD128" s="266"/>
      <c r="AE128" s="96"/>
      <c r="AF128" s="274" t="str">
        <f t="shared" si="10"/>
        <v/>
      </c>
      <c r="AG128" s="275"/>
      <c r="AH128" s="275"/>
      <c r="AI128" s="275"/>
      <c r="AJ128" s="276"/>
      <c r="AK128" s="96"/>
      <c r="AL128" s="274" t="str">
        <f t="shared" si="11"/>
        <v/>
      </c>
      <c r="AM128" s="275"/>
      <c r="AN128" s="275"/>
      <c r="AO128" s="275"/>
      <c r="AP128" s="276"/>
      <c r="AQ128" s="27"/>
      <c r="AR128" s="231" t="str">
        <f>IF($B128="", "", IFERROR(INDEX(Transactions!$Q$9:$Q$30, MATCH($B128, Transactions!$P$9:$P$30, 0)), ""))</f>
        <v/>
      </c>
      <c r="AS128" s="233"/>
      <c r="AT128" s="27"/>
      <c r="AX128" s="40" t="str">
        <f t="shared" si="12"/>
        <v/>
      </c>
    </row>
    <row r="129" spans="1:50"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row>
    <row r="130" spans="1:50"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row>
    <row r="131" spans="1:50"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50"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row>
    <row r="133" spans="1:50"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row>
    <row r="134" spans="1:50" x14ac:dyDescent="0.25">
      <c r="A134" s="27"/>
      <c r="B134" s="148" t="s">
        <v>105</v>
      </c>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L134" s="149"/>
      <c r="AM134" s="149"/>
      <c r="AN134" s="149"/>
      <c r="AO134" s="149"/>
      <c r="AP134" s="149"/>
      <c r="AQ134" s="149"/>
      <c r="AR134" s="149"/>
      <c r="AS134" s="150"/>
      <c r="AT134" s="27"/>
    </row>
    <row r="135" spans="1:50"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row>
    <row r="136" spans="1:50" x14ac:dyDescent="0.25">
      <c r="A136" s="27"/>
      <c r="B136" s="148" t="s">
        <v>107</v>
      </c>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49"/>
      <c r="AK136" s="149"/>
      <c r="AL136" s="149"/>
      <c r="AM136" s="149"/>
      <c r="AN136" s="149"/>
      <c r="AO136" s="149"/>
      <c r="AP136" s="149"/>
      <c r="AQ136" s="149"/>
      <c r="AR136" s="149"/>
      <c r="AS136" s="150"/>
      <c r="AT136" s="27"/>
    </row>
    <row r="137" spans="1:50"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row>
    <row r="138" spans="1:50"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row>
    <row r="139" spans="1:50" s="85" customFormat="1" x14ac:dyDescent="0.25">
      <c r="A139" s="27"/>
      <c r="B139" s="148" t="s">
        <v>0</v>
      </c>
      <c r="C139" s="149"/>
      <c r="D139" s="149"/>
      <c r="E139" s="149"/>
      <c r="F139" s="149"/>
      <c r="G139" s="150"/>
      <c r="H139" s="27"/>
      <c r="I139" s="234" t="str">
        <f>'Intro &amp; Setup'!$BK$7</f>
        <v/>
      </c>
      <c r="J139" s="234"/>
      <c r="K139" s="234"/>
      <c r="L139" s="234" t="str">
        <f>'Intro &amp; Setup'!$BK$8</f>
        <v/>
      </c>
      <c r="M139" s="234"/>
      <c r="N139" s="234"/>
      <c r="O139" s="234" t="str">
        <f>'Intro &amp; Setup'!$BK$9</f>
        <v/>
      </c>
      <c r="P139" s="234"/>
      <c r="Q139" s="234"/>
      <c r="R139" s="234" t="str">
        <f>'Intro &amp; Setup'!$BK$10</f>
        <v/>
      </c>
      <c r="S139" s="234"/>
      <c r="T139" s="234"/>
      <c r="U139" s="234" t="str">
        <f>'Intro &amp; Setup'!$BK$11</f>
        <v/>
      </c>
      <c r="V139" s="234"/>
      <c r="W139" s="234"/>
      <c r="X139" s="234" t="str">
        <f>'Intro &amp; Setup'!$BK$12</f>
        <v/>
      </c>
      <c r="Y139" s="234"/>
      <c r="Z139" s="234"/>
      <c r="AA139" s="234" t="str">
        <f>'Intro &amp; Setup'!$BK$13</f>
        <v/>
      </c>
      <c r="AB139" s="234"/>
      <c r="AC139" s="234"/>
      <c r="AD139" s="234" t="str">
        <f>'Intro &amp; Setup'!$BK$14</f>
        <v/>
      </c>
      <c r="AE139" s="234"/>
      <c r="AF139" s="234"/>
      <c r="AG139" s="234" t="str">
        <f>'Intro &amp; Setup'!$BK$15</f>
        <v/>
      </c>
      <c r="AH139" s="234"/>
      <c r="AI139" s="234"/>
      <c r="AJ139" s="234" t="str">
        <f>'Intro &amp; Setup'!$BK$16</f>
        <v/>
      </c>
      <c r="AK139" s="234"/>
      <c r="AL139" s="234"/>
      <c r="AM139" s="234" t="str">
        <f>'Intro &amp; Setup'!$BK$17</f>
        <v/>
      </c>
      <c r="AN139" s="234"/>
      <c r="AO139" s="234"/>
      <c r="AP139" s="234" t="str">
        <f>'Intro &amp; Setup'!$BK$18</f>
        <v/>
      </c>
      <c r="AQ139" s="234"/>
      <c r="AR139" s="234"/>
      <c r="AS139" s="27"/>
      <c r="AT139" s="27"/>
    </row>
    <row r="140" spans="1:50" x14ac:dyDescent="0.25">
      <c r="A140" s="27"/>
      <c r="B140" s="247" t="str">
        <f>IF(Transactions!$P$9="", "", Transactions!$P$9)</f>
        <v>Sales</v>
      </c>
      <c r="C140" s="248"/>
      <c r="D140" s="248"/>
      <c r="E140" s="248"/>
      <c r="F140" s="248"/>
      <c r="G140" s="249"/>
      <c r="H140" s="27"/>
      <c r="I140" s="225">
        <f>IF($B140="", "", SUMIFS(Transactions!$G$11:$G$1010, Transactions!$C$11:$C$1010, $B140, Transactions!$U$11:$U$1010, I$139))</f>
        <v>0</v>
      </c>
      <c r="J140" s="226"/>
      <c r="K140" s="227"/>
      <c r="L140" s="225">
        <f>IF($B140="", "", SUMIFS(Transactions!$G$11:$G$1010, Transactions!$C$11:$C$1010, $B140, Transactions!$U$11:$U$1010, L$139))</f>
        <v>0</v>
      </c>
      <c r="M140" s="226"/>
      <c r="N140" s="227"/>
      <c r="O140" s="225">
        <f>IF($B140="", "", SUMIFS(Transactions!$G$11:$G$1010, Transactions!$C$11:$C$1010, $B140, Transactions!$U$11:$U$1010, O$139))</f>
        <v>0</v>
      </c>
      <c r="P140" s="226"/>
      <c r="Q140" s="227"/>
      <c r="R140" s="225">
        <f>IF($B140="", "", SUMIFS(Transactions!$G$11:$G$1010, Transactions!$C$11:$C$1010, $B140, Transactions!$U$11:$U$1010, R$139))</f>
        <v>0</v>
      </c>
      <c r="S140" s="226"/>
      <c r="T140" s="227"/>
      <c r="U140" s="225">
        <f>IF($B140="", "", SUMIFS(Transactions!$G$11:$G$1010, Transactions!$C$11:$C$1010, $B140, Transactions!$U$11:$U$1010, U$139))</f>
        <v>0</v>
      </c>
      <c r="V140" s="226"/>
      <c r="W140" s="227"/>
      <c r="X140" s="225">
        <f>IF($B140="", "", SUMIFS(Transactions!$G$11:$G$1010, Transactions!$C$11:$C$1010, $B140, Transactions!$U$11:$U$1010, X$139))</f>
        <v>0</v>
      </c>
      <c r="Y140" s="226"/>
      <c r="Z140" s="227"/>
      <c r="AA140" s="225">
        <f>IF($B140="", "", SUMIFS(Transactions!$G$11:$G$1010, Transactions!$C$11:$C$1010, $B140, Transactions!$U$11:$U$1010, AA$139))</f>
        <v>0</v>
      </c>
      <c r="AB140" s="226"/>
      <c r="AC140" s="227"/>
      <c r="AD140" s="225">
        <f>IF($B140="", "", SUMIFS(Transactions!$G$11:$G$1010, Transactions!$C$11:$C$1010, $B140, Transactions!$U$11:$U$1010, AD$139))</f>
        <v>0</v>
      </c>
      <c r="AE140" s="226"/>
      <c r="AF140" s="227"/>
      <c r="AG140" s="225">
        <f>IF($B140="", "", SUMIFS(Transactions!$G$11:$G$1010, Transactions!$C$11:$C$1010, $B140, Transactions!$U$11:$U$1010, AG$139))</f>
        <v>0</v>
      </c>
      <c r="AH140" s="226"/>
      <c r="AI140" s="227"/>
      <c r="AJ140" s="225">
        <f>IF($B140="", "", SUMIFS(Transactions!$G$11:$G$1010, Transactions!$C$11:$C$1010, $B140, Transactions!$U$11:$U$1010, AJ$139))</f>
        <v>0</v>
      </c>
      <c r="AK140" s="226"/>
      <c r="AL140" s="227"/>
      <c r="AM140" s="225">
        <f>IF($B140="", "", SUMIFS(Transactions!$G$11:$G$1010, Transactions!$C$11:$C$1010, $B140, Transactions!$U$11:$U$1010, AM$139))</f>
        <v>0</v>
      </c>
      <c r="AN140" s="226"/>
      <c r="AO140" s="227"/>
      <c r="AP140" s="225">
        <f>IF($B140="", "", SUMIFS(Transactions!$G$11:$G$1010, Transactions!$C$11:$C$1010, $B140, Transactions!$U$11:$U$1010, AP$139))</f>
        <v>0</v>
      </c>
      <c r="AQ140" s="226"/>
      <c r="AR140" s="227"/>
      <c r="AS140" s="27"/>
      <c r="AT140" s="27"/>
      <c r="AX140" s="85"/>
    </row>
    <row r="141" spans="1:50" x14ac:dyDescent="0.25">
      <c r="A141" s="27"/>
      <c r="B141" s="231" t="str">
        <f>IF(Transactions!$P$10="", "", Transactions!$P$10)</f>
        <v>Director's Loan</v>
      </c>
      <c r="C141" s="232"/>
      <c r="D141" s="232"/>
      <c r="E141" s="232"/>
      <c r="F141" s="232"/>
      <c r="G141" s="233"/>
      <c r="H141" s="27"/>
      <c r="I141" s="219">
        <f>IF($B141="", "", SUMIFS(Transactions!$G$11:$G$1010, Transactions!$C$11:$C$1010, $B141, Transactions!$U$11:$U$1010, I$139))</f>
        <v>0</v>
      </c>
      <c r="J141" s="220"/>
      <c r="K141" s="221"/>
      <c r="L141" s="219">
        <f>IF($B141="", "", SUMIFS(Transactions!$G$11:$G$1010, Transactions!$C$11:$C$1010, $B141, Transactions!$U$11:$U$1010, L$139))</f>
        <v>0</v>
      </c>
      <c r="M141" s="220"/>
      <c r="N141" s="221"/>
      <c r="O141" s="219">
        <f>IF($B141="", "", SUMIFS(Transactions!$G$11:$G$1010, Transactions!$C$11:$C$1010, $B141, Transactions!$U$11:$U$1010, O$139))</f>
        <v>0</v>
      </c>
      <c r="P141" s="220"/>
      <c r="Q141" s="221"/>
      <c r="R141" s="219">
        <f>IF($B141="", "", SUMIFS(Transactions!$G$11:$G$1010, Transactions!$C$11:$C$1010, $B141, Transactions!$U$11:$U$1010, R$139))</f>
        <v>0</v>
      </c>
      <c r="S141" s="220"/>
      <c r="T141" s="221"/>
      <c r="U141" s="219">
        <f>IF($B141="", "", SUMIFS(Transactions!$G$11:$G$1010, Transactions!$C$11:$C$1010, $B141, Transactions!$U$11:$U$1010, U$139))</f>
        <v>0</v>
      </c>
      <c r="V141" s="220"/>
      <c r="W141" s="221"/>
      <c r="X141" s="219">
        <f>IF($B141="", "", SUMIFS(Transactions!$G$11:$G$1010, Transactions!$C$11:$C$1010, $B141, Transactions!$U$11:$U$1010, X$139))</f>
        <v>0</v>
      </c>
      <c r="Y141" s="220"/>
      <c r="Z141" s="221"/>
      <c r="AA141" s="219">
        <f>IF($B141="", "", SUMIFS(Transactions!$G$11:$G$1010, Transactions!$C$11:$C$1010, $B141, Transactions!$U$11:$U$1010, AA$139))</f>
        <v>0</v>
      </c>
      <c r="AB141" s="220"/>
      <c r="AC141" s="221"/>
      <c r="AD141" s="219">
        <f>IF($B141="", "", SUMIFS(Transactions!$G$11:$G$1010, Transactions!$C$11:$C$1010, $B141, Transactions!$U$11:$U$1010, AD$139))</f>
        <v>0</v>
      </c>
      <c r="AE141" s="220"/>
      <c r="AF141" s="221"/>
      <c r="AG141" s="219">
        <f>IF($B141="", "", SUMIFS(Transactions!$G$11:$G$1010, Transactions!$C$11:$C$1010, $B141, Transactions!$U$11:$U$1010, AG$139))</f>
        <v>0</v>
      </c>
      <c r="AH141" s="220"/>
      <c r="AI141" s="221"/>
      <c r="AJ141" s="219">
        <f>IF($B141="", "", SUMIFS(Transactions!$G$11:$G$1010, Transactions!$C$11:$C$1010, $B141, Transactions!$U$11:$U$1010, AJ$139))</f>
        <v>0</v>
      </c>
      <c r="AK141" s="220"/>
      <c r="AL141" s="221"/>
      <c r="AM141" s="219">
        <f>IF($B141="", "", SUMIFS(Transactions!$G$11:$G$1010, Transactions!$C$11:$C$1010, $B141, Transactions!$U$11:$U$1010, AM$139))</f>
        <v>0</v>
      </c>
      <c r="AN141" s="220"/>
      <c r="AO141" s="221"/>
      <c r="AP141" s="219">
        <f>IF($B141="", "", SUMIFS(Transactions!$G$11:$G$1010, Transactions!$C$11:$C$1010, $B141, Transactions!$U$11:$U$1010, AP$139))</f>
        <v>0</v>
      </c>
      <c r="AQ141" s="220"/>
      <c r="AR141" s="221"/>
      <c r="AS141" s="27"/>
      <c r="AT141" s="27"/>
      <c r="AX141" s="85"/>
    </row>
    <row r="142" spans="1:50" x14ac:dyDescent="0.25">
      <c r="A142" s="27"/>
      <c r="B142" s="228" t="str">
        <f>IF(Transactions!$P$11="", "", Transactions!$P$11)</f>
        <v/>
      </c>
      <c r="C142" s="229"/>
      <c r="D142" s="229"/>
      <c r="E142" s="229"/>
      <c r="F142" s="229"/>
      <c r="G142" s="230"/>
      <c r="H142" s="27"/>
      <c r="I142" s="222" t="str">
        <f>IF($B142="", "", SUMIFS(Transactions!$G$11:$G$1010, Transactions!$C$11:$C$1010, $B142, Transactions!$U$11:$U$1010, I$139))</f>
        <v/>
      </c>
      <c r="J142" s="223"/>
      <c r="K142" s="224"/>
      <c r="L142" s="222" t="str">
        <f>IF($B142="", "", SUMIFS(Transactions!$G$11:$G$1010, Transactions!$C$11:$C$1010, $B142, Transactions!$U$11:$U$1010, L$139))</f>
        <v/>
      </c>
      <c r="M142" s="223"/>
      <c r="N142" s="224"/>
      <c r="O142" s="222" t="str">
        <f>IF($B142="", "", SUMIFS(Transactions!$G$11:$G$1010, Transactions!$C$11:$C$1010, $B142, Transactions!$U$11:$U$1010, O$139))</f>
        <v/>
      </c>
      <c r="P142" s="223"/>
      <c r="Q142" s="224"/>
      <c r="R142" s="222" t="str">
        <f>IF($B142="", "", SUMIFS(Transactions!$G$11:$G$1010, Transactions!$C$11:$C$1010, $B142, Transactions!$U$11:$U$1010, R$139))</f>
        <v/>
      </c>
      <c r="S142" s="223"/>
      <c r="T142" s="224"/>
      <c r="U142" s="222" t="str">
        <f>IF($B142="", "", SUMIFS(Transactions!$G$11:$G$1010, Transactions!$C$11:$C$1010, $B142, Transactions!$U$11:$U$1010, U$139))</f>
        <v/>
      </c>
      <c r="V142" s="223"/>
      <c r="W142" s="224"/>
      <c r="X142" s="222" t="str">
        <f>IF($B142="", "", SUMIFS(Transactions!$G$11:$G$1010, Transactions!$C$11:$C$1010, $B142, Transactions!$U$11:$U$1010, X$139))</f>
        <v/>
      </c>
      <c r="Y142" s="223"/>
      <c r="Z142" s="224"/>
      <c r="AA142" s="222" t="str">
        <f>IF($B142="", "", SUMIFS(Transactions!$G$11:$G$1010, Transactions!$C$11:$C$1010, $B142, Transactions!$U$11:$U$1010, AA$139))</f>
        <v/>
      </c>
      <c r="AB142" s="223"/>
      <c r="AC142" s="224"/>
      <c r="AD142" s="222" t="str">
        <f>IF($B142="", "", SUMIFS(Transactions!$G$11:$G$1010, Transactions!$C$11:$C$1010, $B142, Transactions!$U$11:$U$1010, AD$139))</f>
        <v/>
      </c>
      <c r="AE142" s="223"/>
      <c r="AF142" s="224"/>
      <c r="AG142" s="222" t="str">
        <f>IF($B142="", "", SUMIFS(Transactions!$G$11:$G$1010, Transactions!$C$11:$C$1010, $B142, Transactions!$U$11:$U$1010, AG$139))</f>
        <v/>
      </c>
      <c r="AH142" s="223"/>
      <c r="AI142" s="224"/>
      <c r="AJ142" s="222" t="str">
        <f>IF($B142="", "", SUMIFS(Transactions!$G$11:$G$1010, Transactions!$C$11:$C$1010, $B142, Transactions!$U$11:$U$1010, AJ$139))</f>
        <v/>
      </c>
      <c r="AK142" s="223"/>
      <c r="AL142" s="224"/>
      <c r="AM142" s="222" t="str">
        <f>IF($B142="", "", SUMIFS(Transactions!$G$11:$G$1010, Transactions!$C$11:$C$1010, $B142, Transactions!$U$11:$U$1010, AM$139))</f>
        <v/>
      </c>
      <c r="AN142" s="223"/>
      <c r="AO142" s="224"/>
      <c r="AP142" s="222" t="str">
        <f>IF($B142="", "", SUMIFS(Transactions!$G$11:$G$1010, Transactions!$C$11:$C$1010, $B142, Transactions!$U$11:$U$1010, AP$139))</f>
        <v/>
      </c>
      <c r="AQ142" s="223"/>
      <c r="AR142" s="224"/>
      <c r="AS142" s="27"/>
      <c r="AT142" s="27"/>
      <c r="AX142" s="85"/>
    </row>
    <row r="143" spans="1:50" x14ac:dyDescent="0.25">
      <c r="A143" s="27"/>
      <c r="B143" s="228" t="str">
        <f>IF(Transactions!$P$12="", "", Transactions!$P$12)</f>
        <v/>
      </c>
      <c r="C143" s="229"/>
      <c r="D143" s="229"/>
      <c r="E143" s="229"/>
      <c r="F143" s="229"/>
      <c r="G143" s="230"/>
      <c r="H143" s="27"/>
      <c r="I143" s="222" t="str">
        <f>IF($B143="", "", SUMIFS(Transactions!$G$11:$G$1010, Transactions!$C$11:$C$1010, $B143, Transactions!$U$11:$U$1010, I$139))</f>
        <v/>
      </c>
      <c r="J143" s="223"/>
      <c r="K143" s="224"/>
      <c r="L143" s="222" t="str">
        <f>IF($B143="", "", SUMIFS(Transactions!$G$11:$G$1010, Transactions!$C$11:$C$1010, $B143, Transactions!$U$11:$U$1010, L$139))</f>
        <v/>
      </c>
      <c r="M143" s="223"/>
      <c r="N143" s="224"/>
      <c r="O143" s="222" t="str">
        <f>IF($B143="", "", SUMIFS(Transactions!$G$11:$G$1010, Transactions!$C$11:$C$1010, $B143, Transactions!$U$11:$U$1010, O$139))</f>
        <v/>
      </c>
      <c r="P143" s="223"/>
      <c r="Q143" s="224"/>
      <c r="R143" s="222" t="str">
        <f>IF($B143="", "", SUMIFS(Transactions!$G$11:$G$1010, Transactions!$C$11:$C$1010, $B143, Transactions!$U$11:$U$1010, R$139))</f>
        <v/>
      </c>
      <c r="S143" s="223"/>
      <c r="T143" s="224"/>
      <c r="U143" s="222" t="str">
        <f>IF($B143="", "", SUMIFS(Transactions!$G$11:$G$1010, Transactions!$C$11:$C$1010, $B143, Transactions!$U$11:$U$1010, U$139))</f>
        <v/>
      </c>
      <c r="V143" s="223"/>
      <c r="W143" s="224"/>
      <c r="X143" s="222" t="str">
        <f>IF($B143="", "", SUMIFS(Transactions!$G$11:$G$1010, Transactions!$C$11:$C$1010, $B143, Transactions!$U$11:$U$1010, X$139))</f>
        <v/>
      </c>
      <c r="Y143" s="223"/>
      <c r="Z143" s="224"/>
      <c r="AA143" s="222" t="str">
        <f>IF($B143="", "", SUMIFS(Transactions!$G$11:$G$1010, Transactions!$C$11:$C$1010, $B143, Transactions!$U$11:$U$1010, AA$139))</f>
        <v/>
      </c>
      <c r="AB143" s="223"/>
      <c r="AC143" s="224"/>
      <c r="AD143" s="222" t="str">
        <f>IF($B143="", "", SUMIFS(Transactions!$G$11:$G$1010, Transactions!$C$11:$C$1010, $B143, Transactions!$U$11:$U$1010, AD$139))</f>
        <v/>
      </c>
      <c r="AE143" s="223"/>
      <c r="AF143" s="224"/>
      <c r="AG143" s="222" t="str">
        <f>IF($B143="", "", SUMIFS(Transactions!$G$11:$G$1010, Transactions!$C$11:$C$1010, $B143, Transactions!$U$11:$U$1010, AG$139))</f>
        <v/>
      </c>
      <c r="AH143" s="223"/>
      <c r="AI143" s="224"/>
      <c r="AJ143" s="222" t="str">
        <f>IF($B143="", "", SUMIFS(Transactions!$G$11:$G$1010, Transactions!$C$11:$C$1010, $B143, Transactions!$U$11:$U$1010, AJ$139))</f>
        <v/>
      </c>
      <c r="AK143" s="223"/>
      <c r="AL143" s="224"/>
      <c r="AM143" s="222" t="str">
        <f>IF($B143="", "", SUMIFS(Transactions!$G$11:$G$1010, Transactions!$C$11:$C$1010, $B143, Transactions!$U$11:$U$1010, AM$139))</f>
        <v/>
      </c>
      <c r="AN143" s="223"/>
      <c r="AO143" s="224"/>
      <c r="AP143" s="222" t="str">
        <f>IF($B143="", "", SUMIFS(Transactions!$G$11:$G$1010, Transactions!$C$11:$C$1010, $B143, Transactions!$U$11:$U$1010, AP$139))</f>
        <v/>
      </c>
      <c r="AQ143" s="223"/>
      <c r="AR143" s="224"/>
      <c r="AS143" s="27"/>
      <c r="AT143" s="27"/>
      <c r="AX143" s="85"/>
    </row>
    <row r="144" spans="1:50" x14ac:dyDescent="0.25">
      <c r="A144" s="27"/>
      <c r="B144" s="228" t="str">
        <f>IF(Transactions!$P$13="", "", Transactions!$P$13)</f>
        <v/>
      </c>
      <c r="C144" s="229"/>
      <c r="D144" s="229"/>
      <c r="E144" s="229"/>
      <c r="F144" s="229"/>
      <c r="G144" s="230"/>
      <c r="H144" s="27"/>
      <c r="I144" s="222" t="str">
        <f>IF($B144="", "", SUMIFS(Transactions!$G$11:$G$1010, Transactions!$C$11:$C$1010, $B144, Transactions!$U$11:$U$1010, I$139))</f>
        <v/>
      </c>
      <c r="J144" s="223"/>
      <c r="K144" s="224"/>
      <c r="L144" s="222" t="str">
        <f>IF($B144="", "", SUMIFS(Transactions!$G$11:$G$1010, Transactions!$C$11:$C$1010, $B144, Transactions!$U$11:$U$1010, L$139))</f>
        <v/>
      </c>
      <c r="M144" s="223"/>
      <c r="N144" s="224"/>
      <c r="O144" s="222" t="str">
        <f>IF($B144="", "", SUMIFS(Transactions!$G$11:$G$1010, Transactions!$C$11:$C$1010, $B144, Transactions!$U$11:$U$1010, O$139))</f>
        <v/>
      </c>
      <c r="P144" s="223"/>
      <c r="Q144" s="224"/>
      <c r="R144" s="222" t="str">
        <f>IF($B144="", "", SUMIFS(Transactions!$G$11:$G$1010, Transactions!$C$11:$C$1010, $B144, Transactions!$U$11:$U$1010, R$139))</f>
        <v/>
      </c>
      <c r="S144" s="223"/>
      <c r="T144" s="224"/>
      <c r="U144" s="222" t="str">
        <f>IF($B144="", "", SUMIFS(Transactions!$G$11:$G$1010, Transactions!$C$11:$C$1010, $B144, Transactions!$U$11:$U$1010, U$139))</f>
        <v/>
      </c>
      <c r="V144" s="223"/>
      <c r="W144" s="224"/>
      <c r="X144" s="222" t="str">
        <f>IF($B144="", "", SUMIFS(Transactions!$G$11:$G$1010, Transactions!$C$11:$C$1010, $B144, Transactions!$U$11:$U$1010, X$139))</f>
        <v/>
      </c>
      <c r="Y144" s="223"/>
      <c r="Z144" s="224"/>
      <c r="AA144" s="222" t="str">
        <f>IF($B144="", "", SUMIFS(Transactions!$G$11:$G$1010, Transactions!$C$11:$C$1010, $B144, Transactions!$U$11:$U$1010, AA$139))</f>
        <v/>
      </c>
      <c r="AB144" s="223"/>
      <c r="AC144" s="224"/>
      <c r="AD144" s="222" t="str">
        <f>IF($B144="", "", SUMIFS(Transactions!$G$11:$G$1010, Transactions!$C$11:$C$1010, $B144, Transactions!$U$11:$U$1010, AD$139))</f>
        <v/>
      </c>
      <c r="AE144" s="223"/>
      <c r="AF144" s="224"/>
      <c r="AG144" s="222" t="str">
        <f>IF($B144="", "", SUMIFS(Transactions!$G$11:$G$1010, Transactions!$C$11:$C$1010, $B144, Transactions!$U$11:$U$1010, AG$139))</f>
        <v/>
      </c>
      <c r="AH144" s="223"/>
      <c r="AI144" s="224"/>
      <c r="AJ144" s="222" t="str">
        <f>IF($B144="", "", SUMIFS(Transactions!$G$11:$G$1010, Transactions!$C$11:$C$1010, $B144, Transactions!$U$11:$U$1010, AJ$139))</f>
        <v/>
      </c>
      <c r="AK144" s="223"/>
      <c r="AL144" s="224"/>
      <c r="AM144" s="222" t="str">
        <f>IF($B144="", "", SUMIFS(Transactions!$G$11:$G$1010, Transactions!$C$11:$C$1010, $B144, Transactions!$U$11:$U$1010, AM$139))</f>
        <v/>
      </c>
      <c r="AN144" s="223"/>
      <c r="AO144" s="224"/>
      <c r="AP144" s="222" t="str">
        <f>IF($B144="", "", SUMIFS(Transactions!$G$11:$G$1010, Transactions!$C$11:$C$1010, $B144, Transactions!$U$11:$U$1010, AP$139))</f>
        <v/>
      </c>
      <c r="AQ144" s="223"/>
      <c r="AR144" s="224"/>
      <c r="AS144" s="27"/>
      <c r="AT144" s="27"/>
      <c r="AX144" s="85"/>
    </row>
    <row r="145" spans="1:50" x14ac:dyDescent="0.25">
      <c r="A145" s="27"/>
      <c r="B145" s="228" t="str">
        <f>IF(Transactions!$P$14="", "", Transactions!$P$14)</f>
        <v/>
      </c>
      <c r="C145" s="229"/>
      <c r="D145" s="229"/>
      <c r="E145" s="229"/>
      <c r="F145" s="229"/>
      <c r="G145" s="230"/>
      <c r="H145" s="27"/>
      <c r="I145" s="222" t="str">
        <f>IF($B145="", "", SUMIFS(Transactions!$G$11:$G$1010, Transactions!$C$11:$C$1010, $B145, Transactions!$U$11:$U$1010, I$139))</f>
        <v/>
      </c>
      <c r="J145" s="223"/>
      <c r="K145" s="224"/>
      <c r="L145" s="222" t="str">
        <f>IF($B145="", "", SUMIFS(Transactions!$G$11:$G$1010, Transactions!$C$11:$C$1010, $B145, Transactions!$U$11:$U$1010, L$139))</f>
        <v/>
      </c>
      <c r="M145" s="223"/>
      <c r="N145" s="224"/>
      <c r="O145" s="222" t="str">
        <f>IF($B145="", "", SUMIFS(Transactions!$G$11:$G$1010, Transactions!$C$11:$C$1010, $B145, Transactions!$U$11:$U$1010, O$139))</f>
        <v/>
      </c>
      <c r="P145" s="223"/>
      <c r="Q145" s="224"/>
      <c r="R145" s="222" t="str">
        <f>IF($B145="", "", SUMIFS(Transactions!$G$11:$G$1010, Transactions!$C$11:$C$1010, $B145, Transactions!$U$11:$U$1010, R$139))</f>
        <v/>
      </c>
      <c r="S145" s="223"/>
      <c r="T145" s="224"/>
      <c r="U145" s="222" t="str">
        <f>IF($B145="", "", SUMIFS(Transactions!$G$11:$G$1010, Transactions!$C$11:$C$1010, $B145, Transactions!$U$11:$U$1010, U$139))</f>
        <v/>
      </c>
      <c r="V145" s="223"/>
      <c r="W145" s="224"/>
      <c r="X145" s="222" t="str">
        <f>IF($B145="", "", SUMIFS(Transactions!$G$11:$G$1010, Transactions!$C$11:$C$1010, $B145, Transactions!$U$11:$U$1010, X$139))</f>
        <v/>
      </c>
      <c r="Y145" s="223"/>
      <c r="Z145" s="224"/>
      <c r="AA145" s="222" t="str">
        <f>IF($B145="", "", SUMIFS(Transactions!$G$11:$G$1010, Transactions!$C$11:$C$1010, $B145, Transactions!$U$11:$U$1010, AA$139))</f>
        <v/>
      </c>
      <c r="AB145" s="223"/>
      <c r="AC145" s="224"/>
      <c r="AD145" s="222" t="str">
        <f>IF($B145="", "", SUMIFS(Transactions!$G$11:$G$1010, Transactions!$C$11:$C$1010, $B145, Transactions!$U$11:$U$1010, AD$139))</f>
        <v/>
      </c>
      <c r="AE145" s="223"/>
      <c r="AF145" s="224"/>
      <c r="AG145" s="222" t="str">
        <f>IF($B145="", "", SUMIFS(Transactions!$G$11:$G$1010, Transactions!$C$11:$C$1010, $B145, Transactions!$U$11:$U$1010, AG$139))</f>
        <v/>
      </c>
      <c r="AH145" s="223"/>
      <c r="AI145" s="224"/>
      <c r="AJ145" s="222" t="str">
        <f>IF($B145="", "", SUMIFS(Transactions!$G$11:$G$1010, Transactions!$C$11:$C$1010, $B145, Transactions!$U$11:$U$1010, AJ$139))</f>
        <v/>
      </c>
      <c r="AK145" s="223"/>
      <c r="AL145" s="224"/>
      <c r="AM145" s="222" t="str">
        <f>IF($B145="", "", SUMIFS(Transactions!$G$11:$G$1010, Transactions!$C$11:$C$1010, $B145, Transactions!$U$11:$U$1010, AM$139))</f>
        <v/>
      </c>
      <c r="AN145" s="223"/>
      <c r="AO145" s="224"/>
      <c r="AP145" s="222" t="str">
        <f>IF($B145="", "", SUMIFS(Transactions!$G$11:$G$1010, Transactions!$C$11:$C$1010, $B145, Transactions!$U$11:$U$1010, AP$139))</f>
        <v/>
      </c>
      <c r="AQ145" s="223"/>
      <c r="AR145" s="224"/>
      <c r="AS145" s="27"/>
      <c r="AT145" s="27"/>
      <c r="AX145" s="85"/>
    </row>
    <row r="146" spans="1:50" x14ac:dyDescent="0.25">
      <c r="A146" s="27"/>
      <c r="B146" s="228" t="str">
        <f>IF(Transactions!$P$15="", "", Transactions!$P$15)</f>
        <v/>
      </c>
      <c r="C146" s="229"/>
      <c r="D146" s="229"/>
      <c r="E146" s="229"/>
      <c r="F146" s="229"/>
      <c r="G146" s="230"/>
      <c r="H146" s="27"/>
      <c r="I146" s="222" t="str">
        <f>IF($B146="", "", SUMIFS(Transactions!$G$11:$G$1010, Transactions!$C$11:$C$1010, $B146, Transactions!$U$11:$U$1010, I$139))</f>
        <v/>
      </c>
      <c r="J146" s="223"/>
      <c r="K146" s="224"/>
      <c r="L146" s="222" t="str">
        <f>IF($B146="", "", SUMIFS(Transactions!$G$11:$G$1010, Transactions!$C$11:$C$1010, $B146, Transactions!$U$11:$U$1010, L$139))</f>
        <v/>
      </c>
      <c r="M146" s="223"/>
      <c r="N146" s="224"/>
      <c r="O146" s="222" t="str">
        <f>IF($B146="", "", SUMIFS(Transactions!$G$11:$G$1010, Transactions!$C$11:$C$1010, $B146, Transactions!$U$11:$U$1010, O$139))</f>
        <v/>
      </c>
      <c r="P146" s="223"/>
      <c r="Q146" s="224"/>
      <c r="R146" s="222" t="str">
        <f>IF($B146="", "", SUMIFS(Transactions!$G$11:$G$1010, Transactions!$C$11:$C$1010, $B146, Transactions!$U$11:$U$1010, R$139))</f>
        <v/>
      </c>
      <c r="S146" s="223"/>
      <c r="T146" s="224"/>
      <c r="U146" s="222" t="str">
        <f>IF($B146="", "", SUMIFS(Transactions!$G$11:$G$1010, Transactions!$C$11:$C$1010, $B146, Transactions!$U$11:$U$1010, U$139))</f>
        <v/>
      </c>
      <c r="V146" s="223"/>
      <c r="W146" s="224"/>
      <c r="X146" s="222" t="str">
        <f>IF($B146="", "", SUMIFS(Transactions!$G$11:$G$1010, Transactions!$C$11:$C$1010, $B146, Transactions!$U$11:$U$1010, X$139))</f>
        <v/>
      </c>
      <c r="Y146" s="223"/>
      <c r="Z146" s="224"/>
      <c r="AA146" s="222" t="str">
        <f>IF($B146="", "", SUMIFS(Transactions!$G$11:$G$1010, Transactions!$C$11:$C$1010, $B146, Transactions!$U$11:$U$1010, AA$139))</f>
        <v/>
      </c>
      <c r="AB146" s="223"/>
      <c r="AC146" s="224"/>
      <c r="AD146" s="222" t="str">
        <f>IF($B146="", "", SUMIFS(Transactions!$G$11:$G$1010, Transactions!$C$11:$C$1010, $B146, Transactions!$U$11:$U$1010, AD$139))</f>
        <v/>
      </c>
      <c r="AE146" s="223"/>
      <c r="AF146" s="224"/>
      <c r="AG146" s="222" t="str">
        <f>IF($B146="", "", SUMIFS(Transactions!$G$11:$G$1010, Transactions!$C$11:$C$1010, $B146, Transactions!$U$11:$U$1010, AG$139))</f>
        <v/>
      </c>
      <c r="AH146" s="223"/>
      <c r="AI146" s="224"/>
      <c r="AJ146" s="222" t="str">
        <f>IF($B146="", "", SUMIFS(Transactions!$G$11:$G$1010, Transactions!$C$11:$C$1010, $B146, Transactions!$U$11:$U$1010, AJ$139))</f>
        <v/>
      </c>
      <c r="AK146" s="223"/>
      <c r="AL146" s="224"/>
      <c r="AM146" s="222" t="str">
        <f>IF($B146="", "", SUMIFS(Transactions!$G$11:$G$1010, Transactions!$C$11:$C$1010, $B146, Transactions!$U$11:$U$1010, AM$139))</f>
        <v/>
      </c>
      <c r="AN146" s="223"/>
      <c r="AO146" s="224"/>
      <c r="AP146" s="222" t="str">
        <f>IF($B146="", "", SUMIFS(Transactions!$G$11:$G$1010, Transactions!$C$11:$C$1010, $B146, Transactions!$U$11:$U$1010, AP$139))</f>
        <v/>
      </c>
      <c r="AQ146" s="223"/>
      <c r="AR146" s="224"/>
      <c r="AS146" s="27"/>
      <c r="AT146" s="27"/>
      <c r="AX146" s="85"/>
    </row>
    <row r="147" spans="1:50" x14ac:dyDescent="0.25">
      <c r="A147" s="27"/>
      <c r="B147" s="228" t="str">
        <f>IF(Transactions!$P$16="", "", Transactions!$P$16)</f>
        <v/>
      </c>
      <c r="C147" s="229"/>
      <c r="D147" s="229"/>
      <c r="E147" s="229"/>
      <c r="F147" s="229"/>
      <c r="G147" s="230"/>
      <c r="H147" s="27"/>
      <c r="I147" s="222" t="str">
        <f>IF($B147="", "", SUMIFS(Transactions!$G$11:$G$1010, Transactions!$C$11:$C$1010, $B147, Transactions!$U$11:$U$1010, I$139))</f>
        <v/>
      </c>
      <c r="J147" s="223"/>
      <c r="K147" s="224"/>
      <c r="L147" s="222" t="str">
        <f>IF($B147="", "", SUMIFS(Transactions!$G$11:$G$1010, Transactions!$C$11:$C$1010, $B147, Transactions!$U$11:$U$1010, L$139))</f>
        <v/>
      </c>
      <c r="M147" s="223"/>
      <c r="N147" s="224"/>
      <c r="O147" s="222" t="str">
        <f>IF($B147="", "", SUMIFS(Transactions!$G$11:$G$1010, Transactions!$C$11:$C$1010, $B147, Transactions!$U$11:$U$1010, O$139))</f>
        <v/>
      </c>
      <c r="P147" s="223"/>
      <c r="Q147" s="224"/>
      <c r="R147" s="222" t="str">
        <f>IF($B147="", "", SUMIFS(Transactions!$G$11:$G$1010, Transactions!$C$11:$C$1010, $B147, Transactions!$U$11:$U$1010, R$139))</f>
        <v/>
      </c>
      <c r="S147" s="223"/>
      <c r="T147" s="224"/>
      <c r="U147" s="222" t="str">
        <f>IF($B147="", "", SUMIFS(Transactions!$G$11:$G$1010, Transactions!$C$11:$C$1010, $B147, Transactions!$U$11:$U$1010, U$139))</f>
        <v/>
      </c>
      <c r="V147" s="223"/>
      <c r="W147" s="224"/>
      <c r="X147" s="222" t="str">
        <f>IF($B147="", "", SUMIFS(Transactions!$G$11:$G$1010, Transactions!$C$11:$C$1010, $B147, Transactions!$U$11:$U$1010, X$139))</f>
        <v/>
      </c>
      <c r="Y147" s="223"/>
      <c r="Z147" s="224"/>
      <c r="AA147" s="222" t="str">
        <f>IF($B147="", "", SUMIFS(Transactions!$G$11:$G$1010, Transactions!$C$11:$C$1010, $B147, Transactions!$U$11:$U$1010, AA$139))</f>
        <v/>
      </c>
      <c r="AB147" s="223"/>
      <c r="AC147" s="224"/>
      <c r="AD147" s="222" t="str">
        <f>IF($B147="", "", SUMIFS(Transactions!$G$11:$G$1010, Transactions!$C$11:$C$1010, $B147, Transactions!$U$11:$U$1010, AD$139))</f>
        <v/>
      </c>
      <c r="AE147" s="223"/>
      <c r="AF147" s="224"/>
      <c r="AG147" s="222" t="str">
        <f>IF($B147="", "", SUMIFS(Transactions!$G$11:$G$1010, Transactions!$C$11:$C$1010, $B147, Transactions!$U$11:$U$1010, AG$139))</f>
        <v/>
      </c>
      <c r="AH147" s="223"/>
      <c r="AI147" s="224"/>
      <c r="AJ147" s="222" t="str">
        <f>IF($B147="", "", SUMIFS(Transactions!$G$11:$G$1010, Transactions!$C$11:$C$1010, $B147, Transactions!$U$11:$U$1010, AJ$139))</f>
        <v/>
      </c>
      <c r="AK147" s="223"/>
      <c r="AL147" s="224"/>
      <c r="AM147" s="222" t="str">
        <f>IF($B147="", "", SUMIFS(Transactions!$G$11:$G$1010, Transactions!$C$11:$C$1010, $B147, Transactions!$U$11:$U$1010, AM$139))</f>
        <v/>
      </c>
      <c r="AN147" s="223"/>
      <c r="AO147" s="224"/>
      <c r="AP147" s="222" t="str">
        <f>IF($B147="", "", SUMIFS(Transactions!$G$11:$G$1010, Transactions!$C$11:$C$1010, $B147, Transactions!$U$11:$U$1010, AP$139))</f>
        <v/>
      </c>
      <c r="AQ147" s="223"/>
      <c r="AR147" s="224"/>
      <c r="AS147" s="27"/>
      <c r="AT147" s="27"/>
      <c r="AX147" s="85"/>
    </row>
    <row r="148" spans="1:50" x14ac:dyDescent="0.25">
      <c r="A148" s="27"/>
      <c r="B148" s="228" t="str">
        <f>IF(Transactions!$P$17="", "", Transactions!$P$17)</f>
        <v/>
      </c>
      <c r="C148" s="229"/>
      <c r="D148" s="229"/>
      <c r="E148" s="229"/>
      <c r="F148" s="229"/>
      <c r="G148" s="230"/>
      <c r="H148" s="27"/>
      <c r="I148" s="222" t="str">
        <f>IF($B148="", "", SUMIFS(Transactions!$G$11:$G$1010, Transactions!$C$11:$C$1010, $B148, Transactions!$U$11:$U$1010, I$139))</f>
        <v/>
      </c>
      <c r="J148" s="223"/>
      <c r="K148" s="224"/>
      <c r="L148" s="222" t="str">
        <f>IF($B148="", "", SUMIFS(Transactions!$G$11:$G$1010, Transactions!$C$11:$C$1010, $B148, Transactions!$U$11:$U$1010, L$139))</f>
        <v/>
      </c>
      <c r="M148" s="223"/>
      <c r="N148" s="224"/>
      <c r="O148" s="222" t="str">
        <f>IF($B148="", "", SUMIFS(Transactions!$G$11:$G$1010, Transactions!$C$11:$C$1010, $B148, Transactions!$U$11:$U$1010, O$139))</f>
        <v/>
      </c>
      <c r="P148" s="223"/>
      <c r="Q148" s="224"/>
      <c r="R148" s="222" t="str">
        <f>IF($B148="", "", SUMIFS(Transactions!$G$11:$G$1010, Transactions!$C$11:$C$1010, $B148, Transactions!$U$11:$U$1010, R$139))</f>
        <v/>
      </c>
      <c r="S148" s="223"/>
      <c r="T148" s="224"/>
      <c r="U148" s="222" t="str">
        <f>IF($B148="", "", SUMIFS(Transactions!$G$11:$G$1010, Transactions!$C$11:$C$1010, $B148, Transactions!$U$11:$U$1010, U$139))</f>
        <v/>
      </c>
      <c r="V148" s="223"/>
      <c r="W148" s="224"/>
      <c r="X148" s="222" t="str">
        <f>IF($B148="", "", SUMIFS(Transactions!$G$11:$G$1010, Transactions!$C$11:$C$1010, $B148, Transactions!$U$11:$U$1010, X$139))</f>
        <v/>
      </c>
      <c r="Y148" s="223"/>
      <c r="Z148" s="224"/>
      <c r="AA148" s="222" t="str">
        <f>IF($B148="", "", SUMIFS(Transactions!$G$11:$G$1010, Transactions!$C$11:$C$1010, $B148, Transactions!$U$11:$U$1010, AA$139))</f>
        <v/>
      </c>
      <c r="AB148" s="223"/>
      <c r="AC148" s="224"/>
      <c r="AD148" s="222" t="str">
        <f>IF($B148="", "", SUMIFS(Transactions!$G$11:$G$1010, Transactions!$C$11:$C$1010, $B148, Transactions!$U$11:$U$1010, AD$139))</f>
        <v/>
      </c>
      <c r="AE148" s="223"/>
      <c r="AF148" s="224"/>
      <c r="AG148" s="222" t="str">
        <f>IF($B148="", "", SUMIFS(Transactions!$G$11:$G$1010, Transactions!$C$11:$C$1010, $B148, Transactions!$U$11:$U$1010, AG$139))</f>
        <v/>
      </c>
      <c r="AH148" s="223"/>
      <c r="AI148" s="224"/>
      <c r="AJ148" s="222" t="str">
        <f>IF($B148="", "", SUMIFS(Transactions!$G$11:$G$1010, Transactions!$C$11:$C$1010, $B148, Transactions!$U$11:$U$1010, AJ$139))</f>
        <v/>
      </c>
      <c r="AK148" s="223"/>
      <c r="AL148" s="224"/>
      <c r="AM148" s="222" t="str">
        <f>IF($B148="", "", SUMIFS(Transactions!$G$11:$G$1010, Transactions!$C$11:$C$1010, $B148, Transactions!$U$11:$U$1010, AM$139))</f>
        <v/>
      </c>
      <c r="AN148" s="223"/>
      <c r="AO148" s="224"/>
      <c r="AP148" s="222" t="str">
        <f>IF($B148="", "", SUMIFS(Transactions!$G$11:$G$1010, Transactions!$C$11:$C$1010, $B148, Transactions!$U$11:$U$1010, AP$139))</f>
        <v/>
      </c>
      <c r="AQ148" s="223"/>
      <c r="AR148" s="224"/>
      <c r="AS148" s="27"/>
      <c r="AT148" s="27"/>
      <c r="AX148" s="85"/>
    </row>
    <row r="149" spans="1:50" x14ac:dyDescent="0.25">
      <c r="A149" s="27"/>
      <c r="B149" s="228" t="str">
        <f>IF(Transactions!$P$18="", "", Transactions!$P$18)</f>
        <v/>
      </c>
      <c r="C149" s="229"/>
      <c r="D149" s="229"/>
      <c r="E149" s="229"/>
      <c r="F149" s="229"/>
      <c r="G149" s="230"/>
      <c r="H149" s="27"/>
      <c r="I149" s="222" t="str">
        <f>IF($B149="", "", SUMIFS(Transactions!$G$11:$G$1010, Transactions!$C$11:$C$1010, $B149, Transactions!$U$11:$U$1010, I$139))</f>
        <v/>
      </c>
      <c r="J149" s="223"/>
      <c r="K149" s="224"/>
      <c r="L149" s="222" t="str">
        <f>IF($B149="", "", SUMIFS(Transactions!$G$11:$G$1010, Transactions!$C$11:$C$1010, $B149, Transactions!$U$11:$U$1010, L$139))</f>
        <v/>
      </c>
      <c r="M149" s="223"/>
      <c r="N149" s="224"/>
      <c r="O149" s="222" t="str">
        <f>IF($B149="", "", SUMIFS(Transactions!$G$11:$G$1010, Transactions!$C$11:$C$1010, $B149, Transactions!$U$11:$U$1010, O$139))</f>
        <v/>
      </c>
      <c r="P149" s="223"/>
      <c r="Q149" s="224"/>
      <c r="R149" s="222" t="str">
        <f>IF($B149="", "", SUMIFS(Transactions!$G$11:$G$1010, Transactions!$C$11:$C$1010, $B149, Transactions!$U$11:$U$1010, R$139))</f>
        <v/>
      </c>
      <c r="S149" s="223"/>
      <c r="T149" s="224"/>
      <c r="U149" s="222" t="str">
        <f>IF($B149="", "", SUMIFS(Transactions!$G$11:$G$1010, Transactions!$C$11:$C$1010, $B149, Transactions!$U$11:$U$1010, U$139))</f>
        <v/>
      </c>
      <c r="V149" s="223"/>
      <c r="W149" s="224"/>
      <c r="X149" s="222" t="str">
        <f>IF($B149="", "", SUMIFS(Transactions!$G$11:$G$1010, Transactions!$C$11:$C$1010, $B149, Transactions!$U$11:$U$1010, X$139))</f>
        <v/>
      </c>
      <c r="Y149" s="223"/>
      <c r="Z149" s="224"/>
      <c r="AA149" s="222" t="str">
        <f>IF($B149="", "", SUMIFS(Transactions!$G$11:$G$1010, Transactions!$C$11:$C$1010, $B149, Transactions!$U$11:$U$1010, AA$139))</f>
        <v/>
      </c>
      <c r="AB149" s="223"/>
      <c r="AC149" s="224"/>
      <c r="AD149" s="222" t="str">
        <f>IF($B149="", "", SUMIFS(Transactions!$G$11:$G$1010, Transactions!$C$11:$C$1010, $B149, Transactions!$U$11:$U$1010, AD$139))</f>
        <v/>
      </c>
      <c r="AE149" s="223"/>
      <c r="AF149" s="224"/>
      <c r="AG149" s="222" t="str">
        <f>IF($B149="", "", SUMIFS(Transactions!$G$11:$G$1010, Transactions!$C$11:$C$1010, $B149, Transactions!$U$11:$U$1010, AG$139))</f>
        <v/>
      </c>
      <c r="AH149" s="223"/>
      <c r="AI149" s="224"/>
      <c r="AJ149" s="222" t="str">
        <f>IF($B149="", "", SUMIFS(Transactions!$G$11:$G$1010, Transactions!$C$11:$C$1010, $B149, Transactions!$U$11:$U$1010, AJ$139))</f>
        <v/>
      </c>
      <c r="AK149" s="223"/>
      <c r="AL149" s="224"/>
      <c r="AM149" s="222" t="str">
        <f>IF($B149="", "", SUMIFS(Transactions!$G$11:$G$1010, Transactions!$C$11:$C$1010, $B149, Transactions!$U$11:$U$1010, AM$139))</f>
        <v/>
      </c>
      <c r="AN149" s="223"/>
      <c r="AO149" s="224"/>
      <c r="AP149" s="222" t="str">
        <f>IF($B149="", "", SUMIFS(Transactions!$G$11:$G$1010, Transactions!$C$11:$C$1010, $B149, Transactions!$U$11:$U$1010, AP$139))</f>
        <v/>
      </c>
      <c r="AQ149" s="223"/>
      <c r="AR149" s="224"/>
      <c r="AS149" s="27"/>
      <c r="AT149" s="27"/>
      <c r="AX149" s="85"/>
    </row>
    <row r="150" spans="1:50" x14ac:dyDescent="0.25">
      <c r="A150" s="27"/>
      <c r="B150" s="228" t="str">
        <f>IF(Transactions!$P$19="", "", Transactions!$P$19)</f>
        <v/>
      </c>
      <c r="C150" s="229"/>
      <c r="D150" s="229"/>
      <c r="E150" s="229"/>
      <c r="F150" s="229"/>
      <c r="G150" s="230"/>
      <c r="H150" s="27"/>
      <c r="I150" s="222" t="str">
        <f>IF($B150="", "", SUMIFS(Transactions!$G$11:$G$1010, Transactions!$C$11:$C$1010, $B150, Transactions!$U$11:$U$1010, I$139))</f>
        <v/>
      </c>
      <c r="J150" s="223"/>
      <c r="K150" s="224"/>
      <c r="L150" s="222" t="str">
        <f>IF($B150="", "", SUMIFS(Transactions!$G$11:$G$1010, Transactions!$C$11:$C$1010, $B150, Transactions!$U$11:$U$1010, L$139))</f>
        <v/>
      </c>
      <c r="M150" s="223"/>
      <c r="N150" s="224"/>
      <c r="O150" s="222" t="str">
        <f>IF($B150="", "", SUMIFS(Transactions!$G$11:$G$1010, Transactions!$C$11:$C$1010, $B150, Transactions!$U$11:$U$1010, O$139))</f>
        <v/>
      </c>
      <c r="P150" s="223"/>
      <c r="Q150" s="224"/>
      <c r="R150" s="222" t="str">
        <f>IF($B150="", "", SUMIFS(Transactions!$G$11:$G$1010, Transactions!$C$11:$C$1010, $B150, Transactions!$U$11:$U$1010, R$139))</f>
        <v/>
      </c>
      <c r="S150" s="223"/>
      <c r="T150" s="224"/>
      <c r="U150" s="222" t="str">
        <f>IF($B150="", "", SUMIFS(Transactions!$G$11:$G$1010, Transactions!$C$11:$C$1010, $B150, Transactions!$U$11:$U$1010, U$139))</f>
        <v/>
      </c>
      <c r="V150" s="223"/>
      <c r="W150" s="224"/>
      <c r="X150" s="222" t="str">
        <f>IF($B150="", "", SUMIFS(Transactions!$G$11:$G$1010, Transactions!$C$11:$C$1010, $B150, Transactions!$U$11:$U$1010, X$139))</f>
        <v/>
      </c>
      <c r="Y150" s="223"/>
      <c r="Z150" s="224"/>
      <c r="AA150" s="222" t="str">
        <f>IF($B150="", "", SUMIFS(Transactions!$G$11:$G$1010, Transactions!$C$11:$C$1010, $B150, Transactions!$U$11:$U$1010, AA$139))</f>
        <v/>
      </c>
      <c r="AB150" s="223"/>
      <c r="AC150" s="224"/>
      <c r="AD150" s="222" t="str">
        <f>IF($B150="", "", SUMIFS(Transactions!$G$11:$G$1010, Transactions!$C$11:$C$1010, $B150, Transactions!$U$11:$U$1010, AD$139))</f>
        <v/>
      </c>
      <c r="AE150" s="223"/>
      <c r="AF150" s="224"/>
      <c r="AG150" s="222" t="str">
        <f>IF($B150="", "", SUMIFS(Transactions!$G$11:$G$1010, Transactions!$C$11:$C$1010, $B150, Transactions!$U$11:$U$1010, AG$139))</f>
        <v/>
      </c>
      <c r="AH150" s="223"/>
      <c r="AI150" s="224"/>
      <c r="AJ150" s="222" t="str">
        <f>IF($B150="", "", SUMIFS(Transactions!$G$11:$G$1010, Transactions!$C$11:$C$1010, $B150, Transactions!$U$11:$U$1010, AJ$139))</f>
        <v/>
      </c>
      <c r="AK150" s="223"/>
      <c r="AL150" s="224"/>
      <c r="AM150" s="222" t="str">
        <f>IF($B150="", "", SUMIFS(Transactions!$G$11:$G$1010, Transactions!$C$11:$C$1010, $B150, Transactions!$U$11:$U$1010, AM$139))</f>
        <v/>
      </c>
      <c r="AN150" s="223"/>
      <c r="AO150" s="224"/>
      <c r="AP150" s="222" t="str">
        <f>IF($B150="", "", SUMIFS(Transactions!$G$11:$G$1010, Transactions!$C$11:$C$1010, $B150, Transactions!$U$11:$U$1010, AP$139))</f>
        <v/>
      </c>
      <c r="AQ150" s="223"/>
      <c r="AR150" s="224"/>
      <c r="AS150" s="27"/>
      <c r="AT150" s="27"/>
      <c r="AX150" s="85"/>
    </row>
    <row r="151" spans="1:50" x14ac:dyDescent="0.25">
      <c r="A151" s="27"/>
      <c r="B151" s="228" t="str">
        <f>IF(Transactions!$P$20="", "", Transactions!$P$20)</f>
        <v/>
      </c>
      <c r="C151" s="229"/>
      <c r="D151" s="229"/>
      <c r="E151" s="229"/>
      <c r="F151" s="229"/>
      <c r="G151" s="230"/>
      <c r="H151" s="27"/>
      <c r="I151" s="222" t="str">
        <f>IF($B151="", "", SUMIFS(Transactions!$G$11:$G$1010, Transactions!$C$11:$C$1010, $B151, Transactions!$U$11:$U$1010, I$139))</f>
        <v/>
      </c>
      <c r="J151" s="223"/>
      <c r="K151" s="224"/>
      <c r="L151" s="222" t="str">
        <f>IF($B151="", "", SUMIFS(Transactions!$G$11:$G$1010, Transactions!$C$11:$C$1010, $B151, Transactions!$U$11:$U$1010, L$139))</f>
        <v/>
      </c>
      <c r="M151" s="223"/>
      <c r="N151" s="224"/>
      <c r="O151" s="222" t="str">
        <f>IF($B151="", "", SUMIFS(Transactions!$G$11:$G$1010, Transactions!$C$11:$C$1010, $B151, Transactions!$U$11:$U$1010, O$139))</f>
        <v/>
      </c>
      <c r="P151" s="223"/>
      <c r="Q151" s="224"/>
      <c r="R151" s="222" t="str">
        <f>IF($B151="", "", SUMIFS(Transactions!$G$11:$G$1010, Transactions!$C$11:$C$1010, $B151, Transactions!$U$11:$U$1010, R$139))</f>
        <v/>
      </c>
      <c r="S151" s="223"/>
      <c r="T151" s="224"/>
      <c r="U151" s="222" t="str">
        <f>IF($B151="", "", SUMIFS(Transactions!$G$11:$G$1010, Transactions!$C$11:$C$1010, $B151, Transactions!$U$11:$U$1010, U$139))</f>
        <v/>
      </c>
      <c r="V151" s="223"/>
      <c r="W151" s="224"/>
      <c r="X151" s="222" t="str">
        <f>IF($B151="", "", SUMIFS(Transactions!$G$11:$G$1010, Transactions!$C$11:$C$1010, $B151, Transactions!$U$11:$U$1010, X$139))</f>
        <v/>
      </c>
      <c r="Y151" s="223"/>
      <c r="Z151" s="224"/>
      <c r="AA151" s="222" t="str">
        <f>IF($B151="", "", SUMIFS(Transactions!$G$11:$G$1010, Transactions!$C$11:$C$1010, $B151, Transactions!$U$11:$U$1010, AA$139))</f>
        <v/>
      </c>
      <c r="AB151" s="223"/>
      <c r="AC151" s="224"/>
      <c r="AD151" s="222" t="str">
        <f>IF($B151="", "", SUMIFS(Transactions!$G$11:$G$1010, Transactions!$C$11:$C$1010, $B151, Transactions!$U$11:$U$1010, AD$139))</f>
        <v/>
      </c>
      <c r="AE151" s="223"/>
      <c r="AF151" s="224"/>
      <c r="AG151" s="222" t="str">
        <f>IF($B151="", "", SUMIFS(Transactions!$G$11:$G$1010, Transactions!$C$11:$C$1010, $B151, Transactions!$U$11:$U$1010, AG$139))</f>
        <v/>
      </c>
      <c r="AH151" s="223"/>
      <c r="AI151" s="224"/>
      <c r="AJ151" s="222" t="str">
        <f>IF($B151="", "", SUMIFS(Transactions!$G$11:$G$1010, Transactions!$C$11:$C$1010, $B151, Transactions!$U$11:$U$1010, AJ$139))</f>
        <v/>
      </c>
      <c r="AK151" s="223"/>
      <c r="AL151" s="224"/>
      <c r="AM151" s="222" t="str">
        <f>IF($B151="", "", SUMIFS(Transactions!$G$11:$G$1010, Transactions!$C$11:$C$1010, $B151, Transactions!$U$11:$U$1010, AM$139))</f>
        <v/>
      </c>
      <c r="AN151" s="223"/>
      <c r="AO151" s="224"/>
      <c r="AP151" s="222" t="str">
        <f>IF($B151="", "", SUMIFS(Transactions!$G$11:$G$1010, Transactions!$C$11:$C$1010, $B151, Transactions!$U$11:$U$1010, AP$139))</f>
        <v/>
      </c>
      <c r="AQ151" s="223"/>
      <c r="AR151" s="224"/>
      <c r="AS151" s="27"/>
      <c r="AT151" s="27"/>
      <c r="AX151" s="85"/>
    </row>
    <row r="152" spans="1:50" x14ac:dyDescent="0.25">
      <c r="A152" s="27"/>
      <c r="B152" s="228" t="str">
        <f>IF(Transactions!$P$21="", "", Transactions!$P$21)</f>
        <v/>
      </c>
      <c r="C152" s="229"/>
      <c r="D152" s="229"/>
      <c r="E152" s="229"/>
      <c r="F152" s="229"/>
      <c r="G152" s="230"/>
      <c r="H152" s="27"/>
      <c r="I152" s="222" t="str">
        <f>IF($B152="", "", SUMIFS(Transactions!$G$11:$G$1010, Transactions!$C$11:$C$1010, $B152, Transactions!$U$11:$U$1010, I$139))</f>
        <v/>
      </c>
      <c r="J152" s="223"/>
      <c r="K152" s="224"/>
      <c r="L152" s="222" t="str">
        <f>IF($B152="", "", SUMIFS(Transactions!$G$11:$G$1010, Transactions!$C$11:$C$1010, $B152, Transactions!$U$11:$U$1010, L$139))</f>
        <v/>
      </c>
      <c r="M152" s="223"/>
      <c r="N152" s="224"/>
      <c r="O152" s="222" t="str">
        <f>IF($B152="", "", SUMIFS(Transactions!$G$11:$G$1010, Transactions!$C$11:$C$1010, $B152, Transactions!$U$11:$U$1010, O$139))</f>
        <v/>
      </c>
      <c r="P152" s="223"/>
      <c r="Q152" s="224"/>
      <c r="R152" s="222" t="str">
        <f>IF($B152="", "", SUMIFS(Transactions!$G$11:$G$1010, Transactions!$C$11:$C$1010, $B152, Transactions!$U$11:$U$1010, R$139))</f>
        <v/>
      </c>
      <c r="S152" s="223"/>
      <c r="T152" s="224"/>
      <c r="U152" s="222" t="str">
        <f>IF($B152="", "", SUMIFS(Transactions!$G$11:$G$1010, Transactions!$C$11:$C$1010, $B152, Transactions!$U$11:$U$1010, U$139))</f>
        <v/>
      </c>
      <c r="V152" s="223"/>
      <c r="W152" s="224"/>
      <c r="X152" s="222" t="str">
        <f>IF($B152="", "", SUMIFS(Transactions!$G$11:$G$1010, Transactions!$C$11:$C$1010, $B152, Transactions!$U$11:$U$1010, X$139))</f>
        <v/>
      </c>
      <c r="Y152" s="223"/>
      <c r="Z152" s="224"/>
      <c r="AA152" s="222" t="str">
        <f>IF($B152="", "", SUMIFS(Transactions!$G$11:$G$1010, Transactions!$C$11:$C$1010, $B152, Transactions!$U$11:$U$1010, AA$139))</f>
        <v/>
      </c>
      <c r="AB152" s="223"/>
      <c r="AC152" s="224"/>
      <c r="AD152" s="222" t="str">
        <f>IF($B152="", "", SUMIFS(Transactions!$G$11:$G$1010, Transactions!$C$11:$C$1010, $B152, Transactions!$U$11:$U$1010, AD$139))</f>
        <v/>
      </c>
      <c r="AE152" s="223"/>
      <c r="AF152" s="224"/>
      <c r="AG152" s="222" t="str">
        <f>IF($B152="", "", SUMIFS(Transactions!$G$11:$G$1010, Transactions!$C$11:$C$1010, $B152, Transactions!$U$11:$U$1010, AG$139))</f>
        <v/>
      </c>
      <c r="AH152" s="223"/>
      <c r="AI152" s="224"/>
      <c r="AJ152" s="222" t="str">
        <f>IF($B152="", "", SUMIFS(Transactions!$G$11:$G$1010, Transactions!$C$11:$C$1010, $B152, Transactions!$U$11:$U$1010, AJ$139))</f>
        <v/>
      </c>
      <c r="AK152" s="223"/>
      <c r="AL152" s="224"/>
      <c r="AM152" s="222" t="str">
        <f>IF($B152="", "", SUMIFS(Transactions!$G$11:$G$1010, Transactions!$C$11:$C$1010, $B152, Transactions!$U$11:$U$1010, AM$139))</f>
        <v/>
      </c>
      <c r="AN152" s="223"/>
      <c r="AO152" s="224"/>
      <c r="AP152" s="222" t="str">
        <f>IF($B152="", "", SUMIFS(Transactions!$G$11:$G$1010, Transactions!$C$11:$C$1010, $B152, Transactions!$U$11:$U$1010, AP$139))</f>
        <v/>
      </c>
      <c r="AQ152" s="223"/>
      <c r="AR152" s="224"/>
      <c r="AS152" s="27"/>
      <c r="AT152" s="27"/>
    </row>
    <row r="153" spans="1:50" x14ac:dyDescent="0.25">
      <c r="A153" s="27"/>
      <c r="B153" s="228" t="str">
        <f>IF(Transactions!$P$22="", "", Transactions!$P$22)</f>
        <v/>
      </c>
      <c r="C153" s="229"/>
      <c r="D153" s="229"/>
      <c r="E153" s="229"/>
      <c r="F153" s="229"/>
      <c r="G153" s="230"/>
      <c r="H153" s="27"/>
      <c r="I153" s="222" t="str">
        <f>IF($B153="", "", SUMIFS(Transactions!$G$11:$G$1010, Transactions!$C$11:$C$1010, $B153, Transactions!$U$11:$U$1010, I$139))</f>
        <v/>
      </c>
      <c r="J153" s="223"/>
      <c r="K153" s="224"/>
      <c r="L153" s="222" t="str">
        <f>IF($B153="", "", SUMIFS(Transactions!$G$11:$G$1010, Transactions!$C$11:$C$1010, $B153, Transactions!$U$11:$U$1010, L$139))</f>
        <v/>
      </c>
      <c r="M153" s="223"/>
      <c r="N153" s="224"/>
      <c r="O153" s="222" t="str">
        <f>IF($B153="", "", SUMIFS(Transactions!$G$11:$G$1010, Transactions!$C$11:$C$1010, $B153, Transactions!$U$11:$U$1010, O$139))</f>
        <v/>
      </c>
      <c r="P153" s="223"/>
      <c r="Q153" s="224"/>
      <c r="R153" s="222" t="str">
        <f>IF($B153="", "", SUMIFS(Transactions!$G$11:$G$1010, Transactions!$C$11:$C$1010, $B153, Transactions!$U$11:$U$1010, R$139))</f>
        <v/>
      </c>
      <c r="S153" s="223"/>
      <c r="T153" s="224"/>
      <c r="U153" s="222" t="str">
        <f>IF($B153="", "", SUMIFS(Transactions!$G$11:$G$1010, Transactions!$C$11:$C$1010, $B153, Transactions!$U$11:$U$1010, U$139))</f>
        <v/>
      </c>
      <c r="V153" s="223"/>
      <c r="W153" s="224"/>
      <c r="X153" s="222" t="str">
        <f>IF($B153="", "", SUMIFS(Transactions!$G$11:$G$1010, Transactions!$C$11:$C$1010, $B153, Transactions!$U$11:$U$1010, X$139))</f>
        <v/>
      </c>
      <c r="Y153" s="223"/>
      <c r="Z153" s="224"/>
      <c r="AA153" s="222" t="str">
        <f>IF($B153="", "", SUMIFS(Transactions!$G$11:$G$1010, Transactions!$C$11:$C$1010, $B153, Transactions!$U$11:$U$1010, AA$139))</f>
        <v/>
      </c>
      <c r="AB153" s="223"/>
      <c r="AC153" s="224"/>
      <c r="AD153" s="222" t="str">
        <f>IF($B153="", "", SUMIFS(Transactions!$G$11:$G$1010, Transactions!$C$11:$C$1010, $B153, Transactions!$U$11:$U$1010, AD$139))</f>
        <v/>
      </c>
      <c r="AE153" s="223"/>
      <c r="AF153" s="224"/>
      <c r="AG153" s="222" t="str">
        <f>IF($B153="", "", SUMIFS(Transactions!$G$11:$G$1010, Transactions!$C$11:$C$1010, $B153, Transactions!$U$11:$U$1010, AG$139))</f>
        <v/>
      </c>
      <c r="AH153" s="223"/>
      <c r="AI153" s="224"/>
      <c r="AJ153" s="222" t="str">
        <f>IF($B153="", "", SUMIFS(Transactions!$G$11:$G$1010, Transactions!$C$11:$C$1010, $B153, Transactions!$U$11:$U$1010, AJ$139))</f>
        <v/>
      </c>
      <c r="AK153" s="223"/>
      <c r="AL153" s="224"/>
      <c r="AM153" s="222" t="str">
        <f>IF($B153="", "", SUMIFS(Transactions!$G$11:$G$1010, Transactions!$C$11:$C$1010, $B153, Transactions!$U$11:$U$1010, AM$139))</f>
        <v/>
      </c>
      <c r="AN153" s="223"/>
      <c r="AO153" s="224"/>
      <c r="AP153" s="222" t="str">
        <f>IF($B153="", "", SUMIFS(Transactions!$G$11:$G$1010, Transactions!$C$11:$C$1010, $B153, Transactions!$U$11:$U$1010, AP$139))</f>
        <v/>
      </c>
      <c r="AQ153" s="223"/>
      <c r="AR153" s="224"/>
      <c r="AS153" s="27"/>
      <c r="AT153" s="27"/>
    </row>
    <row r="154" spans="1:50" x14ac:dyDescent="0.25">
      <c r="A154" s="27"/>
      <c r="B154" s="228" t="str">
        <f>IF(Transactions!$P$23="", "", Transactions!$P$23)</f>
        <v/>
      </c>
      <c r="C154" s="229"/>
      <c r="D154" s="229"/>
      <c r="E154" s="229"/>
      <c r="F154" s="229"/>
      <c r="G154" s="230"/>
      <c r="H154" s="27"/>
      <c r="I154" s="222" t="str">
        <f>IF($B154="", "", SUMIFS(Transactions!$G$11:$G$1010, Transactions!$C$11:$C$1010, $B154, Transactions!$U$11:$U$1010, I$139))</f>
        <v/>
      </c>
      <c r="J154" s="223"/>
      <c r="K154" s="224"/>
      <c r="L154" s="222" t="str">
        <f>IF($B154="", "", SUMIFS(Transactions!$G$11:$G$1010, Transactions!$C$11:$C$1010, $B154, Transactions!$U$11:$U$1010, L$139))</f>
        <v/>
      </c>
      <c r="M154" s="223"/>
      <c r="N154" s="224"/>
      <c r="O154" s="222" t="str">
        <f>IF($B154="", "", SUMIFS(Transactions!$G$11:$G$1010, Transactions!$C$11:$C$1010, $B154, Transactions!$U$11:$U$1010, O$139))</f>
        <v/>
      </c>
      <c r="P154" s="223"/>
      <c r="Q154" s="224"/>
      <c r="R154" s="222" t="str">
        <f>IF($B154="", "", SUMIFS(Transactions!$G$11:$G$1010, Transactions!$C$11:$C$1010, $B154, Transactions!$U$11:$U$1010, R$139))</f>
        <v/>
      </c>
      <c r="S154" s="223"/>
      <c r="T154" s="224"/>
      <c r="U154" s="222" t="str">
        <f>IF($B154="", "", SUMIFS(Transactions!$G$11:$G$1010, Transactions!$C$11:$C$1010, $B154, Transactions!$U$11:$U$1010, U$139))</f>
        <v/>
      </c>
      <c r="V154" s="223"/>
      <c r="W154" s="224"/>
      <c r="X154" s="222" t="str">
        <f>IF($B154="", "", SUMIFS(Transactions!$G$11:$G$1010, Transactions!$C$11:$C$1010, $B154, Transactions!$U$11:$U$1010, X$139))</f>
        <v/>
      </c>
      <c r="Y154" s="223"/>
      <c r="Z154" s="224"/>
      <c r="AA154" s="222" t="str">
        <f>IF($B154="", "", SUMIFS(Transactions!$G$11:$G$1010, Transactions!$C$11:$C$1010, $B154, Transactions!$U$11:$U$1010, AA$139))</f>
        <v/>
      </c>
      <c r="AB154" s="223"/>
      <c r="AC154" s="224"/>
      <c r="AD154" s="222" t="str">
        <f>IF($B154="", "", SUMIFS(Transactions!$G$11:$G$1010, Transactions!$C$11:$C$1010, $B154, Transactions!$U$11:$U$1010, AD$139))</f>
        <v/>
      </c>
      <c r="AE154" s="223"/>
      <c r="AF154" s="224"/>
      <c r="AG154" s="222" t="str">
        <f>IF($B154="", "", SUMIFS(Transactions!$G$11:$G$1010, Transactions!$C$11:$C$1010, $B154, Transactions!$U$11:$U$1010, AG$139))</f>
        <v/>
      </c>
      <c r="AH154" s="223"/>
      <c r="AI154" s="224"/>
      <c r="AJ154" s="222" t="str">
        <f>IF($B154="", "", SUMIFS(Transactions!$G$11:$G$1010, Transactions!$C$11:$C$1010, $B154, Transactions!$U$11:$U$1010, AJ$139))</f>
        <v/>
      </c>
      <c r="AK154" s="223"/>
      <c r="AL154" s="224"/>
      <c r="AM154" s="222" t="str">
        <f>IF($B154="", "", SUMIFS(Transactions!$G$11:$G$1010, Transactions!$C$11:$C$1010, $B154, Transactions!$U$11:$U$1010, AM$139))</f>
        <v/>
      </c>
      <c r="AN154" s="223"/>
      <c r="AO154" s="224"/>
      <c r="AP154" s="222" t="str">
        <f>IF($B154="", "", SUMIFS(Transactions!$G$11:$G$1010, Transactions!$C$11:$C$1010, $B154, Transactions!$U$11:$U$1010, AP$139))</f>
        <v/>
      </c>
      <c r="AQ154" s="223"/>
      <c r="AR154" s="224"/>
      <c r="AS154" s="27"/>
      <c r="AT154" s="27"/>
    </row>
    <row r="155" spans="1:50" x14ac:dyDescent="0.25">
      <c r="A155" s="27"/>
      <c r="B155" s="228" t="str">
        <f>IF(Transactions!$P$24="", "", Transactions!$P$24)</f>
        <v/>
      </c>
      <c r="C155" s="229"/>
      <c r="D155" s="229"/>
      <c r="E155" s="229"/>
      <c r="F155" s="229"/>
      <c r="G155" s="230"/>
      <c r="H155" s="27"/>
      <c r="I155" s="222" t="str">
        <f>IF($B155="", "", SUMIFS(Transactions!$G$11:$G$1010, Transactions!$C$11:$C$1010, $B155, Transactions!$U$11:$U$1010, I$139))</f>
        <v/>
      </c>
      <c r="J155" s="223"/>
      <c r="K155" s="224"/>
      <c r="L155" s="222" t="str">
        <f>IF($B155="", "", SUMIFS(Transactions!$G$11:$G$1010, Transactions!$C$11:$C$1010, $B155, Transactions!$U$11:$U$1010, L$139))</f>
        <v/>
      </c>
      <c r="M155" s="223"/>
      <c r="N155" s="224"/>
      <c r="O155" s="222" t="str">
        <f>IF($B155="", "", SUMIFS(Transactions!$G$11:$G$1010, Transactions!$C$11:$C$1010, $B155, Transactions!$U$11:$U$1010, O$139))</f>
        <v/>
      </c>
      <c r="P155" s="223"/>
      <c r="Q155" s="224"/>
      <c r="R155" s="222" t="str">
        <f>IF($B155="", "", SUMIFS(Transactions!$G$11:$G$1010, Transactions!$C$11:$C$1010, $B155, Transactions!$U$11:$U$1010, R$139))</f>
        <v/>
      </c>
      <c r="S155" s="223"/>
      <c r="T155" s="224"/>
      <c r="U155" s="222" t="str">
        <f>IF($B155="", "", SUMIFS(Transactions!$G$11:$G$1010, Transactions!$C$11:$C$1010, $B155, Transactions!$U$11:$U$1010, U$139))</f>
        <v/>
      </c>
      <c r="V155" s="223"/>
      <c r="W155" s="224"/>
      <c r="X155" s="222" t="str">
        <f>IF($B155="", "", SUMIFS(Transactions!$G$11:$G$1010, Transactions!$C$11:$C$1010, $B155, Transactions!$U$11:$U$1010, X$139))</f>
        <v/>
      </c>
      <c r="Y155" s="223"/>
      <c r="Z155" s="224"/>
      <c r="AA155" s="222" t="str">
        <f>IF($B155="", "", SUMIFS(Transactions!$G$11:$G$1010, Transactions!$C$11:$C$1010, $B155, Transactions!$U$11:$U$1010, AA$139))</f>
        <v/>
      </c>
      <c r="AB155" s="223"/>
      <c r="AC155" s="224"/>
      <c r="AD155" s="222" t="str">
        <f>IF($B155="", "", SUMIFS(Transactions!$G$11:$G$1010, Transactions!$C$11:$C$1010, $B155, Transactions!$U$11:$U$1010, AD$139))</f>
        <v/>
      </c>
      <c r="AE155" s="223"/>
      <c r="AF155" s="224"/>
      <c r="AG155" s="222" t="str">
        <f>IF($B155="", "", SUMIFS(Transactions!$G$11:$G$1010, Transactions!$C$11:$C$1010, $B155, Transactions!$U$11:$U$1010, AG$139))</f>
        <v/>
      </c>
      <c r="AH155" s="223"/>
      <c r="AI155" s="224"/>
      <c r="AJ155" s="222" t="str">
        <f>IF($B155="", "", SUMIFS(Transactions!$G$11:$G$1010, Transactions!$C$11:$C$1010, $B155, Transactions!$U$11:$U$1010, AJ$139))</f>
        <v/>
      </c>
      <c r="AK155" s="223"/>
      <c r="AL155" s="224"/>
      <c r="AM155" s="222" t="str">
        <f>IF($B155="", "", SUMIFS(Transactions!$G$11:$G$1010, Transactions!$C$11:$C$1010, $B155, Transactions!$U$11:$U$1010, AM$139))</f>
        <v/>
      </c>
      <c r="AN155" s="223"/>
      <c r="AO155" s="224"/>
      <c r="AP155" s="222" t="str">
        <f>IF($B155="", "", SUMIFS(Transactions!$G$11:$G$1010, Transactions!$C$11:$C$1010, $B155, Transactions!$U$11:$U$1010, AP$139))</f>
        <v/>
      </c>
      <c r="AQ155" s="223"/>
      <c r="AR155" s="224"/>
      <c r="AS155" s="27"/>
      <c r="AT155" s="27"/>
    </row>
    <row r="156" spans="1:50" x14ac:dyDescent="0.25">
      <c r="A156" s="27"/>
      <c r="B156" s="228" t="str">
        <f>IF(Transactions!$P$25="", "", Transactions!$P$25)</f>
        <v/>
      </c>
      <c r="C156" s="229"/>
      <c r="D156" s="229"/>
      <c r="E156" s="229"/>
      <c r="F156" s="229"/>
      <c r="G156" s="230"/>
      <c r="H156" s="27"/>
      <c r="I156" s="222" t="str">
        <f>IF($B156="", "", SUMIFS(Transactions!$G$11:$G$1010, Transactions!$C$11:$C$1010, $B156, Transactions!$U$11:$U$1010, I$139))</f>
        <v/>
      </c>
      <c r="J156" s="223"/>
      <c r="K156" s="224"/>
      <c r="L156" s="222" t="str">
        <f>IF($B156="", "", SUMIFS(Transactions!$G$11:$G$1010, Transactions!$C$11:$C$1010, $B156, Transactions!$U$11:$U$1010, L$139))</f>
        <v/>
      </c>
      <c r="M156" s="223"/>
      <c r="N156" s="224"/>
      <c r="O156" s="222" t="str">
        <f>IF($B156="", "", SUMIFS(Transactions!$G$11:$G$1010, Transactions!$C$11:$C$1010, $B156, Transactions!$U$11:$U$1010, O$139))</f>
        <v/>
      </c>
      <c r="P156" s="223"/>
      <c r="Q156" s="224"/>
      <c r="R156" s="222" t="str">
        <f>IF($B156="", "", SUMIFS(Transactions!$G$11:$G$1010, Transactions!$C$11:$C$1010, $B156, Transactions!$U$11:$U$1010, R$139))</f>
        <v/>
      </c>
      <c r="S156" s="223"/>
      <c r="T156" s="224"/>
      <c r="U156" s="222" t="str">
        <f>IF($B156="", "", SUMIFS(Transactions!$G$11:$G$1010, Transactions!$C$11:$C$1010, $B156, Transactions!$U$11:$U$1010, U$139))</f>
        <v/>
      </c>
      <c r="V156" s="223"/>
      <c r="W156" s="224"/>
      <c r="X156" s="222" t="str">
        <f>IF($B156="", "", SUMIFS(Transactions!$G$11:$G$1010, Transactions!$C$11:$C$1010, $B156, Transactions!$U$11:$U$1010, X$139))</f>
        <v/>
      </c>
      <c r="Y156" s="223"/>
      <c r="Z156" s="224"/>
      <c r="AA156" s="222" t="str">
        <f>IF($B156="", "", SUMIFS(Transactions!$G$11:$G$1010, Transactions!$C$11:$C$1010, $B156, Transactions!$U$11:$U$1010, AA$139))</f>
        <v/>
      </c>
      <c r="AB156" s="223"/>
      <c r="AC156" s="224"/>
      <c r="AD156" s="222" t="str">
        <f>IF($B156="", "", SUMIFS(Transactions!$G$11:$G$1010, Transactions!$C$11:$C$1010, $B156, Transactions!$U$11:$U$1010, AD$139))</f>
        <v/>
      </c>
      <c r="AE156" s="223"/>
      <c r="AF156" s="224"/>
      <c r="AG156" s="222" t="str">
        <f>IF($B156="", "", SUMIFS(Transactions!$G$11:$G$1010, Transactions!$C$11:$C$1010, $B156, Transactions!$U$11:$U$1010, AG$139))</f>
        <v/>
      </c>
      <c r="AH156" s="223"/>
      <c r="AI156" s="224"/>
      <c r="AJ156" s="222" t="str">
        <f>IF($B156="", "", SUMIFS(Transactions!$G$11:$G$1010, Transactions!$C$11:$C$1010, $B156, Transactions!$U$11:$U$1010, AJ$139))</f>
        <v/>
      </c>
      <c r="AK156" s="223"/>
      <c r="AL156" s="224"/>
      <c r="AM156" s="222" t="str">
        <f>IF($B156="", "", SUMIFS(Transactions!$G$11:$G$1010, Transactions!$C$11:$C$1010, $B156, Transactions!$U$11:$U$1010, AM$139))</f>
        <v/>
      </c>
      <c r="AN156" s="223"/>
      <c r="AO156" s="224"/>
      <c r="AP156" s="222" t="str">
        <f>IF($B156="", "", SUMIFS(Transactions!$G$11:$G$1010, Transactions!$C$11:$C$1010, $B156, Transactions!$U$11:$U$1010, AP$139))</f>
        <v/>
      </c>
      <c r="AQ156" s="223"/>
      <c r="AR156" s="224"/>
      <c r="AS156" s="27"/>
      <c r="AT156" s="27"/>
    </row>
    <row r="157" spans="1:50" x14ac:dyDescent="0.25">
      <c r="A157" s="27"/>
      <c r="B157" s="228" t="str">
        <f>IF(Transactions!$P$26="", "", Transactions!$P$26)</f>
        <v/>
      </c>
      <c r="C157" s="229"/>
      <c r="D157" s="229"/>
      <c r="E157" s="229"/>
      <c r="F157" s="229"/>
      <c r="G157" s="230"/>
      <c r="H157" s="27"/>
      <c r="I157" s="222" t="str">
        <f>IF($B157="", "", SUMIFS(Transactions!$G$11:$G$1010, Transactions!$C$11:$C$1010, $B157, Transactions!$U$11:$U$1010, I$139))</f>
        <v/>
      </c>
      <c r="J157" s="223"/>
      <c r="K157" s="224"/>
      <c r="L157" s="222" t="str">
        <f>IF($B157="", "", SUMIFS(Transactions!$G$11:$G$1010, Transactions!$C$11:$C$1010, $B157, Transactions!$U$11:$U$1010, L$139))</f>
        <v/>
      </c>
      <c r="M157" s="223"/>
      <c r="N157" s="224"/>
      <c r="O157" s="222" t="str">
        <f>IF($B157="", "", SUMIFS(Transactions!$G$11:$G$1010, Transactions!$C$11:$C$1010, $B157, Transactions!$U$11:$U$1010, O$139))</f>
        <v/>
      </c>
      <c r="P157" s="223"/>
      <c r="Q157" s="224"/>
      <c r="R157" s="222" t="str">
        <f>IF($B157="", "", SUMIFS(Transactions!$G$11:$G$1010, Transactions!$C$11:$C$1010, $B157, Transactions!$U$11:$U$1010, R$139))</f>
        <v/>
      </c>
      <c r="S157" s="223"/>
      <c r="T157" s="224"/>
      <c r="U157" s="222" t="str">
        <f>IF($B157="", "", SUMIFS(Transactions!$G$11:$G$1010, Transactions!$C$11:$C$1010, $B157, Transactions!$U$11:$U$1010, U$139))</f>
        <v/>
      </c>
      <c r="V157" s="223"/>
      <c r="W157" s="224"/>
      <c r="X157" s="222" t="str">
        <f>IF($B157="", "", SUMIFS(Transactions!$G$11:$G$1010, Transactions!$C$11:$C$1010, $B157, Transactions!$U$11:$U$1010, X$139))</f>
        <v/>
      </c>
      <c r="Y157" s="223"/>
      <c r="Z157" s="224"/>
      <c r="AA157" s="222" t="str">
        <f>IF($B157="", "", SUMIFS(Transactions!$G$11:$G$1010, Transactions!$C$11:$C$1010, $B157, Transactions!$U$11:$U$1010, AA$139))</f>
        <v/>
      </c>
      <c r="AB157" s="223"/>
      <c r="AC157" s="224"/>
      <c r="AD157" s="222" t="str">
        <f>IF($B157="", "", SUMIFS(Transactions!$G$11:$G$1010, Transactions!$C$11:$C$1010, $B157, Transactions!$U$11:$U$1010, AD$139))</f>
        <v/>
      </c>
      <c r="AE157" s="223"/>
      <c r="AF157" s="224"/>
      <c r="AG157" s="222" t="str">
        <f>IF($B157="", "", SUMIFS(Transactions!$G$11:$G$1010, Transactions!$C$11:$C$1010, $B157, Transactions!$U$11:$U$1010, AG$139))</f>
        <v/>
      </c>
      <c r="AH157" s="223"/>
      <c r="AI157" s="224"/>
      <c r="AJ157" s="222" t="str">
        <f>IF($B157="", "", SUMIFS(Transactions!$G$11:$G$1010, Transactions!$C$11:$C$1010, $B157, Transactions!$U$11:$U$1010, AJ$139))</f>
        <v/>
      </c>
      <c r="AK157" s="223"/>
      <c r="AL157" s="224"/>
      <c r="AM157" s="222" t="str">
        <f>IF($B157="", "", SUMIFS(Transactions!$G$11:$G$1010, Transactions!$C$11:$C$1010, $B157, Transactions!$U$11:$U$1010, AM$139))</f>
        <v/>
      </c>
      <c r="AN157" s="223"/>
      <c r="AO157" s="224"/>
      <c r="AP157" s="222" t="str">
        <f>IF($B157="", "", SUMIFS(Transactions!$G$11:$G$1010, Transactions!$C$11:$C$1010, $B157, Transactions!$U$11:$U$1010, AP$139))</f>
        <v/>
      </c>
      <c r="AQ157" s="223"/>
      <c r="AR157" s="224"/>
      <c r="AS157" s="27"/>
      <c r="AT157" s="27"/>
    </row>
    <row r="158" spans="1:50" x14ac:dyDescent="0.25">
      <c r="A158" s="27"/>
      <c r="B158" s="228" t="str">
        <f>IF(Transactions!$P$27="", "", Transactions!$P$27)</f>
        <v/>
      </c>
      <c r="C158" s="229"/>
      <c r="D158" s="229"/>
      <c r="E158" s="229"/>
      <c r="F158" s="229"/>
      <c r="G158" s="230"/>
      <c r="H158" s="27"/>
      <c r="I158" s="222" t="str">
        <f>IF($B158="", "", SUMIFS(Transactions!$G$11:$G$1010, Transactions!$C$11:$C$1010, $B158, Transactions!$U$11:$U$1010, I$139))</f>
        <v/>
      </c>
      <c r="J158" s="223"/>
      <c r="K158" s="224"/>
      <c r="L158" s="222" t="str">
        <f>IF($B158="", "", SUMIFS(Transactions!$G$11:$G$1010, Transactions!$C$11:$C$1010, $B158, Transactions!$U$11:$U$1010, L$139))</f>
        <v/>
      </c>
      <c r="M158" s="223"/>
      <c r="N158" s="224"/>
      <c r="O158" s="222" t="str">
        <f>IF($B158="", "", SUMIFS(Transactions!$G$11:$G$1010, Transactions!$C$11:$C$1010, $B158, Transactions!$U$11:$U$1010, O$139))</f>
        <v/>
      </c>
      <c r="P158" s="223"/>
      <c r="Q158" s="224"/>
      <c r="R158" s="222" t="str">
        <f>IF($B158="", "", SUMIFS(Transactions!$G$11:$G$1010, Transactions!$C$11:$C$1010, $B158, Transactions!$U$11:$U$1010, R$139))</f>
        <v/>
      </c>
      <c r="S158" s="223"/>
      <c r="T158" s="224"/>
      <c r="U158" s="222" t="str">
        <f>IF($B158="", "", SUMIFS(Transactions!$G$11:$G$1010, Transactions!$C$11:$C$1010, $B158, Transactions!$U$11:$U$1010, U$139))</f>
        <v/>
      </c>
      <c r="V158" s="223"/>
      <c r="W158" s="224"/>
      <c r="X158" s="222" t="str">
        <f>IF($B158="", "", SUMIFS(Transactions!$G$11:$G$1010, Transactions!$C$11:$C$1010, $B158, Transactions!$U$11:$U$1010, X$139))</f>
        <v/>
      </c>
      <c r="Y158" s="223"/>
      <c r="Z158" s="224"/>
      <c r="AA158" s="222" t="str">
        <f>IF($B158="", "", SUMIFS(Transactions!$G$11:$G$1010, Transactions!$C$11:$C$1010, $B158, Transactions!$U$11:$U$1010, AA$139))</f>
        <v/>
      </c>
      <c r="AB158" s="223"/>
      <c r="AC158" s="224"/>
      <c r="AD158" s="222" t="str">
        <f>IF($B158="", "", SUMIFS(Transactions!$G$11:$G$1010, Transactions!$C$11:$C$1010, $B158, Transactions!$U$11:$U$1010, AD$139))</f>
        <v/>
      </c>
      <c r="AE158" s="223"/>
      <c r="AF158" s="224"/>
      <c r="AG158" s="222" t="str">
        <f>IF($B158="", "", SUMIFS(Transactions!$G$11:$G$1010, Transactions!$C$11:$C$1010, $B158, Transactions!$U$11:$U$1010, AG$139))</f>
        <v/>
      </c>
      <c r="AH158" s="223"/>
      <c r="AI158" s="224"/>
      <c r="AJ158" s="222" t="str">
        <f>IF($B158="", "", SUMIFS(Transactions!$G$11:$G$1010, Transactions!$C$11:$C$1010, $B158, Transactions!$U$11:$U$1010, AJ$139))</f>
        <v/>
      </c>
      <c r="AK158" s="223"/>
      <c r="AL158" s="224"/>
      <c r="AM158" s="222" t="str">
        <f>IF($B158="", "", SUMIFS(Transactions!$G$11:$G$1010, Transactions!$C$11:$C$1010, $B158, Transactions!$U$11:$U$1010, AM$139))</f>
        <v/>
      </c>
      <c r="AN158" s="223"/>
      <c r="AO158" s="224"/>
      <c r="AP158" s="222" t="str">
        <f>IF($B158="", "", SUMIFS(Transactions!$G$11:$G$1010, Transactions!$C$11:$C$1010, $B158, Transactions!$U$11:$U$1010, AP$139))</f>
        <v/>
      </c>
      <c r="AQ158" s="223"/>
      <c r="AR158" s="224"/>
      <c r="AS158" s="27"/>
      <c r="AT158" s="27"/>
    </row>
    <row r="159" spans="1:50" x14ac:dyDescent="0.25">
      <c r="A159" s="27"/>
      <c r="B159" s="228" t="str">
        <f>IF(Transactions!$P$28="", "", Transactions!$P$28)</f>
        <v/>
      </c>
      <c r="C159" s="229"/>
      <c r="D159" s="229"/>
      <c r="E159" s="229"/>
      <c r="F159" s="229"/>
      <c r="G159" s="230"/>
      <c r="H159" s="27"/>
      <c r="I159" s="222" t="str">
        <f>IF($B159="", "", SUMIFS(Transactions!$G$11:$G$1010, Transactions!$C$11:$C$1010, $B159, Transactions!$U$11:$U$1010, I$139))</f>
        <v/>
      </c>
      <c r="J159" s="223"/>
      <c r="K159" s="224"/>
      <c r="L159" s="222" t="str">
        <f>IF($B159="", "", SUMIFS(Transactions!$G$11:$G$1010, Transactions!$C$11:$C$1010, $B159, Transactions!$U$11:$U$1010, L$139))</f>
        <v/>
      </c>
      <c r="M159" s="223"/>
      <c r="N159" s="224"/>
      <c r="O159" s="222" t="str">
        <f>IF($B159="", "", SUMIFS(Transactions!$G$11:$G$1010, Transactions!$C$11:$C$1010, $B159, Transactions!$U$11:$U$1010, O$139))</f>
        <v/>
      </c>
      <c r="P159" s="223"/>
      <c r="Q159" s="224"/>
      <c r="R159" s="222" t="str">
        <f>IF($B159="", "", SUMIFS(Transactions!$G$11:$G$1010, Transactions!$C$11:$C$1010, $B159, Transactions!$U$11:$U$1010, R$139))</f>
        <v/>
      </c>
      <c r="S159" s="223"/>
      <c r="T159" s="224"/>
      <c r="U159" s="222" t="str">
        <f>IF($B159="", "", SUMIFS(Transactions!$G$11:$G$1010, Transactions!$C$11:$C$1010, $B159, Transactions!$U$11:$U$1010, U$139))</f>
        <v/>
      </c>
      <c r="V159" s="223"/>
      <c r="W159" s="224"/>
      <c r="X159" s="222" t="str">
        <f>IF($B159="", "", SUMIFS(Transactions!$G$11:$G$1010, Transactions!$C$11:$C$1010, $B159, Transactions!$U$11:$U$1010, X$139))</f>
        <v/>
      </c>
      <c r="Y159" s="223"/>
      <c r="Z159" s="224"/>
      <c r="AA159" s="222" t="str">
        <f>IF($B159="", "", SUMIFS(Transactions!$G$11:$G$1010, Transactions!$C$11:$C$1010, $B159, Transactions!$U$11:$U$1010, AA$139))</f>
        <v/>
      </c>
      <c r="AB159" s="223"/>
      <c r="AC159" s="224"/>
      <c r="AD159" s="222" t="str">
        <f>IF($B159="", "", SUMIFS(Transactions!$G$11:$G$1010, Transactions!$C$11:$C$1010, $B159, Transactions!$U$11:$U$1010, AD$139))</f>
        <v/>
      </c>
      <c r="AE159" s="223"/>
      <c r="AF159" s="224"/>
      <c r="AG159" s="222" t="str">
        <f>IF($B159="", "", SUMIFS(Transactions!$G$11:$G$1010, Transactions!$C$11:$C$1010, $B159, Transactions!$U$11:$U$1010, AG$139))</f>
        <v/>
      </c>
      <c r="AH159" s="223"/>
      <c r="AI159" s="224"/>
      <c r="AJ159" s="222" t="str">
        <f>IF($B159="", "", SUMIFS(Transactions!$G$11:$G$1010, Transactions!$C$11:$C$1010, $B159, Transactions!$U$11:$U$1010, AJ$139))</f>
        <v/>
      </c>
      <c r="AK159" s="223"/>
      <c r="AL159" s="224"/>
      <c r="AM159" s="222" t="str">
        <f>IF($B159="", "", SUMIFS(Transactions!$G$11:$G$1010, Transactions!$C$11:$C$1010, $B159, Transactions!$U$11:$U$1010, AM$139))</f>
        <v/>
      </c>
      <c r="AN159" s="223"/>
      <c r="AO159" s="224"/>
      <c r="AP159" s="222" t="str">
        <f>IF($B159="", "", SUMIFS(Transactions!$G$11:$G$1010, Transactions!$C$11:$C$1010, $B159, Transactions!$U$11:$U$1010, AP$139))</f>
        <v/>
      </c>
      <c r="AQ159" s="223"/>
      <c r="AR159" s="224"/>
      <c r="AS159" s="27"/>
      <c r="AT159" s="27"/>
    </row>
    <row r="160" spans="1:50" x14ac:dyDescent="0.25">
      <c r="A160" s="27"/>
      <c r="B160" s="228" t="str">
        <f>IF(Transactions!$P$29="", "", Transactions!$P$29)</f>
        <v/>
      </c>
      <c r="C160" s="229"/>
      <c r="D160" s="229"/>
      <c r="E160" s="229"/>
      <c r="F160" s="229"/>
      <c r="G160" s="230"/>
      <c r="H160" s="27"/>
      <c r="I160" s="222" t="str">
        <f>IF($B160="", "", SUMIFS(Transactions!$G$11:$G$1010, Transactions!$C$11:$C$1010, $B160, Transactions!$U$11:$U$1010, I$139))</f>
        <v/>
      </c>
      <c r="J160" s="223"/>
      <c r="K160" s="224"/>
      <c r="L160" s="222" t="str">
        <f>IF($B160="", "", SUMIFS(Transactions!$G$11:$G$1010, Transactions!$C$11:$C$1010, $B160, Transactions!$U$11:$U$1010, L$139))</f>
        <v/>
      </c>
      <c r="M160" s="223"/>
      <c r="N160" s="224"/>
      <c r="O160" s="222" t="str">
        <f>IF($B160="", "", SUMIFS(Transactions!$G$11:$G$1010, Transactions!$C$11:$C$1010, $B160, Transactions!$U$11:$U$1010, O$139))</f>
        <v/>
      </c>
      <c r="P160" s="223"/>
      <c r="Q160" s="224"/>
      <c r="R160" s="222" t="str">
        <f>IF($B160="", "", SUMIFS(Transactions!$G$11:$G$1010, Transactions!$C$11:$C$1010, $B160, Transactions!$U$11:$U$1010, R$139))</f>
        <v/>
      </c>
      <c r="S160" s="223"/>
      <c r="T160" s="224"/>
      <c r="U160" s="222" t="str">
        <f>IF($B160="", "", SUMIFS(Transactions!$G$11:$G$1010, Transactions!$C$11:$C$1010, $B160, Transactions!$U$11:$U$1010, U$139))</f>
        <v/>
      </c>
      <c r="V160" s="223"/>
      <c r="W160" s="224"/>
      <c r="X160" s="222" t="str">
        <f>IF($B160="", "", SUMIFS(Transactions!$G$11:$G$1010, Transactions!$C$11:$C$1010, $B160, Transactions!$U$11:$U$1010, X$139))</f>
        <v/>
      </c>
      <c r="Y160" s="223"/>
      <c r="Z160" s="224"/>
      <c r="AA160" s="222" t="str">
        <f>IF($B160="", "", SUMIFS(Transactions!$G$11:$G$1010, Transactions!$C$11:$C$1010, $B160, Transactions!$U$11:$U$1010, AA$139))</f>
        <v/>
      </c>
      <c r="AB160" s="223"/>
      <c r="AC160" s="224"/>
      <c r="AD160" s="222" t="str">
        <f>IF($B160="", "", SUMIFS(Transactions!$G$11:$G$1010, Transactions!$C$11:$C$1010, $B160, Transactions!$U$11:$U$1010, AD$139))</f>
        <v/>
      </c>
      <c r="AE160" s="223"/>
      <c r="AF160" s="224"/>
      <c r="AG160" s="222" t="str">
        <f>IF($B160="", "", SUMIFS(Transactions!$G$11:$G$1010, Transactions!$C$11:$C$1010, $B160, Transactions!$U$11:$U$1010, AG$139))</f>
        <v/>
      </c>
      <c r="AH160" s="223"/>
      <c r="AI160" s="224"/>
      <c r="AJ160" s="222" t="str">
        <f>IF($B160="", "", SUMIFS(Transactions!$G$11:$G$1010, Transactions!$C$11:$C$1010, $B160, Transactions!$U$11:$U$1010, AJ$139))</f>
        <v/>
      </c>
      <c r="AK160" s="223"/>
      <c r="AL160" s="224"/>
      <c r="AM160" s="222" t="str">
        <f>IF($B160="", "", SUMIFS(Transactions!$G$11:$G$1010, Transactions!$C$11:$C$1010, $B160, Transactions!$U$11:$U$1010, AM$139))</f>
        <v/>
      </c>
      <c r="AN160" s="223"/>
      <c r="AO160" s="224"/>
      <c r="AP160" s="222" t="str">
        <f>IF($B160="", "", SUMIFS(Transactions!$G$11:$G$1010, Transactions!$C$11:$C$1010, $B160, Transactions!$U$11:$U$1010, AP$139))</f>
        <v/>
      </c>
      <c r="AQ160" s="223"/>
      <c r="AR160" s="224"/>
      <c r="AS160" s="27"/>
      <c r="AT160" s="27"/>
    </row>
    <row r="161" spans="1:46" x14ac:dyDescent="0.25">
      <c r="A161" s="27"/>
      <c r="B161" s="231" t="str">
        <f>IF(Transactions!$P$30="", "", Transactions!$P$30)</f>
        <v/>
      </c>
      <c r="C161" s="232"/>
      <c r="D161" s="232"/>
      <c r="E161" s="232"/>
      <c r="F161" s="232"/>
      <c r="G161" s="233"/>
      <c r="H161" s="27"/>
      <c r="I161" s="219" t="str">
        <f>IF($B161="", "", SUMIFS(Transactions!$G$11:$G$1010, Transactions!$C$11:$C$1010, $B161, Transactions!$U$11:$U$1010, I$139))</f>
        <v/>
      </c>
      <c r="J161" s="220"/>
      <c r="K161" s="221"/>
      <c r="L161" s="219" t="str">
        <f>IF($B161="", "", SUMIFS(Transactions!$G$11:$G$1010, Transactions!$C$11:$C$1010, $B161, Transactions!$U$11:$U$1010, L$139))</f>
        <v/>
      </c>
      <c r="M161" s="220"/>
      <c r="N161" s="221"/>
      <c r="O161" s="219" t="str">
        <f>IF($B161="", "", SUMIFS(Transactions!$G$11:$G$1010, Transactions!$C$11:$C$1010, $B161, Transactions!$U$11:$U$1010, O$139))</f>
        <v/>
      </c>
      <c r="P161" s="220"/>
      <c r="Q161" s="221"/>
      <c r="R161" s="219" t="str">
        <f>IF($B161="", "", SUMIFS(Transactions!$G$11:$G$1010, Transactions!$C$11:$C$1010, $B161, Transactions!$U$11:$U$1010, R$139))</f>
        <v/>
      </c>
      <c r="S161" s="220"/>
      <c r="T161" s="221"/>
      <c r="U161" s="219" t="str">
        <f>IF($B161="", "", SUMIFS(Transactions!$G$11:$G$1010, Transactions!$C$11:$C$1010, $B161, Transactions!$U$11:$U$1010, U$139))</f>
        <v/>
      </c>
      <c r="V161" s="220"/>
      <c r="W161" s="221"/>
      <c r="X161" s="219" t="str">
        <f>IF($B161="", "", SUMIFS(Transactions!$G$11:$G$1010, Transactions!$C$11:$C$1010, $B161, Transactions!$U$11:$U$1010, X$139))</f>
        <v/>
      </c>
      <c r="Y161" s="220"/>
      <c r="Z161" s="221"/>
      <c r="AA161" s="219" t="str">
        <f>IF($B161="", "", SUMIFS(Transactions!$G$11:$G$1010, Transactions!$C$11:$C$1010, $B161, Transactions!$U$11:$U$1010, AA$139))</f>
        <v/>
      </c>
      <c r="AB161" s="220"/>
      <c r="AC161" s="221"/>
      <c r="AD161" s="219" t="str">
        <f>IF($B161="", "", SUMIFS(Transactions!$G$11:$G$1010, Transactions!$C$11:$C$1010, $B161, Transactions!$U$11:$U$1010, AD$139))</f>
        <v/>
      </c>
      <c r="AE161" s="220"/>
      <c r="AF161" s="221"/>
      <c r="AG161" s="219" t="str">
        <f>IF($B161="", "", SUMIFS(Transactions!$G$11:$G$1010, Transactions!$C$11:$C$1010, $B161, Transactions!$U$11:$U$1010, AG$139))</f>
        <v/>
      </c>
      <c r="AH161" s="220"/>
      <c r="AI161" s="221"/>
      <c r="AJ161" s="219" t="str">
        <f>IF($B161="", "", SUMIFS(Transactions!$G$11:$G$1010, Transactions!$C$11:$C$1010, $B161, Transactions!$U$11:$U$1010, AJ$139))</f>
        <v/>
      </c>
      <c r="AK161" s="220"/>
      <c r="AL161" s="221"/>
      <c r="AM161" s="219" t="str">
        <f>IF($B161="", "", SUMIFS(Transactions!$G$11:$G$1010, Transactions!$C$11:$C$1010, $B161, Transactions!$U$11:$U$1010, AM$139))</f>
        <v/>
      </c>
      <c r="AN161" s="220"/>
      <c r="AO161" s="221"/>
      <c r="AP161" s="219" t="str">
        <f>IF($B161="", "", SUMIFS(Transactions!$G$11:$G$1010, Transactions!$C$11:$C$1010, $B161, Transactions!$U$11:$U$1010, AP$139))</f>
        <v/>
      </c>
      <c r="AQ161" s="220"/>
      <c r="AR161" s="221"/>
      <c r="AS161" s="27"/>
      <c r="AT161" s="27"/>
    </row>
    <row r="162" spans="1:46"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row>
    <row r="163" spans="1:46"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row>
    <row r="164" spans="1:46"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row>
    <row r="165" spans="1:46"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row>
    <row r="166" spans="1:46"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row>
    <row r="167" spans="1:46" x14ac:dyDescent="0.25">
      <c r="A167" s="27"/>
      <c r="B167" s="148" t="s">
        <v>105</v>
      </c>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49"/>
      <c r="AA167" s="149"/>
      <c r="AB167" s="149"/>
      <c r="AC167" s="149"/>
      <c r="AD167" s="149"/>
      <c r="AE167" s="149"/>
      <c r="AF167" s="149"/>
      <c r="AG167" s="149"/>
      <c r="AH167" s="149"/>
      <c r="AI167" s="149"/>
      <c r="AJ167" s="149"/>
      <c r="AK167" s="149"/>
      <c r="AL167" s="149"/>
      <c r="AM167" s="149"/>
      <c r="AN167" s="149"/>
      <c r="AO167" s="149"/>
      <c r="AP167" s="149"/>
      <c r="AQ167" s="149"/>
      <c r="AR167" s="149"/>
      <c r="AS167" s="150"/>
      <c r="AT167" s="27"/>
    </row>
    <row r="168" spans="1:46"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row>
    <row r="169" spans="1:46" x14ac:dyDescent="0.25">
      <c r="A169" s="27"/>
      <c r="B169" s="148" t="s">
        <v>106</v>
      </c>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c r="AL169" s="149"/>
      <c r="AM169" s="149"/>
      <c r="AN169" s="149"/>
      <c r="AO169" s="149"/>
      <c r="AP169" s="149"/>
      <c r="AQ169" s="149"/>
      <c r="AR169" s="149"/>
      <c r="AS169" s="150"/>
      <c r="AT169" s="27"/>
    </row>
    <row r="170" spans="1:46"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row>
    <row r="171" spans="1:46"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row>
    <row r="172" spans="1:46" x14ac:dyDescent="0.25">
      <c r="A172" s="27"/>
      <c r="B172" s="148" t="s">
        <v>0</v>
      </c>
      <c r="C172" s="149"/>
      <c r="D172" s="149"/>
      <c r="E172" s="149"/>
      <c r="F172" s="149"/>
      <c r="G172" s="150"/>
      <c r="H172" s="27"/>
      <c r="I172" s="234" t="str">
        <f>'Intro &amp; Setup'!$BK$7</f>
        <v/>
      </c>
      <c r="J172" s="234"/>
      <c r="K172" s="234"/>
      <c r="L172" s="234" t="str">
        <f>'Intro &amp; Setup'!$BK$8</f>
        <v/>
      </c>
      <c r="M172" s="234"/>
      <c r="N172" s="234"/>
      <c r="O172" s="234" t="str">
        <f>'Intro &amp; Setup'!$BK$9</f>
        <v/>
      </c>
      <c r="P172" s="234"/>
      <c r="Q172" s="234"/>
      <c r="R172" s="234" t="str">
        <f>'Intro &amp; Setup'!$BK$10</f>
        <v/>
      </c>
      <c r="S172" s="234"/>
      <c r="T172" s="234"/>
      <c r="U172" s="234" t="str">
        <f>'Intro &amp; Setup'!$BK$11</f>
        <v/>
      </c>
      <c r="V172" s="234"/>
      <c r="W172" s="234"/>
      <c r="X172" s="234" t="str">
        <f>'Intro &amp; Setup'!$BK$12</f>
        <v/>
      </c>
      <c r="Y172" s="234"/>
      <c r="Z172" s="234"/>
      <c r="AA172" s="234" t="str">
        <f>'Intro &amp; Setup'!$BK$13</f>
        <v/>
      </c>
      <c r="AB172" s="234"/>
      <c r="AC172" s="234"/>
      <c r="AD172" s="234" t="str">
        <f>'Intro &amp; Setup'!$BK$14</f>
        <v/>
      </c>
      <c r="AE172" s="234"/>
      <c r="AF172" s="234"/>
      <c r="AG172" s="234" t="str">
        <f>'Intro &amp; Setup'!$BK$15</f>
        <v/>
      </c>
      <c r="AH172" s="234"/>
      <c r="AI172" s="234"/>
      <c r="AJ172" s="234" t="str">
        <f>'Intro &amp; Setup'!$BK$16</f>
        <v/>
      </c>
      <c r="AK172" s="234"/>
      <c r="AL172" s="234"/>
      <c r="AM172" s="234" t="str">
        <f>'Intro &amp; Setup'!$BK$17</f>
        <v/>
      </c>
      <c r="AN172" s="234"/>
      <c r="AO172" s="234"/>
      <c r="AP172" s="234" t="str">
        <f>'Intro &amp; Setup'!$BK$18</f>
        <v/>
      </c>
      <c r="AQ172" s="234"/>
      <c r="AR172" s="234"/>
      <c r="AS172" s="27"/>
      <c r="AT172" s="27"/>
    </row>
    <row r="173" spans="1:46" x14ac:dyDescent="0.25">
      <c r="A173" s="27"/>
      <c r="B173" s="247" t="str">
        <f>IF(Transactions!$P$9="", "", Transactions!$P$9)</f>
        <v>Sales</v>
      </c>
      <c r="C173" s="248"/>
      <c r="D173" s="248"/>
      <c r="E173" s="248"/>
      <c r="F173" s="248"/>
      <c r="G173" s="249"/>
      <c r="H173" s="27"/>
      <c r="I173" s="225">
        <f>IF($B173="", "", SUMIFS(Transactions!$F$11:$F$1010, Transactions!$C$11:$C$1010, $B173, Transactions!$U$11:$U$1010, I$172))</f>
        <v>0</v>
      </c>
      <c r="J173" s="226"/>
      <c r="K173" s="227"/>
      <c r="L173" s="225">
        <f>IF($B173="", "", SUMIFS(Transactions!$F$11:$F$1010, Transactions!$C$11:$C$1010, $B173, Transactions!$U$11:$U$1010, L$172))</f>
        <v>0</v>
      </c>
      <c r="M173" s="226"/>
      <c r="N173" s="227"/>
      <c r="O173" s="225">
        <f>IF($B173="", "", SUMIFS(Transactions!$F$11:$F$1010, Transactions!$C$11:$C$1010, $B173, Transactions!$U$11:$U$1010, O$172))</f>
        <v>0</v>
      </c>
      <c r="P173" s="226"/>
      <c r="Q173" s="227"/>
      <c r="R173" s="225">
        <f>IF($B173="", "", SUMIFS(Transactions!$F$11:$F$1010, Transactions!$C$11:$C$1010, $B173, Transactions!$U$11:$U$1010, R$172))</f>
        <v>0</v>
      </c>
      <c r="S173" s="226"/>
      <c r="T173" s="227"/>
      <c r="U173" s="225">
        <f>IF($B173="", "", SUMIFS(Transactions!$F$11:$F$1010, Transactions!$C$11:$C$1010, $B173, Transactions!$U$11:$U$1010, U$172))</f>
        <v>0</v>
      </c>
      <c r="V173" s="226"/>
      <c r="W173" s="227"/>
      <c r="X173" s="225">
        <f>IF($B173="", "", SUMIFS(Transactions!$F$11:$F$1010, Transactions!$C$11:$C$1010, $B173, Transactions!$U$11:$U$1010, X$172))</f>
        <v>0</v>
      </c>
      <c r="Y173" s="226"/>
      <c r="Z173" s="227"/>
      <c r="AA173" s="225">
        <f>IF($B173="", "", SUMIFS(Transactions!$F$11:$F$1010, Transactions!$C$11:$C$1010, $B173, Transactions!$U$11:$U$1010, AA$172))</f>
        <v>0</v>
      </c>
      <c r="AB173" s="226"/>
      <c r="AC173" s="227"/>
      <c r="AD173" s="225">
        <f>IF($B173="", "", SUMIFS(Transactions!$F$11:$F$1010, Transactions!$C$11:$C$1010, $B173, Transactions!$U$11:$U$1010, AD$172))</f>
        <v>0</v>
      </c>
      <c r="AE173" s="226"/>
      <c r="AF173" s="227"/>
      <c r="AG173" s="225">
        <f>IF($B173="", "", SUMIFS(Transactions!$F$11:$F$1010, Transactions!$C$11:$C$1010, $B173, Transactions!$U$11:$U$1010, AG$172))</f>
        <v>0</v>
      </c>
      <c r="AH173" s="226"/>
      <c r="AI173" s="227"/>
      <c r="AJ173" s="225">
        <f>IF($B173="", "", SUMIFS(Transactions!$F$11:$F$1010, Transactions!$C$11:$C$1010, $B173, Transactions!$U$11:$U$1010, AJ$172))</f>
        <v>0</v>
      </c>
      <c r="AK173" s="226"/>
      <c r="AL173" s="227"/>
      <c r="AM173" s="225">
        <f>IF($B173="", "", SUMIFS(Transactions!$F$11:$F$1010, Transactions!$C$11:$C$1010, $B173, Transactions!$U$11:$U$1010, AM$172))</f>
        <v>0</v>
      </c>
      <c r="AN173" s="226"/>
      <c r="AO173" s="227"/>
      <c r="AP173" s="225">
        <f>IF($B173="", "", SUMIFS(Transactions!$F$11:$F$1010, Transactions!$C$11:$C$1010, $B173, Transactions!$U$11:$U$1010, AP$172))</f>
        <v>0</v>
      </c>
      <c r="AQ173" s="226"/>
      <c r="AR173" s="227"/>
      <c r="AS173" s="27"/>
      <c r="AT173" s="27"/>
    </row>
    <row r="174" spans="1:46" x14ac:dyDescent="0.25">
      <c r="A174" s="27"/>
      <c r="B174" s="231" t="str">
        <f>IF(Transactions!$P$10="", "", Transactions!$P$10)</f>
        <v>Director's Loan</v>
      </c>
      <c r="C174" s="232"/>
      <c r="D174" s="232"/>
      <c r="E174" s="232"/>
      <c r="F174" s="232"/>
      <c r="G174" s="233"/>
      <c r="H174" s="27"/>
      <c r="I174" s="219">
        <f>IF($B174="", "", SUMIFS(Transactions!$F$11:$F$1010, Transactions!$C$11:$C$1010, $B174, Transactions!$U$11:$U$1010, I$172))</f>
        <v>0</v>
      </c>
      <c r="J174" s="220"/>
      <c r="K174" s="221"/>
      <c r="L174" s="219">
        <f>IF($B174="", "", SUMIFS(Transactions!$F$11:$F$1010, Transactions!$C$11:$C$1010, $B174, Transactions!$U$11:$U$1010, L$172))</f>
        <v>0</v>
      </c>
      <c r="M174" s="220"/>
      <c r="N174" s="221"/>
      <c r="O174" s="219">
        <f>IF($B174="", "", SUMIFS(Transactions!$F$11:$F$1010, Transactions!$C$11:$C$1010, $B174, Transactions!$U$11:$U$1010, O$172))</f>
        <v>0</v>
      </c>
      <c r="P174" s="220"/>
      <c r="Q174" s="221"/>
      <c r="R174" s="219">
        <f>IF($B174="", "", SUMIFS(Transactions!$F$11:$F$1010, Transactions!$C$11:$C$1010, $B174, Transactions!$U$11:$U$1010, R$172))</f>
        <v>0</v>
      </c>
      <c r="S174" s="220"/>
      <c r="T174" s="221"/>
      <c r="U174" s="219">
        <f>IF($B174="", "", SUMIFS(Transactions!$F$11:$F$1010, Transactions!$C$11:$C$1010, $B174, Transactions!$U$11:$U$1010, U$172))</f>
        <v>0</v>
      </c>
      <c r="V174" s="220"/>
      <c r="W174" s="221"/>
      <c r="X174" s="219">
        <f>IF($B174="", "", SUMIFS(Transactions!$F$11:$F$1010, Transactions!$C$11:$C$1010, $B174, Transactions!$U$11:$U$1010, X$172))</f>
        <v>0</v>
      </c>
      <c r="Y174" s="220"/>
      <c r="Z174" s="221"/>
      <c r="AA174" s="219">
        <f>IF($B174="", "", SUMIFS(Transactions!$F$11:$F$1010, Transactions!$C$11:$C$1010, $B174, Transactions!$U$11:$U$1010, AA$172))</f>
        <v>0</v>
      </c>
      <c r="AB174" s="220"/>
      <c r="AC174" s="221"/>
      <c r="AD174" s="219">
        <f>IF($B174="", "", SUMIFS(Transactions!$F$11:$F$1010, Transactions!$C$11:$C$1010, $B174, Transactions!$U$11:$U$1010, AD$172))</f>
        <v>0</v>
      </c>
      <c r="AE174" s="220"/>
      <c r="AF174" s="221"/>
      <c r="AG174" s="219">
        <f>IF($B174="", "", SUMIFS(Transactions!$F$11:$F$1010, Transactions!$C$11:$C$1010, $B174, Transactions!$U$11:$U$1010, AG$172))</f>
        <v>0</v>
      </c>
      <c r="AH174" s="220"/>
      <c r="AI174" s="221"/>
      <c r="AJ174" s="219">
        <f>IF($B174="", "", SUMIFS(Transactions!$F$11:$F$1010, Transactions!$C$11:$C$1010, $B174, Transactions!$U$11:$U$1010, AJ$172))</f>
        <v>0</v>
      </c>
      <c r="AK174" s="220"/>
      <c r="AL174" s="221"/>
      <c r="AM174" s="219">
        <f>IF($B174="", "", SUMIFS(Transactions!$F$11:$F$1010, Transactions!$C$11:$C$1010, $B174, Transactions!$U$11:$U$1010, AM$172))</f>
        <v>0</v>
      </c>
      <c r="AN174" s="220"/>
      <c r="AO174" s="221"/>
      <c r="AP174" s="219">
        <f>IF($B174="", "", SUMIFS(Transactions!$F$11:$F$1010, Transactions!$C$11:$C$1010, $B174, Transactions!$U$11:$U$1010, AP$172))</f>
        <v>0</v>
      </c>
      <c r="AQ174" s="220"/>
      <c r="AR174" s="221"/>
      <c r="AS174" s="27"/>
      <c r="AT174" s="27"/>
    </row>
    <row r="175" spans="1:46" x14ac:dyDescent="0.25">
      <c r="A175" s="27"/>
      <c r="B175" s="228" t="str">
        <f>IF(Transactions!$P$11="", "", Transactions!$P$11)</f>
        <v/>
      </c>
      <c r="C175" s="229"/>
      <c r="D175" s="229"/>
      <c r="E175" s="229"/>
      <c r="F175" s="229"/>
      <c r="G175" s="230"/>
      <c r="H175" s="27"/>
      <c r="I175" s="222" t="str">
        <f>IF($B175="", "", SUMIFS(Transactions!$F$11:$F$1010, Transactions!$C$11:$C$1010, $B175, Transactions!$U$11:$U$1010, I$172))</f>
        <v/>
      </c>
      <c r="J175" s="223"/>
      <c r="K175" s="224"/>
      <c r="L175" s="222" t="str">
        <f>IF($B175="", "", SUMIFS(Transactions!$F$11:$F$1010, Transactions!$C$11:$C$1010, $B175, Transactions!$U$11:$U$1010, L$172))</f>
        <v/>
      </c>
      <c r="M175" s="223"/>
      <c r="N175" s="224"/>
      <c r="O175" s="222" t="str">
        <f>IF($B175="", "", SUMIFS(Transactions!$F$11:$F$1010, Transactions!$C$11:$C$1010, $B175, Transactions!$U$11:$U$1010, O$172))</f>
        <v/>
      </c>
      <c r="P175" s="223"/>
      <c r="Q175" s="224"/>
      <c r="R175" s="222" t="str">
        <f>IF($B175="", "", SUMIFS(Transactions!$F$11:$F$1010, Transactions!$C$11:$C$1010, $B175, Transactions!$U$11:$U$1010, R$172))</f>
        <v/>
      </c>
      <c r="S175" s="223"/>
      <c r="T175" s="224"/>
      <c r="U175" s="222" t="str">
        <f>IF($B175="", "", SUMIFS(Transactions!$F$11:$F$1010, Transactions!$C$11:$C$1010, $B175, Transactions!$U$11:$U$1010, U$172))</f>
        <v/>
      </c>
      <c r="V175" s="223"/>
      <c r="W175" s="224"/>
      <c r="X175" s="222" t="str">
        <f>IF($B175="", "", SUMIFS(Transactions!$F$11:$F$1010, Transactions!$C$11:$C$1010, $B175, Transactions!$U$11:$U$1010, X$172))</f>
        <v/>
      </c>
      <c r="Y175" s="223"/>
      <c r="Z175" s="224"/>
      <c r="AA175" s="222" t="str">
        <f>IF($B175="", "", SUMIFS(Transactions!$F$11:$F$1010, Transactions!$C$11:$C$1010, $B175, Transactions!$U$11:$U$1010, AA$172))</f>
        <v/>
      </c>
      <c r="AB175" s="223"/>
      <c r="AC175" s="224"/>
      <c r="AD175" s="222" t="str">
        <f>IF($B175="", "", SUMIFS(Transactions!$F$11:$F$1010, Transactions!$C$11:$C$1010, $B175, Transactions!$U$11:$U$1010, AD$172))</f>
        <v/>
      </c>
      <c r="AE175" s="223"/>
      <c r="AF175" s="224"/>
      <c r="AG175" s="222" t="str">
        <f>IF($B175="", "", SUMIFS(Transactions!$F$11:$F$1010, Transactions!$C$11:$C$1010, $B175, Transactions!$U$11:$U$1010, AG$172))</f>
        <v/>
      </c>
      <c r="AH175" s="223"/>
      <c r="AI175" s="224"/>
      <c r="AJ175" s="222" t="str">
        <f>IF($B175="", "", SUMIFS(Transactions!$F$11:$F$1010, Transactions!$C$11:$C$1010, $B175, Transactions!$U$11:$U$1010, AJ$172))</f>
        <v/>
      </c>
      <c r="AK175" s="223"/>
      <c r="AL175" s="224"/>
      <c r="AM175" s="222" t="str">
        <f>IF($B175="", "", SUMIFS(Transactions!$F$11:$F$1010, Transactions!$C$11:$C$1010, $B175, Transactions!$U$11:$U$1010, AM$172))</f>
        <v/>
      </c>
      <c r="AN175" s="223"/>
      <c r="AO175" s="224"/>
      <c r="AP175" s="222" t="str">
        <f>IF($B175="", "", SUMIFS(Transactions!$F$11:$F$1010, Transactions!$C$11:$C$1010, $B175, Transactions!$U$11:$U$1010, AP$172))</f>
        <v/>
      </c>
      <c r="AQ175" s="223"/>
      <c r="AR175" s="224"/>
      <c r="AS175" s="27"/>
      <c r="AT175" s="27"/>
    </row>
    <row r="176" spans="1:46" x14ac:dyDescent="0.25">
      <c r="A176" s="27"/>
      <c r="B176" s="228" t="str">
        <f>IF(Transactions!$P$12="", "", Transactions!$P$12)</f>
        <v/>
      </c>
      <c r="C176" s="229"/>
      <c r="D176" s="229"/>
      <c r="E176" s="229"/>
      <c r="F176" s="229"/>
      <c r="G176" s="230"/>
      <c r="H176" s="27"/>
      <c r="I176" s="222" t="str">
        <f>IF($B176="", "", SUMIFS(Transactions!$F$11:$F$1010, Transactions!$C$11:$C$1010, $B176, Transactions!$U$11:$U$1010, I$172))</f>
        <v/>
      </c>
      <c r="J176" s="223"/>
      <c r="K176" s="224"/>
      <c r="L176" s="222" t="str">
        <f>IF($B176="", "", SUMIFS(Transactions!$F$11:$F$1010, Transactions!$C$11:$C$1010, $B176, Transactions!$U$11:$U$1010, L$172))</f>
        <v/>
      </c>
      <c r="M176" s="223"/>
      <c r="N176" s="224"/>
      <c r="O176" s="222" t="str">
        <f>IF($B176="", "", SUMIFS(Transactions!$F$11:$F$1010, Transactions!$C$11:$C$1010, $B176, Transactions!$U$11:$U$1010, O$172))</f>
        <v/>
      </c>
      <c r="P176" s="223"/>
      <c r="Q176" s="224"/>
      <c r="R176" s="222" t="str">
        <f>IF($B176="", "", SUMIFS(Transactions!$F$11:$F$1010, Transactions!$C$11:$C$1010, $B176, Transactions!$U$11:$U$1010, R$172))</f>
        <v/>
      </c>
      <c r="S176" s="223"/>
      <c r="T176" s="224"/>
      <c r="U176" s="222" t="str">
        <f>IF($B176="", "", SUMIFS(Transactions!$F$11:$F$1010, Transactions!$C$11:$C$1010, $B176, Transactions!$U$11:$U$1010, U$172))</f>
        <v/>
      </c>
      <c r="V176" s="223"/>
      <c r="W176" s="224"/>
      <c r="X176" s="222" t="str">
        <f>IF($B176="", "", SUMIFS(Transactions!$F$11:$F$1010, Transactions!$C$11:$C$1010, $B176, Transactions!$U$11:$U$1010, X$172))</f>
        <v/>
      </c>
      <c r="Y176" s="223"/>
      <c r="Z176" s="224"/>
      <c r="AA176" s="222" t="str">
        <f>IF($B176="", "", SUMIFS(Transactions!$F$11:$F$1010, Transactions!$C$11:$C$1010, $B176, Transactions!$U$11:$U$1010, AA$172))</f>
        <v/>
      </c>
      <c r="AB176" s="223"/>
      <c r="AC176" s="224"/>
      <c r="AD176" s="222" t="str">
        <f>IF($B176="", "", SUMIFS(Transactions!$F$11:$F$1010, Transactions!$C$11:$C$1010, $B176, Transactions!$U$11:$U$1010, AD$172))</f>
        <v/>
      </c>
      <c r="AE176" s="223"/>
      <c r="AF176" s="224"/>
      <c r="AG176" s="222" t="str">
        <f>IF($B176="", "", SUMIFS(Transactions!$F$11:$F$1010, Transactions!$C$11:$C$1010, $B176, Transactions!$U$11:$U$1010, AG$172))</f>
        <v/>
      </c>
      <c r="AH176" s="223"/>
      <c r="AI176" s="224"/>
      <c r="AJ176" s="222" t="str">
        <f>IF($B176="", "", SUMIFS(Transactions!$F$11:$F$1010, Transactions!$C$11:$C$1010, $B176, Transactions!$U$11:$U$1010, AJ$172))</f>
        <v/>
      </c>
      <c r="AK176" s="223"/>
      <c r="AL176" s="224"/>
      <c r="AM176" s="222" t="str">
        <f>IF($B176="", "", SUMIFS(Transactions!$F$11:$F$1010, Transactions!$C$11:$C$1010, $B176, Transactions!$U$11:$U$1010, AM$172))</f>
        <v/>
      </c>
      <c r="AN176" s="223"/>
      <c r="AO176" s="224"/>
      <c r="AP176" s="222" t="str">
        <f>IF($B176="", "", SUMIFS(Transactions!$F$11:$F$1010, Transactions!$C$11:$C$1010, $B176, Transactions!$U$11:$U$1010, AP$172))</f>
        <v/>
      </c>
      <c r="AQ176" s="223"/>
      <c r="AR176" s="224"/>
      <c r="AS176" s="27"/>
      <c r="AT176" s="27"/>
    </row>
    <row r="177" spans="1:46" x14ac:dyDescent="0.25">
      <c r="A177" s="27"/>
      <c r="B177" s="228" t="str">
        <f>IF(Transactions!$P$13="", "", Transactions!$P$13)</f>
        <v/>
      </c>
      <c r="C177" s="229"/>
      <c r="D177" s="229"/>
      <c r="E177" s="229"/>
      <c r="F177" s="229"/>
      <c r="G177" s="230"/>
      <c r="H177" s="27"/>
      <c r="I177" s="222" t="str">
        <f>IF($B177="", "", SUMIFS(Transactions!$F$11:$F$1010, Transactions!$C$11:$C$1010, $B177, Transactions!$U$11:$U$1010, I$172))</f>
        <v/>
      </c>
      <c r="J177" s="223"/>
      <c r="K177" s="224"/>
      <c r="L177" s="222" t="str">
        <f>IF($B177="", "", SUMIFS(Transactions!$F$11:$F$1010, Transactions!$C$11:$C$1010, $B177, Transactions!$U$11:$U$1010, L$172))</f>
        <v/>
      </c>
      <c r="M177" s="223"/>
      <c r="N177" s="224"/>
      <c r="O177" s="222" t="str">
        <f>IF($B177="", "", SUMIFS(Transactions!$F$11:$F$1010, Transactions!$C$11:$C$1010, $B177, Transactions!$U$11:$U$1010, O$172))</f>
        <v/>
      </c>
      <c r="P177" s="223"/>
      <c r="Q177" s="224"/>
      <c r="R177" s="222" t="str">
        <f>IF($B177="", "", SUMIFS(Transactions!$F$11:$F$1010, Transactions!$C$11:$C$1010, $B177, Transactions!$U$11:$U$1010, R$172))</f>
        <v/>
      </c>
      <c r="S177" s="223"/>
      <c r="T177" s="224"/>
      <c r="U177" s="222" t="str">
        <f>IF($B177="", "", SUMIFS(Transactions!$F$11:$F$1010, Transactions!$C$11:$C$1010, $B177, Transactions!$U$11:$U$1010, U$172))</f>
        <v/>
      </c>
      <c r="V177" s="223"/>
      <c r="W177" s="224"/>
      <c r="X177" s="222" t="str">
        <f>IF($B177="", "", SUMIFS(Transactions!$F$11:$F$1010, Transactions!$C$11:$C$1010, $B177, Transactions!$U$11:$U$1010, X$172))</f>
        <v/>
      </c>
      <c r="Y177" s="223"/>
      <c r="Z177" s="224"/>
      <c r="AA177" s="222" t="str">
        <f>IF($B177="", "", SUMIFS(Transactions!$F$11:$F$1010, Transactions!$C$11:$C$1010, $B177, Transactions!$U$11:$U$1010, AA$172))</f>
        <v/>
      </c>
      <c r="AB177" s="223"/>
      <c r="AC177" s="224"/>
      <c r="AD177" s="222" t="str">
        <f>IF($B177="", "", SUMIFS(Transactions!$F$11:$F$1010, Transactions!$C$11:$C$1010, $B177, Transactions!$U$11:$U$1010, AD$172))</f>
        <v/>
      </c>
      <c r="AE177" s="223"/>
      <c r="AF177" s="224"/>
      <c r="AG177" s="222" t="str">
        <f>IF($B177="", "", SUMIFS(Transactions!$F$11:$F$1010, Transactions!$C$11:$C$1010, $B177, Transactions!$U$11:$U$1010, AG$172))</f>
        <v/>
      </c>
      <c r="AH177" s="223"/>
      <c r="AI177" s="224"/>
      <c r="AJ177" s="222" t="str">
        <f>IF($B177="", "", SUMIFS(Transactions!$F$11:$F$1010, Transactions!$C$11:$C$1010, $B177, Transactions!$U$11:$U$1010, AJ$172))</f>
        <v/>
      </c>
      <c r="AK177" s="223"/>
      <c r="AL177" s="224"/>
      <c r="AM177" s="222" t="str">
        <f>IF($B177="", "", SUMIFS(Transactions!$F$11:$F$1010, Transactions!$C$11:$C$1010, $B177, Transactions!$U$11:$U$1010, AM$172))</f>
        <v/>
      </c>
      <c r="AN177" s="223"/>
      <c r="AO177" s="224"/>
      <c r="AP177" s="222" t="str">
        <f>IF($B177="", "", SUMIFS(Transactions!$F$11:$F$1010, Transactions!$C$11:$C$1010, $B177, Transactions!$U$11:$U$1010, AP$172))</f>
        <v/>
      </c>
      <c r="AQ177" s="223"/>
      <c r="AR177" s="224"/>
      <c r="AS177" s="27"/>
      <c r="AT177" s="27"/>
    </row>
    <row r="178" spans="1:46" x14ac:dyDescent="0.25">
      <c r="A178" s="27"/>
      <c r="B178" s="228" t="str">
        <f>IF(Transactions!$P$14="", "", Transactions!$P$14)</f>
        <v/>
      </c>
      <c r="C178" s="229"/>
      <c r="D178" s="229"/>
      <c r="E178" s="229"/>
      <c r="F178" s="229"/>
      <c r="G178" s="230"/>
      <c r="H178" s="27"/>
      <c r="I178" s="222" t="str">
        <f>IF($B178="", "", SUMIFS(Transactions!$F$11:$F$1010, Transactions!$C$11:$C$1010, $B178, Transactions!$U$11:$U$1010, I$172))</f>
        <v/>
      </c>
      <c r="J178" s="223"/>
      <c r="K178" s="224"/>
      <c r="L178" s="222" t="str">
        <f>IF($B178="", "", SUMIFS(Transactions!$F$11:$F$1010, Transactions!$C$11:$C$1010, $B178, Transactions!$U$11:$U$1010, L$172))</f>
        <v/>
      </c>
      <c r="M178" s="223"/>
      <c r="N178" s="224"/>
      <c r="O178" s="222" t="str">
        <f>IF($B178="", "", SUMIFS(Transactions!$F$11:$F$1010, Transactions!$C$11:$C$1010, $B178, Transactions!$U$11:$U$1010, O$172))</f>
        <v/>
      </c>
      <c r="P178" s="223"/>
      <c r="Q178" s="224"/>
      <c r="R178" s="222" t="str">
        <f>IF($B178="", "", SUMIFS(Transactions!$F$11:$F$1010, Transactions!$C$11:$C$1010, $B178, Transactions!$U$11:$U$1010, R$172))</f>
        <v/>
      </c>
      <c r="S178" s="223"/>
      <c r="T178" s="224"/>
      <c r="U178" s="222" t="str">
        <f>IF($B178="", "", SUMIFS(Transactions!$F$11:$F$1010, Transactions!$C$11:$C$1010, $B178, Transactions!$U$11:$U$1010, U$172))</f>
        <v/>
      </c>
      <c r="V178" s="223"/>
      <c r="W178" s="224"/>
      <c r="X178" s="222" t="str">
        <f>IF($B178="", "", SUMIFS(Transactions!$F$11:$F$1010, Transactions!$C$11:$C$1010, $B178, Transactions!$U$11:$U$1010, X$172))</f>
        <v/>
      </c>
      <c r="Y178" s="223"/>
      <c r="Z178" s="224"/>
      <c r="AA178" s="222" t="str">
        <f>IF($B178="", "", SUMIFS(Transactions!$F$11:$F$1010, Transactions!$C$11:$C$1010, $B178, Transactions!$U$11:$U$1010, AA$172))</f>
        <v/>
      </c>
      <c r="AB178" s="223"/>
      <c r="AC178" s="224"/>
      <c r="AD178" s="222" t="str">
        <f>IF($B178="", "", SUMIFS(Transactions!$F$11:$F$1010, Transactions!$C$11:$C$1010, $B178, Transactions!$U$11:$U$1010, AD$172))</f>
        <v/>
      </c>
      <c r="AE178" s="223"/>
      <c r="AF178" s="224"/>
      <c r="AG178" s="222" t="str">
        <f>IF($B178="", "", SUMIFS(Transactions!$F$11:$F$1010, Transactions!$C$11:$C$1010, $B178, Transactions!$U$11:$U$1010, AG$172))</f>
        <v/>
      </c>
      <c r="AH178" s="223"/>
      <c r="AI178" s="224"/>
      <c r="AJ178" s="222" t="str">
        <f>IF($B178="", "", SUMIFS(Transactions!$F$11:$F$1010, Transactions!$C$11:$C$1010, $B178, Transactions!$U$11:$U$1010, AJ$172))</f>
        <v/>
      </c>
      <c r="AK178" s="223"/>
      <c r="AL178" s="224"/>
      <c r="AM178" s="222" t="str">
        <f>IF($B178="", "", SUMIFS(Transactions!$F$11:$F$1010, Transactions!$C$11:$C$1010, $B178, Transactions!$U$11:$U$1010, AM$172))</f>
        <v/>
      </c>
      <c r="AN178" s="223"/>
      <c r="AO178" s="224"/>
      <c r="AP178" s="222" t="str">
        <f>IF($B178="", "", SUMIFS(Transactions!$F$11:$F$1010, Transactions!$C$11:$C$1010, $B178, Transactions!$U$11:$U$1010, AP$172))</f>
        <v/>
      </c>
      <c r="AQ178" s="223"/>
      <c r="AR178" s="224"/>
      <c r="AS178" s="27"/>
      <c r="AT178" s="27"/>
    </row>
    <row r="179" spans="1:46" x14ac:dyDescent="0.25">
      <c r="A179" s="27"/>
      <c r="B179" s="228" t="str">
        <f>IF(Transactions!$P$15="", "", Transactions!$P$15)</f>
        <v/>
      </c>
      <c r="C179" s="229"/>
      <c r="D179" s="229"/>
      <c r="E179" s="229"/>
      <c r="F179" s="229"/>
      <c r="G179" s="230"/>
      <c r="H179" s="27"/>
      <c r="I179" s="222" t="str">
        <f>IF($B179="", "", SUMIFS(Transactions!$F$11:$F$1010, Transactions!$C$11:$C$1010, $B179, Transactions!$U$11:$U$1010, I$172))</f>
        <v/>
      </c>
      <c r="J179" s="223"/>
      <c r="K179" s="224"/>
      <c r="L179" s="222" t="str">
        <f>IF($B179="", "", SUMIFS(Transactions!$F$11:$F$1010, Transactions!$C$11:$C$1010, $B179, Transactions!$U$11:$U$1010, L$172))</f>
        <v/>
      </c>
      <c r="M179" s="223"/>
      <c r="N179" s="224"/>
      <c r="O179" s="222" t="str">
        <f>IF($B179="", "", SUMIFS(Transactions!$F$11:$F$1010, Transactions!$C$11:$C$1010, $B179, Transactions!$U$11:$U$1010, O$172))</f>
        <v/>
      </c>
      <c r="P179" s="223"/>
      <c r="Q179" s="224"/>
      <c r="R179" s="222" t="str">
        <f>IF($B179="", "", SUMIFS(Transactions!$F$11:$F$1010, Transactions!$C$11:$C$1010, $B179, Transactions!$U$11:$U$1010, R$172))</f>
        <v/>
      </c>
      <c r="S179" s="223"/>
      <c r="T179" s="224"/>
      <c r="U179" s="222" t="str">
        <f>IF($B179="", "", SUMIFS(Transactions!$F$11:$F$1010, Transactions!$C$11:$C$1010, $B179, Transactions!$U$11:$U$1010, U$172))</f>
        <v/>
      </c>
      <c r="V179" s="223"/>
      <c r="W179" s="224"/>
      <c r="X179" s="222" t="str">
        <f>IF($B179="", "", SUMIFS(Transactions!$F$11:$F$1010, Transactions!$C$11:$C$1010, $B179, Transactions!$U$11:$U$1010, X$172))</f>
        <v/>
      </c>
      <c r="Y179" s="223"/>
      <c r="Z179" s="224"/>
      <c r="AA179" s="222" t="str">
        <f>IF($B179="", "", SUMIFS(Transactions!$F$11:$F$1010, Transactions!$C$11:$C$1010, $B179, Transactions!$U$11:$U$1010, AA$172))</f>
        <v/>
      </c>
      <c r="AB179" s="223"/>
      <c r="AC179" s="224"/>
      <c r="AD179" s="222" t="str">
        <f>IF($B179="", "", SUMIFS(Transactions!$F$11:$F$1010, Transactions!$C$11:$C$1010, $B179, Transactions!$U$11:$U$1010, AD$172))</f>
        <v/>
      </c>
      <c r="AE179" s="223"/>
      <c r="AF179" s="224"/>
      <c r="AG179" s="222" t="str">
        <f>IF($B179="", "", SUMIFS(Transactions!$F$11:$F$1010, Transactions!$C$11:$C$1010, $B179, Transactions!$U$11:$U$1010, AG$172))</f>
        <v/>
      </c>
      <c r="AH179" s="223"/>
      <c r="AI179" s="224"/>
      <c r="AJ179" s="222" t="str">
        <f>IF($B179="", "", SUMIFS(Transactions!$F$11:$F$1010, Transactions!$C$11:$C$1010, $B179, Transactions!$U$11:$U$1010, AJ$172))</f>
        <v/>
      </c>
      <c r="AK179" s="223"/>
      <c r="AL179" s="224"/>
      <c r="AM179" s="222" t="str">
        <f>IF($B179="", "", SUMIFS(Transactions!$F$11:$F$1010, Transactions!$C$11:$C$1010, $B179, Transactions!$U$11:$U$1010, AM$172))</f>
        <v/>
      </c>
      <c r="AN179" s="223"/>
      <c r="AO179" s="224"/>
      <c r="AP179" s="222" t="str">
        <f>IF($B179="", "", SUMIFS(Transactions!$F$11:$F$1010, Transactions!$C$11:$C$1010, $B179, Transactions!$U$11:$U$1010, AP$172))</f>
        <v/>
      </c>
      <c r="AQ179" s="223"/>
      <c r="AR179" s="224"/>
      <c r="AS179" s="27"/>
      <c r="AT179" s="27"/>
    </row>
    <row r="180" spans="1:46" x14ac:dyDescent="0.25">
      <c r="A180" s="27"/>
      <c r="B180" s="228" t="str">
        <f>IF(Transactions!$P$16="", "", Transactions!$P$16)</f>
        <v/>
      </c>
      <c r="C180" s="229"/>
      <c r="D180" s="229"/>
      <c r="E180" s="229"/>
      <c r="F180" s="229"/>
      <c r="G180" s="230"/>
      <c r="H180" s="27"/>
      <c r="I180" s="222" t="str">
        <f>IF($B180="", "", SUMIFS(Transactions!$F$11:$F$1010, Transactions!$C$11:$C$1010, $B180, Transactions!$U$11:$U$1010, I$172))</f>
        <v/>
      </c>
      <c r="J180" s="223"/>
      <c r="K180" s="224"/>
      <c r="L180" s="222" t="str">
        <f>IF($B180="", "", SUMIFS(Transactions!$F$11:$F$1010, Transactions!$C$11:$C$1010, $B180, Transactions!$U$11:$U$1010, L$172))</f>
        <v/>
      </c>
      <c r="M180" s="223"/>
      <c r="N180" s="224"/>
      <c r="O180" s="222" t="str">
        <f>IF($B180="", "", SUMIFS(Transactions!$F$11:$F$1010, Transactions!$C$11:$C$1010, $B180, Transactions!$U$11:$U$1010, O$172))</f>
        <v/>
      </c>
      <c r="P180" s="223"/>
      <c r="Q180" s="224"/>
      <c r="R180" s="222" t="str">
        <f>IF($B180="", "", SUMIFS(Transactions!$F$11:$F$1010, Transactions!$C$11:$C$1010, $B180, Transactions!$U$11:$U$1010, R$172))</f>
        <v/>
      </c>
      <c r="S180" s="223"/>
      <c r="T180" s="224"/>
      <c r="U180" s="222" t="str">
        <f>IF($B180="", "", SUMIFS(Transactions!$F$11:$F$1010, Transactions!$C$11:$C$1010, $B180, Transactions!$U$11:$U$1010, U$172))</f>
        <v/>
      </c>
      <c r="V180" s="223"/>
      <c r="W180" s="224"/>
      <c r="X180" s="222" t="str">
        <f>IF($B180="", "", SUMIFS(Transactions!$F$11:$F$1010, Transactions!$C$11:$C$1010, $B180, Transactions!$U$11:$U$1010, X$172))</f>
        <v/>
      </c>
      <c r="Y180" s="223"/>
      <c r="Z180" s="224"/>
      <c r="AA180" s="222" t="str">
        <f>IF($B180="", "", SUMIFS(Transactions!$F$11:$F$1010, Transactions!$C$11:$C$1010, $B180, Transactions!$U$11:$U$1010, AA$172))</f>
        <v/>
      </c>
      <c r="AB180" s="223"/>
      <c r="AC180" s="224"/>
      <c r="AD180" s="222" t="str">
        <f>IF($B180="", "", SUMIFS(Transactions!$F$11:$F$1010, Transactions!$C$11:$C$1010, $B180, Transactions!$U$11:$U$1010, AD$172))</f>
        <v/>
      </c>
      <c r="AE180" s="223"/>
      <c r="AF180" s="224"/>
      <c r="AG180" s="222" t="str">
        <f>IF($B180="", "", SUMIFS(Transactions!$F$11:$F$1010, Transactions!$C$11:$C$1010, $B180, Transactions!$U$11:$U$1010, AG$172))</f>
        <v/>
      </c>
      <c r="AH180" s="223"/>
      <c r="AI180" s="224"/>
      <c r="AJ180" s="222" t="str">
        <f>IF($B180="", "", SUMIFS(Transactions!$F$11:$F$1010, Transactions!$C$11:$C$1010, $B180, Transactions!$U$11:$U$1010, AJ$172))</f>
        <v/>
      </c>
      <c r="AK180" s="223"/>
      <c r="AL180" s="224"/>
      <c r="AM180" s="222" t="str">
        <f>IF($B180="", "", SUMIFS(Transactions!$F$11:$F$1010, Transactions!$C$11:$C$1010, $B180, Transactions!$U$11:$U$1010, AM$172))</f>
        <v/>
      </c>
      <c r="AN180" s="223"/>
      <c r="AO180" s="224"/>
      <c r="AP180" s="222" t="str">
        <f>IF($B180="", "", SUMIFS(Transactions!$F$11:$F$1010, Transactions!$C$11:$C$1010, $B180, Transactions!$U$11:$U$1010, AP$172))</f>
        <v/>
      </c>
      <c r="AQ180" s="223"/>
      <c r="AR180" s="224"/>
      <c r="AS180" s="27"/>
      <c r="AT180" s="27"/>
    </row>
    <row r="181" spans="1:46" x14ac:dyDescent="0.25">
      <c r="A181" s="27"/>
      <c r="B181" s="228" t="str">
        <f>IF(Transactions!$P$17="", "", Transactions!$P$17)</f>
        <v/>
      </c>
      <c r="C181" s="229"/>
      <c r="D181" s="229"/>
      <c r="E181" s="229"/>
      <c r="F181" s="229"/>
      <c r="G181" s="230"/>
      <c r="H181" s="27"/>
      <c r="I181" s="222" t="str">
        <f>IF($B181="", "", SUMIFS(Transactions!$F$11:$F$1010, Transactions!$C$11:$C$1010, $B181, Transactions!$U$11:$U$1010, I$172))</f>
        <v/>
      </c>
      <c r="J181" s="223"/>
      <c r="K181" s="224"/>
      <c r="L181" s="222" t="str">
        <f>IF($B181="", "", SUMIFS(Transactions!$F$11:$F$1010, Transactions!$C$11:$C$1010, $B181, Transactions!$U$11:$U$1010, L$172))</f>
        <v/>
      </c>
      <c r="M181" s="223"/>
      <c r="N181" s="224"/>
      <c r="O181" s="222" t="str">
        <f>IF($B181="", "", SUMIFS(Transactions!$F$11:$F$1010, Transactions!$C$11:$C$1010, $B181, Transactions!$U$11:$U$1010, O$172))</f>
        <v/>
      </c>
      <c r="P181" s="223"/>
      <c r="Q181" s="224"/>
      <c r="R181" s="222" t="str">
        <f>IF($B181="", "", SUMIFS(Transactions!$F$11:$F$1010, Transactions!$C$11:$C$1010, $B181, Transactions!$U$11:$U$1010, R$172))</f>
        <v/>
      </c>
      <c r="S181" s="223"/>
      <c r="T181" s="224"/>
      <c r="U181" s="222" t="str">
        <f>IF($B181="", "", SUMIFS(Transactions!$F$11:$F$1010, Transactions!$C$11:$C$1010, $B181, Transactions!$U$11:$U$1010, U$172))</f>
        <v/>
      </c>
      <c r="V181" s="223"/>
      <c r="W181" s="224"/>
      <c r="X181" s="222" t="str">
        <f>IF($B181="", "", SUMIFS(Transactions!$F$11:$F$1010, Transactions!$C$11:$C$1010, $B181, Transactions!$U$11:$U$1010, X$172))</f>
        <v/>
      </c>
      <c r="Y181" s="223"/>
      <c r="Z181" s="224"/>
      <c r="AA181" s="222" t="str">
        <f>IF($B181="", "", SUMIFS(Transactions!$F$11:$F$1010, Transactions!$C$11:$C$1010, $B181, Transactions!$U$11:$U$1010, AA$172))</f>
        <v/>
      </c>
      <c r="AB181" s="223"/>
      <c r="AC181" s="224"/>
      <c r="AD181" s="222" t="str">
        <f>IF($B181="", "", SUMIFS(Transactions!$F$11:$F$1010, Transactions!$C$11:$C$1010, $B181, Transactions!$U$11:$U$1010, AD$172))</f>
        <v/>
      </c>
      <c r="AE181" s="223"/>
      <c r="AF181" s="224"/>
      <c r="AG181" s="222" t="str">
        <f>IF($B181="", "", SUMIFS(Transactions!$F$11:$F$1010, Transactions!$C$11:$C$1010, $B181, Transactions!$U$11:$U$1010, AG$172))</f>
        <v/>
      </c>
      <c r="AH181" s="223"/>
      <c r="AI181" s="224"/>
      <c r="AJ181" s="222" t="str">
        <f>IF($B181="", "", SUMIFS(Transactions!$F$11:$F$1010, Transactions!$C$11:$C$1010, $B181, Transactions!$U$11:$U$1010, AJ$172))</f>
        <v/>
      </c>
      <c r="AK181" s="223"/>
      <c r="AL181" s="224"/>
      <c r="AM181" s="222" t="str">
        <f>IF($B181="", "", SUMIFS(Transactions!$F$11:$F$1010, Transactions!$C$11:$C$1010, $B181, Transactions!$U$11:$U$1010, AM$172))</f>
        <v/>
      </c>
      <c r="AN181" s="223"/>
      <c r="AO181" s="224"/>
      <c r="AP181" s="222" t="str">
        <f>IF($B181="", "", SUMIFS(Transactions!$F$11:$F$1010, Transactions!$C$11:$C$1010, $B181, Transactions!$U$11:$U$1010, AP$172))</f>
        <v/>
      </c>
      <c r="AQ181" s="223"/>
      <c r="AR181" s="224"/>
      <c r="AS181" s="27"/>
      <c r="AT181" s="27"/>
    </row>
    <row r="182" spans="1:46" x14ac:dyDescent="0.25">
      <c r="A182" s="27"/>
      <c r="B182" s="228" t="str">
        <f>IF(Transactions!$P$18="", "", Transactions!$P$18)</f>
        <v/>
      </c>
      <c r="C182" s="229"/>
      <c r="D182" s="229"/>
      <c r="E182" s="229"/>
      <c r="F182" s="229"/>
      <c r="G182" s="230"/>
      <c r="H182" s="27"/>
      <c r="I182" s="222" t="str">
        <f>IF($B182="", "", SUMIFS(Transactions!$F$11:$F$1010, Transactions!$C$11:$C$1010, $B182, Transactions!$U$11:$U$1010, I$172))</f>
        <v/>
      </c>
      <c r="J182" s="223"/>
      <c r="K182" s="224"/>
      <c r="L182" s="222" t="str">
        <f>IF($B182="", "", SUMIFS(Transactions!$F$11:$F$1010, Transactions!$C$11:$C$1010, $B182, Transactions!$U$11:$U$1010, L$172))</f>
        <v/>
      </c>
      <c r="M182" s="223"/>
      <c r="N182" s="224"/>
      <c r="O182" s="222" t="str">
        <f>IF($B182="", "", SUMIFS(Transactions!$F$11:$F$1010, Transactions!$C$11:$C$1010, $B182, Transactions!$U$11:$U$1010, O$172))</f>
        <v/>
      </c>
      <c r="P182" s="223"/>
      <c r="Q182" s="224"/>
      <c r="R182" s="222" t="str">
        <f>IF($B182="", "", SUMIFS(Transactions!$F$11:$F$1010, Transactions!$C$11:$C$1010, $B182, Transactions!$U$11:$U$1010, R$172))</f>
        <v/>
      </c>
      <c r="S182" s="223"/>
      <c r="T182" s="224"/>
      <c r="U182" s="222" t="str">
        <f>IF($B182="", "", SUMIFS(Transactions!$F$11:$F$1010, Transactions!$C$11:$C$1010, $B182, Transactions!$U$11:$U$1010, U$172))</f>
        <v/>
      </c>
      <c r="V182" s="223"/>
      <c r="W182" s="224"/>
      <c r="X182" s="222" t="str">
        <f>IF($B182="", "", SUMIFS(Transactions!$F$11:$F$1010, Transactions!$C$11:$C$1010, $B182, Transactions!$U$11:$U$1010, X$172))</f>
        <v/>
      </c>
      <c r="Y182" s="223"/>
      <c r="Z182" s="224"/>
      <c r="AA182" s="222" t="str">
        <f>IF($B182="", "", SUMIFS(Transactions!$F$11:$F$1010, Transactions!$C$11:$C$1010, $B182, Transactions!$U$11:$U$1010, AA$172))</f>
        <v/>
      </c>
      <c r="AB182" s="223"/>
      <c r="AC182" s="224"/>
      <c r="AD182" s="222" t="str">
        <f>IF($B182="", "", SUMIFS(Transactions!$F$11:$F$1010, Transactions!$C$11:$C$1010, $B182, Transactions!$U$11:$U$1010, AD$172))</f>
        <v/>
      </c>
      <c r="AE182" s="223"/>
      <c r="AF182" s="224"/>
      <c r="AG182" s="222" t="str">
        <f>IF($B182="", "", SUMIFS(Transactions!$F$11:$F$1010, Transactions!$C$11:$C$1010, $B182, Transactions!$U$11:$U$1010, AG$172))</f>
        <v/>
      </c>
      <c r="AH182" s="223"/>
      <c r="AI182" s="224"/>
      <c r="AJ182" s="222" t="str">
        <f>IF($B182="", "", SUMIFS(Transactions!$F$11:$F$1010, Transactions!$C$11:$C$1010, $B182, Transactions!$U$11:$U$1010, AJ$172))</f>
        <v/>
      </c>
      <c r="AK182" s="223"/>
      <c r="AL182" s="224"/>
      <c r="AM182" s="222" t="str">
        <f>IF($B182="", "", SUMIFS(Transactions!$F$11:$F$1010, Transactions!$C$11:$C$1010, $B182, Transactions!$U$11:$U$1010, AM$172))</f>
        <v/>
      </c>
      <c r="AN182" s="223"/>
      <c r="AO182" s="224"/>
      <c r="AP182" s="222" t="str">
        <f>IF($B182="", "", SUMIFS(Transactions!$F$11:$F$1010, Transactions!$C$11:$C$1010, $B182, Transactions!$U$11:$U$1010, AP$172))</f>
        <v/>
      </c>
      <c r="AQ182" s="223"/>
      <c r="AR182" s="224"/>
      <c r="AS182" s="27"/>
      <c r="AT182" s="27"/>
    </row>
    <row r="183" spans="1:46" x14ac:dyDescent="0.25">
      <c r="A183" s="27"/>
      <c r="B183" s="228" t="str">
        <f>IF(Transactions!$P$19="", "", Transactions!$P$19)</f>
        <v/>
      </c>
      <c r="C183" s="229"/>
      <c r="D183" s="229"/>
      <c r="E183" s="229"/>
      <c r="F183" s="229"/>
      <c r="G183" s="230"/>
      <c r="H183" s="27"/>
      <c r="I183" s="222" t="str">
        <f>IF($B183="", "", SUMIFS(Transactions!$F$11:$F$1010, Transactions!$C$11:$C$1010, $B183, Transactions!$U$11:$U$1010, I$172))</f>
        <v/>
      </c>
      <c r="J183" s="223"/>
      <c r="K183" s="224"/>
      <c r="L183" s="222" t="str">
        <f>IF($B183="", "", SUMIFS(Transactions!$F$11:$F$1010, Transactions!$C$11:$C$1010, $B183, Transactions!$U$11:$U$1010, L$172))</f>
        <v/>
      </c>
      <c r="M183" s="223"/>
      <c r="N183" s="224"/>
      <c r="O183" s="222" t="str">
        <f>IF($B183="", "", SUMIFS(Transactions!$F$11:$F$1010, Transactions!$C$11:$C$1010, $B183, Transactions!$U$11:$U$1010, O$172))</f>
        <v/>
      </c>
      <c r="P183" s="223"/>
      <c r="Q183" s="224"/>
      <c r="R183" s="222" t="str">
        <f>IF($B183="", "", SUMIFS(Transactions!$F$11:$F$1010, Transactions!$C$11:$C$1010, $B183, Transactions!$U$11:$U$1010, R$172))</f>
        <v/>
      </c>
      <c r="S183" s="223"/>
      <c r="T183" s="224"/>
      <c r="U183" s="222" t="str">
        <f>IF($B183="", "", SUMIFS(Transactions!$F$11:$F$1010, Transactions!$C$11:$C$1010, $B183, Transactions!$U$11:$U$1010, U$172))</f>
        <v/>
      </c>
      <c r="V183" s="223"/>
      <c r="W183" s="224"/>
      <c r="X183" s="222" t="str">
        <f>IF($B183="", "", SUMIFS(Transactions!$F$11:$F$1010, Transactions!$C$11:$C$1010, $B183, Transactions!$U$11:$U$1010, X$172))</f>
        <v/>
      </c>
      <c r="Y183" s="223"/>
      <c r="Z183" s="224"/>
      <c r="AA183" s="222" t="str">
        <f>IF($B183="", "", SUMIFS(Transactions!$F$11:$F$1010, Transactions!$C$11:$C$1010, $B183, Transactions!$U$11:$U$1010, AA$172))</f>
        <v/>
      </c>
      <c r="AB183" s="223"/>
      <c r="AC183" s="224"/>
      <c r="AD183" s="222" t="str">
        <f>IF($B183="", "", SUMIFS(Transactions!$F$11:$F$1010, Transactions!$C$11:$C$1010, $B183, Transactions!$U$11:$U$1010, AD$172))</f>
        <v/>
      </c>
      <c r="AE183" s="223"/>
      <c r="AF183" s="224"/>
      <c r="AG183" s="222" t="str">
        <f>IF($B183="", "", SUMIFS(Transactions!$F$11:$F$1010, Transactions!$C$11:$C$1010, $B183, Transactions!$U$11:$U$1010, AG$172))</f>
        <v/>
      </c>
      <c r="AH183" s="223"/>
      <c r="AI183" s="224"/>
      <c r="AJ183" s="222" t="str">
        <f>IF($B183="", "", SUMIFS(Transactions!$F$11:$F$1010, Transactions!$C$11:$C$1010, $B183, Transactions!$U$11:$U$1010, AJ$172))</f>
        <v/>
      </c>
      <c r="AK183" s="223"/>
      <c r="AL183" s="224"/>
      <c r="AM183" s="222" t="str">
        <f>IF($B183="", "", SUMIFS(Transactions!$F$11:$F$1010, Transactions!$C$11:$C$1010, $B183, Transactions!$U$11:$U$1010, AM$172))</f>
        <v/>
      </c>
      <c r="AN183" s="223"/>
      <c r="AO183" s="224"/>
      <c r="AP183" s="222" t="str">
        <f>IF($B183="", "", SUMIFS(Transactions!$F$11:$F$1010, Transactions!$C$11:$C$1010, $B183, Transactions!$U$11:$U$1010, AP$172))</f>
        <v/>
      </c>
      <c r="AQ183" s="223"/>
      <c r="AR183" s="224"/>
      <c r="AS183" s="27"/>
      <c r="AT183" s="27"/>
    </row>
    <row r="184" spans="1:46" x14ac:dyDescent="0.25">
      <c r="A184" s="27"/>
      <c r="B184" s="228" t="str">
        <f>IF(Transactions!$P$20="", "", Transactions!$P$20)</f>
        <v/>
      </c>
      <c r="C184" s="229"/>
      <c r="D184" s="229"/>
      <c r="E184" s="229"/>
      <c r="F184" s="229"/>
      <c r="G184" s="230"/>
      <c r="H184" s="27"/>
      <c r="I184" s="222" t="str">
        <f>IF($B184="", "", SUMIFS(Transactions!$F$11:$F$1010, Transactions!$C$11:$C$1010, $B184, Transactions!$U$11:$U$1010, I$172))</f>
        <v/>
      </c>
      <c r="J184" s="223"/>
      <c r="K184" s="224"/>
      <c r="L184" s="222" t="str">
        <f>IF($B184="", "", SUMIFS(Transactions!$F$11:$F$1010, Transactions!$C$11:$C$1010, $B184, Transactions!$U$11:$U$1010, L$172))</f>
        <v/>
      </c>
      <c r="M184" s="223"/>
      <c r="N184" s="224"/>
      <c r="O184" s="222" t="str">
        <f>IF($B184="", "", SUMIFS(Transactions!$F$11:$F$1010, Transactions!$C$11:$C$1010, $B184, Transactions!$U$11:$U$1010, O$172))</f>
        <v/>
      </c>
      <c r="P184" s="223"/>
      <c r="Q184" s="224"/>
      <c r="R184" s="222" t="str">
        <f>IF($B184="", "", SUMIFS(Transactions!$F$11:$F$1010, Transactions!$C$11:$C$1010, $B184, Transactions!$U$11:$U$1010, R$172))</f>
        <v/>
      </c>
      <c r="S184" s="223"/>
      <c r="T184" s="224"/>
      <c r="U184" s="222" t="str">
        <f>IF($B184="", "", SUMIFS(Transactions!$F$11:$F$1010, Transactions!$C$11:$C$1010, $B184, Transactions!$U$11:$U$1010, U$172))</f>
        <v/>
      </c>
      <c r="V184" s="223"/>
      <c r="W184" s="224"/>
      <c r="X184" s="222" t="str">
        <f>IF($B184="", "", SUMIFS(Transactions!$F$11:$F$1010, Transactions!$C$11:$C$1010, $B184, Transactions!$U$11:$U$1010, X$172))</f>
        <v/>
      </c>
      <c r="Y184" s="223"/>
      <c r="Z184" s="224"/>
      <c r="AA184" s="222" t="str">
        <f>IF($B184="", "", SUMIFS(Transactions!$F$11:$F$1010, Transactions!$C$11:$C$1010, $B184, Transactions!$U$11:$U$1010, AA$172))</f>
        <v/>
      </c>
      <c r="AB184" s="223"/>
      <c r="AC184" s="224"/>
      <c r="AD184" s="222" t="str">
        <f>IF($B184="", "", SUMIFS(Transactions!$F$11:$F$1010, Transactions!$C$11:$C$1010, $B184, Transactions!$U$11:$U$1010, AD$172))</f>
        <v/>
      </c>
      <c r="AE184" s="223"/>
      <c r="AF184" s="224"/>
      <c r="AG184" s="222" t="str">
        <f>IF($B184="", "", SUMIFS(Transactions!$F$11:$F$1010, Transactions!$C$11:$C$1010, $B184, Transactions!$U$11:$U$1010, AG$172))</f>
        <v/>
      </c>
      <c r="AH184" s="223"/>
      <c r="AI184" s="224"/>
      <c r="AJ184" s="222" t="str">
        <f>IF($B184="", "", SUMIFS(Transactions!$F$11:$F$1010, Transactions!$C$11:$C$1010, $B184, Transactions!$U$11:$U$1010, AJ$172))</f>
        <v/>
      </c>
      <c r="AK184" s="223"/>
      <c r="AL184" s="224"/>
      <c r="AM184" s="222" t="str">
        <f>IF($B184="", "", SUMIFS(Transactions!$F$11:$F$1010, Transactions!$C$11:$C$1010, $B184, Transactions!$U$11:$U$1010, AM$172))</f>
        <v/>
      </c>
      <c r="AN184" s="223"/>
      <c r="AO184" s="224"/>
      <c r="AP184" s="222" t="str">
        <f>IF($B184="", "", SUMIFS(Transactions!$F$11:$F$1010, Transactions!$C$11:$C$1010, $B184, Transactions!$U$11:$U$1010, AP$172))</f>
        <v/>
      </c>
      <c r="AQ184" s="223"/>
      <c r="AR184" s="224"/>
      <c r="AS184" s="27"/>
      <c r="AT184" s="27"/>
    </row>
    <row r="185" spans="1:46" x14ac:dyDescent="0.25">
      <c r="A185" s="27"/>
      <c r="B185" s="228" t="str">
        <f>IF(Transactions!$P$21="", "", Transactions!$P$21)</f>
        <v/>
      </c>
      <c r="C185" s="229"/>
      <c r="D185" s="229"/>
      <c r="E185" s="229"/>
      <c r="F185" s="229"/>
      <c r="G185" s="230"/>
      <c r="H185" s="27"/>
      <c r="I185" s="222" t="str">
        <f>IF($B185="", "", SUMIFS(Transactions!$F$11:$F$1010, Transactions!$C$11:$C$1010, $B185, Transactions!$U$11:$U$1010, I$172))</f>
        <v/>
      </c>
      <c r="J185" s="223"/>
      <c r="K185" s="224"/>
      <c r="L185" s="222" t="str">
        <f>IF($B185="", "", SUMIFS(Transactions!$F$11:$F$1010, Transactions!$C$11:$C$1010, $B185, Transactions!$U$11:$U$1010, L$172))</f>
        <v/>
      </c>
      <c r="M185" s="223"/>
      <c r="N185" s="224"/>
      <c r="O185" s="222" t="str">
        <f>IF($B185="", "", SUMIFS(Transactions!$F$11:$F$1010, Transactions!$C$11:$C$1010, $B185, Transactions!$U$11:$U$1010, O$172))</f>
        <v/>
      </c>
      <c r="P185" s="223"/>
      <c r="Q185" s="224"/>
      <c r="R185" s="222" t="str">
        <f>IF($B185="", "", SUMIFS(Transactions!$F$11:$F$1010, Transactions!$C$11:$C$1010, $B185, Transactions!$U$11:$U$1010, R$172))</f>
        <v/>
      </c>
      <c r="S185" s="223"/>
      <c r="T185" s="224"/>
      <c r="U185" s="222" t="str">
        <f>IF($B185="", "", SUMIFS(Transactions!$F$11:$F$1010, Transactions!$C$11:$C$1010, $B185, Transactions!$U$11:$U$1010, U$172))</f>
        <v/>
      </c>
      <c r="V185" s="223"/>
      <c r="W185" s="224"/>
      <c r="X185" s="222" t="str">
        <f>IF($B185="", "", SUMIFS(Transactions!$F$11:$F$1010, Transactions!$C$11:$C$1010, $B185, Transactions!$U$11:$U$1010, X$172))</f>
        <v/>
      </c>
      <c r="Y185" s="223"/>
      <c r="Z185" s="224"/>
      <c r="AA185" s="222" t="str">
        <f>IF($B185="", "", SUMIFS(Transactions!$F$11:$F$1010, Transactions!$C$11:$C$1010, $B185, Transactions!$U$11:$U$1010, AA$172))</f>
        <v/>
      </c>
      <c r="AB185" s="223"/>
      <c r="AC185" s="224"/>
      <c r="AD185" s="222" t="str">
        <f>IF($B185="", "", SUMIFS(Transactions!$F$11:$F$1010, Transactions!$C$11:$C$1010, $B185, Transactions!$U$11:$U$1010, AD$172))</f>
        <v/>
      </c>
      <c r="AE185" s="223"/>
      <c r="AF185" s="224"/>
      <c r="AG185" s="222" t="str">
        <f>IF($B185="", "", SUMIFS(Transactions!$F$11:$F$1010, Transactions!$C$11:$C$1010, $B185, Transactions!$U$11:$U$1010, AG$172))</f>
        <v/>
      </c>
      <c r="AH185" s="223"/>
      <c r="AI185" s="224"/>
      <c r="AJ185" s="222" t="str">
        <f>IF($B185="", "", SUMIFS(Transactions!$F$11:$F$1010, Transactions!$C$11:$C$1010, $B185, Transactions!$U$11:$U$1010, AJ$172))</f>
        <v/>
      </c>
      <c r="AK185" s="223"/>
      <c r="AL185" s="224"/>
      <c r="AM185" s="222" t="str">
        <f>IF($B185="", "", SUMIFS(Transactions!$F$11:$F$1010, Transactions!$C$11:$C$1010, $B185, Transactions!$U$11:$U$1010, AM$172))</f>
        <v/>
      </c>
      <c r="AN185" s="223"/>
      <c r="AO185" s="224"/>
      <c r="AP185" s="222" t="str">
        <f>IF($B185="", "", SUMIFS(Transactions!$F$11:$F$1010, Transactions!$C$11:$C$1010, $B185, Transactions!$U$11:$U$1010, AP$172))</f>
        <v/>
      </c>
      <c r="AQ185" s="223"/>
      <c r="AR185" s="224"/>
      <c r="AS185" s="27"/>
      <c r="AT185" s="27"/>
    </row>
    <row r="186" spans="1:46" x14ac:dyDescent="0.25">
      <c r="A186" s="27"/>
      <c r="B186" s="228" t="str">
        <f>IF(Transactions!$P$22="", "", Transactions!$P$22)</f>
        <v/>
      </c>
      <c r="C186" s="229"/>
      <c r="D186" s="229"/>
      <c r="E186" s="229"/>
      <c r="F186" s="229"/>
      <c r="G186" s="230"/>
      <c r="H186" s="27"/>
      <c r="I186" s="222" t="str">
        <f>IF($B186="", "", SUMIFS(Transactions!$F$11:$F$1010, Transactions!$C$11:$C$1010, $B186, Transactions!$U$11:$U$1010, I$172))</f>
        <v/>
      </c>
      <c r="J186" s="223"/>
      <c r="K186" s="224"/>
      <c r="L186" s="222" t="str">
        <f>IF($B186="", "", SUMIFS(Transactions!$F$11:$F$1010, Transactions!$C$11:$C$1010, $B186, Transactions!$U$11:$U$1010, L$172))</f>
        <v/>
      </c>
      <c r="M186" s="223"/>
      <c r="N186" s="224"/>
      <c r="O186" s="222" t="str">
        <f>IF($B186="", "", SUMIFS(Transactions!$F$11:$F$1010, Transactions!$C$11:$C$1010, $B186, Transactions!$U$11:$U$1010, O$172))</f>
        <v/>
      </c>
      <c r="P186" s="223"/>
      <c r="Q186" s="224"/>
      <c r="R186" s="222" t="str">
        <f>IF($B186="", "", SUMIFS(Transactions!$F$11:$F$1010, Transactions!$C$11:$C$1010, $B186, Transactions!$U$11:$U$1010, R$172))</f>
        <v/>
      </c>
      <c r="S186" s="223"/>
      <c r="T186" s="224"/>
      <c r="U186" s="222" t="str">
        <f>IF($B186="", "", SUMIFS(Transactions!$F$11:$F$1010, Transactions!$C$11:$C$1010, $B186, Transactions!$U$11:$U$1010, U$172))</f>
        <v/>
      </c>
      <c r="V186" s="223"/>
      <c r="W186" s="224"/>
      <c r="X186" s="222" t="str">
        <f>IF($B186="", "", SUMIFS(Transactions!$F$11:$F$1010, Transactions!$C$11:$C$1010, $B186, Transactions!$U$11:$U$1010, X$172))</f>
        <v/>
      </c>
      <c r="Y186" s="223"/>
      <c r="Z186" s="224"/>
      <c r="AA186" s="222" t="str">
        <f>IF($B186="", "", SUMIFS(Transactions!$F$11:$F$1010, Transactions!$C$11:$C$1010, $B186, Transactions!$U$11:$U$1010, AA$172))</f>
        <v/>
      </c>
      <c r="AB186" s="223"/>
      <c r="AC186" s="224"/>
      <c r="AD186" s="222" t="str">
        <f>IF($B186="", "", SUMIFS(Transactions!$F$11:$F$1010, Transactions!$C$11:$C$1010, $B186, Transactions!$U$11:$U$1010, AD$172))</f>
        <v/>
      </c>
      <c r="AE186" s="223"/>
      <c r="AF186" s="224"/>
      <c r="AG186" s="222" t="str">
        <f>IF($B186="", "", SUMIFS(Transactions!$F$11:$F$1010, Transactions!$C$11:$C$1010, $B186, Transactions!$U$11:$U$1010, AG$172))</f>
        <v/>
      </c>
      <c r="AH186" s="223"/>
      <c r="AI186" s="224"/>
      <c r="AJ186" s="222" t="str">
        <f>IF($B186="", "", SUMIFS(Transactions!$F$11:$F$1010, Transactions!$C$11:$C$1010, $B186, Transactions!$U$11:$U$1010, AJ$172))</f>
        <v/>
      </c>
      <c r="AK186" s="223"/>
      <c r="AL186" s="224"/>
      <c r="AM186" s="222" t="str">
        <f>IF($B186="", "", SUMIFS(Transactions!$F$11:$F$1010, Transactions!$C$11:$C$1010, $B186, Transactions!$U$11:$U$1010, AM$172))</f>
        <v/>
      </c>
      <c r="AN186" s="223"/>
      <c r="AO186" s="224"/>
      <c r="AP186" s="222" t="str">
        <f>IF($B186="", "", SUMIFS(Transactions!$F$11:$F$1010, Transactions!$C$11:$C$1010, $B186, Transactions!$U$11:$U$1010, AP$172))</f>
        <v/>
      </c>
      <c r="AQ186" s="223"/>
      <c r="AR186" s="224"/>
      <c r="AS186" s="27"/>
      <c r="AT186" s="27"/>
    </row>
    <row r="187" spans="1:46" x14ac:dyDescent="0.25">
      <c r="A187" s="27"/>
      <c r="B187" s="228" t="str">
        <f>IF(Transactions!$P$23="", "", Transactions!$P$23)</f>
        <v/>
      </c>
      <c r="C187" s="229"/>
      <c r="D187" s="229"/>
      <c r="E187" s="229"/>
      <c r="F187" s="229"/>
      <c r="G187" s="230"/>
      <c r="H187" s="27"/>
      <c r="I187" s="222" t="str">
        <f>IF($B187="", "", SUMIFS(Transactions!$F$11:$F$1010, Transactions!$C$11:$C$1010, $B187, Transactions!$U$11:$U$1010, I$172))</f>
        <v/>
      </c>
      <c r="J187" s="223"/>
      <c r="K187" s="224"/>
      <c r="L187" s="222" t="str">
        <f>IF($B187="", "", SUMIFS(Transactions!$F$11:$F$1010, Transactions!$C$11:$C$1010, $B187, Transactions!$U$11:$U$1010, L$172))</f>
        <v/>
      </c>
      <c r="M187" s="223"/>
      <c r="N187" s="224"/>
      <c r="O187" s="222" t="str">
        <f>IF($B187="", "", SUMIFS(Transactions!$F$11:$F$1010, Transactions!$C$11:$C$1010, $B187, Transactions!$U$11:$U$1010, O$172))</f>
        <v/>
      </c>
      <c r="P187" s="223"/>
      <c r="Q187" s="224"/>
      <c r="R187" s="222" t="str">
        <f>IF($B187="", "", SUMIFS(Transactions!$F$11:$F$1010, Transactions!$C$11:$C$1010, $B187, Transactions!$U$11:$U$1010, R$172))</f>
        <v/>
      </c>
      <c r="S187" s="223"/>
      <c r="T187" s="224"/>
      <c r="U187" s="222" t="str">
        <f>IF($B187="", "", SUMIFS(Transactions!$F$11:$F$1010, Transactions!$C$11:$C$1010, $B187, Transactions!$U$11:$U$1010, U$172))</f>
        <v/>
      </c>
      <c r="V187" s="223"/>
      <c r="W187" s="224"/>
      <c r="X187" s="222" t="str">
        <f>IF($B187="", "", SUMIFS(Transactions!$F$11:$F$1010, Transactions!$C$11:$C$1010, $B187, Transactions!$U$11:$U$1010, X$172))</f>
        <v/>
      </c>
      <c r="Y187" s="223"/>
      <c r="Z187" s="224"/>
      <c r="AA187" s="222" t="str">
        <f>IF($B187="", "", SUMIFS(Transactions!$F$11:$F$1010, Transactions!$C$11:$C$1010, $B187, Transactions!$U$11:$U$1010, AA$172))</f>
        <v/>
      </c>
      <c r="AB187" s="223"/>
      <c r="AC187" s="224"/>
      <c r="AD187" s="222" t="str">
        <f>IF($B187="", "", SUMIFS(Transactions!$F$11:$F$1010, Transactions!$C$11:$C$1010, $B187, Transactions!$U$11:$U$1010, AD$172))</f>
        <v/>
      </c>
      <c r="AE187" s="223"/>
      <c r="AF187" s="224"/>
      <c r="AG187" s="222" t="str">
        <f>IF($B187="", "", SUMIFS(Transactions!$F$11:$F$1010, Transactions!$C$11:$C$1010, $B187, Transactions!$U$11:$U$1010, AG$172))</f>
        <v/>
      </c>
      <c r="AH187" s="223"/>
      <c r="AI187" s="224"/>
      <c r="AJ187" s="222" t="str">
        <f>IF($B187="", "", SUMIFS(Transactions!$F$11:$F$1010, Transactions!$C$11:$C$1010, $B187, Transactions!$U$11:$U$1010, AJ$172))</f>
        <v/>
      </c>
      <c r="AK187" s="223"/>
      <c r="AL187" s="224"/>
      <c r="AM187" s="222" t="str">
        <f>IF($B187="", "", SUMIFS(Transactions!$F$11:$F$1010, Transactions!$C$11:$C$1010, $B187, Transactions!$U$11:$U$1010, AM$172))</f>
        <v/>
      </c>
      <c r="AN187" s="223"/>
      <c r="AO187" s="224"/>
      <c r="AP187" s="222" t="str">
        <f>IF($B187="", "", SUMIFS(Transactions!$F$11:$F$1010, Transactions!$C$11:$C$1010, $B187, Transactions!$U$11:$U$1010, AP$172))</f>
        <v/>
      </c>
      <c r="AQ187" s="223"/>
      <c r="AR187" s="224"/>
      <c r="AS187" s="27"/>
      <c r="AT187" s="27"/>
    </row>
    <row r="188" spans="1:46" x14ac:dyDescent="0.25">
      <c r="A188" s="27"/>
      <c r="B188" s="228" t="str">
        <f>IF(Transactions!$P$24="", "", Transactions!$P$24)</f>
        <v/>
      </c>
      <c r="C188" s="229"/>
      <c r="D188" s="229"/>
      <c r="E188" s="229"/>
      <c r="F188" s="229"/>
      <c r="G188" s="230"/>
      <c r="H188" s="27"/>
      <c r="I188" s="222" t="str">
        <f>IF($B188="", "", SUMIFS(Transactions!$F$11:$F$1010, Transactions!$C$11:$C$1010, $B188, Transactions!$U$11:$U$1010, I$172))</f>
        <v/>
      </c>
      <c r="J188" s="223"/>
      <c r="K188" s="224"/>
      <c r="L188" s="222" t="str">
        <f>IF($B188="", "", SUMIFS(Transactions!$F$11:$F$1010, Transactions!$C$11:$C$1010, $B188, Transactions!$U$11:$U$1010, L$172))</f>
        <v/>
      </c>
      <c r="M188" s="223"/>
      <c r="N188" s="224"/>
      <c r="O188" s="222" t="str">
        <f>IF($B188="", "", SUMIFS(Transactions!$F$11:$F$1010, Transactions!$C$11:$C$1010, $B188, Transactions!$U$11:$U$1010, O$172))</f>
        <v/>
      </c>
      <c r="P188" s="223"/>
      <c r="Q188" s="224"/>
      <c r="R188" s="222" t="str">
        <f>IF($B188="", "", SUMIFS(Transactions!$F$11:$F$1010, Transactions!$C$11:$C$1010, $B188, Transactions!$U$11:$U$1010, R$172))</f>
        <v/>
      </c>
      <c r="S188" s="223"/>
      <c r="T188" s="224"/>
      <c r="U188" s="222" t="str">
        <f>IF($B188="", "", SUMIFS(Transactions!$F$11:$F$1010, Transactions!$C$11:$C$1010, $B188, Transactions!$U$11:$U$1010, U$172))</f>
        <v/>
      </c>
      <c r="V188" s="223"/>
      <c r="W188" s="224"/>
      <c r="X188" s="222" t="str">
        <f>IF($B188="", "", SUMIFS(Transactions!$F$11:$F$1010, Transactions!$C$11:$C$1010, $B188, Transactions!$U$11:$U$1010, X$172))</f>
        <v/>
      </c>
      <c r="Y188" s="223"/>
      <c r="Z188" s="224"/>
      <c r="AA188" s="222" t="str">
        <f>IF($B188="", "", SUMIFS(Transactions!$F$11:$F$1010, Transactions!$C$11:$C$1010, $B188, Transactions!$U$11:$U$1010, AA$172))</f>
        <v/>
      </c>
      <c r="AB188" s="223"/>
      <c r="AC188" s="224"/>
      <c r="AD188" s="222" t="str">
        <f>IF($B188="", "", SUMIFS(Transactions!$F$11:$F$1010, Transactions!$C$11:$C$1010, $B188, Transactions!$U$11:$U$1010, AD$172))</f>
        <v/>
      </c>
      <c r="AE188" s="223"/>
      <c r="AF188" s="224"/>
      <c r="AG188" s="222" t="str">
        <f>IF($B188="", "", SUMIFS(Transactions!$F$11:$F$1010, Transactions!$C$11:$C$1010, $B188, Transactions!$U$11:$U$1010, AG$172))</f>
        <v/>
      </c>
      <c r="AH188" s="223"/>
      <c r="AI188" s="224"/>
      <c r="AJ188" s="222" t="str">
        <f>IF($B188="", "", SUMIFS(Transactions!$F$11:$F$1010, Transactions!$C$11:$C$1010, $B188, Transactions!$U$11:$U$1010, AJ$172))</f>
        <v/>
      </c>
      <c r="AK188" s="223"/>
      <c r="AL188" s="224"/>
      <c r="AM188" s="222" t="str">
        <f>IF($B188="", "", SUMIFS(Transactions!$F$11:$F$1010, Transactions!$C$11:$C$1010, $B188, Transactions!$U$11:$U$1010, AM$172))</f>
        <v/>
      </c>
      <c r="AN188" s="223"/>
      <c r="AO188" s="224"/>
      <c r="AP188" s="222" t="str">
        <f>IF($B188="", "", SUMIFS(Transactions!$F$11:$F$1010, Transactions!$C$11:$C$1010, $B188, Transactions!$U$11:$U$1010, AP$172))</f>
        <v/>
      </c>
      <c r="AQ188" s="223"/>
      <c r="AR188" s="224"/>
      <c r="AS188" s="27"/>
      <c r="AT188" s="27"/>
    </row>
    <row r="189" spans="1:46" x14ac:dyDescent="0.25">
      <c r="A189" s="27"/>
      <c r="B189" s="228" t="str">
        <f>IF(Transactions!$P$25="", "", Transactions!$P$25)</f>
        <v/>
      </c>
      <c r="C189" s="229"/>
      <c r="D189" s="229"/>
      <c r="E189" s="229"/>
      <c r="F189" s="229"/>
      <c r="G189" s="230"/>
      <c r="H189" s="27"/>
      <c r="I189" s="222" t="str">
        <f>IF($B189="", "", SUMIFS(Transactions!$F$11:$F$1010, Transactions!$C$11:$C$1010, $B189, Transactions!$U$11:$U$1010, I$172))</f>
        <v/>
      </c>
      <c r="J189" s="223"/>
      <c r="K189" s="224"/>
      <c r="L189" s="222" t="str">
        <f>IF($B189="", "", SUMIFS(Transactions!$F$11:$F$1010, Transactions!$C$11:$C$1010, $B189, Transactions!$U$11:$U$1010, L$172))</f>
        <v/>
      </c>
      <c r="M189" s="223"/>
      <c r="N189" s="224"/>
      <c r="O189" s="222" t="str">
        <f>IF($B189="", "", SUMIFS(Transactions!$F$11:$F$1010, Transactions!$C$11:$C$1010, $B189, Transactions!$U$11:$U$1010, O$172))</f>
        <v/>
      </c>
      <c r="P189" s="223"/>
      <c r="Q189" s="224"/>
      <c r="R189" s="222" t="str">
        <f>IF($B189="", "", SUMIFS(Transactions!$F$11:$F$1010, Transactions!$C$11:$C$1010, $B189, Transactions!$U$11:$U$1010, R$172))</f>
        <v/>
      </c>
      <c r="S189" s="223"/>
      <c r="T189" s="224"/>
      <c r="U189" s="222" t="str">
        <f>IF($B189="", "", SUMIFS(Transactions!$F$11:$F$1010, Transactions!$C$11:$C$1010, $B189, Transactions!$U$11:$U$1010, U$172))</f>
        <v/>
      </c>
      <c r="V189" s="223"/>
      <c r="W189" s="224"/>
      <c r="X189" s="222" t="str">
        <f>IF($B189="", "", SUMIFS(Transactions!$F$11:$F$1010, Transactions!$C$11:$C$1010, $B189, Transactions!$U$11:$U$1010, X$172))</f>
        <v/>
      </c>
      <c r="Y189" s="223"/>
      <c r="Z189" s="224"/>
      <c r="AA189" s="222" t="str">
        <f>IF($B189="", "", SUMIFS(Transactions!$F$11:$F$1010, Transactions!$C$11:$C$1010, $B189, Transactions!$U$11:$U$1010, AA$172))</f>
        <v/>
      </c>
      <c r="AB189" s="223"/>
      <c r="AC189" s="224"/>
      <c r="AD189" s="222" t="str">
        <f>IF($B189="", "", SUMIFS(Transactions!$F$11:$F$1010, Transactions!$C$11:$C$1010, $B189, Transactions!$U$11:$U$1010, AD$172))</f>
        <v/>
      </c>
      <c r="AE189" s="223"/>
      <c r="AF189" s="224"/>
      <c r="AG189" s="222" t="str">
        <f>IF($B189="", "", SUMIFS(Transactions!$F$11:$F$1010, Transactions!$C$11:$C$1010, $B189, Transactions!$U$11:$U$1010, AG$172))</f>
        <v/>
      </c>
      <c r="AH189" s="223"/>
      <c r="AI189" s="224"/>
      <c r="AJ189" s="222" t="str">
        <f>IF($B189="", "", SUMIFS(Transactions!$F$11:$F$1010, Transactions!$C$11:$C$1010, $B189, Transactions!$U$11:$U$1010, AJ$172))</f>
        <v/>
      </c>
      <c r="AK189" s="223"/>
      <c r="AL189" s="224"/>
      <c r="AM189" s="222" t="str">
        <f>IF($B189="", "", SUMIFS(Transactions!$F$11:$F$1010, Transactions!$C$11:$C$1010, $B189, Transactions!$U$11:$U$1010, AM$172))</f>
        <v/>
      </c>
      <c r="AN189" s="223"/>
      <c r="AO189" s="224"/>
      <c r="AP189" s="222" t="str">
        <f>IF($B189="", "", SUMIFS(Transactions!$F$11:$F$1010, Transactions!$C$11:$C$1010, $B189, Transactions!$U$11:$U$1010, AP$172))</f>
        <v/>
      </c>
      <c r="AQ189" s="223"/>
      <c r="AR189" s="224"/>
      <c r="AS189" s="27"/>
      <c r="AT189" s="27"/>
    </row>
    <row r="190" spans="1:46" x14ac:dyDescent="0.25">
      <c r="A190" s="27"/>
      <c r="B190" s="228" t="str">
        <f>IF(Transactions!$P$26="", "", Transactions!$P$26)</f>
        <v/>
      </c>
      <c r="C190" s="229"/>
      <c r="D190" s="229"/>
      <c r="E190" s="229"/>
      <c r="F190" s="229"/>
      <c r="G190" s="230"/>
      <c r="H190" s="27"/>
      <c r="I190" s="222" t="str">
        <f>IF($B190="", "", SUMIFS(Transactions!$F$11:$F$1010, Transactions!$C$11:$C$1010, $B190, Transactions!$U$11:$U$1010, I$172))</f>
        <v/>
      </c>
      <c r="J190" s="223"/>
      <c r="K190" s="224"/>
      <c r="L190" s="222" t="str">
        <f>IF($B190="", "", SUMIFS(Transactions!$F$11:$F$1010, Transactions!$C$11:$C$1010, $B190, Transactions!$U$11:$U$1010, L$172))</f>
        <v/>
      </c>
      <c r="M190" s="223"/>
      <c r="N190" s="224"/>
      <c r="O190" s="222" t="str">
        <f>IF($B190="", "", SUMIFS(Transactions!$F$11:$F$1010, Transactions!$C$11:$C$1010, $B190, Transactions!$U$11:$U$1010, O$172))</f>
        <v/>
      </c>
      <c r="P190" s="223"/>
      <c r="Q190" s="224"/>
      <c r="R190" s="222" t="str">
        <f>IF($B190="", "", SUMIFS(Transactions!$F$11:$F$1010, Transactions!$C$11:$C$1010, $B190, Transactions!$U$11:$U$1010, R$172))</f>
        <v/>
      </c>
      <c r="S190" s="223"/>
      <c r="T190" s="224"/>
      <c r="U190" s="222" t="str">
        <f>IF($B190="", "", SUMIFS(Transactions!$F$11:$F$1010, Transactions!$C$11:$C$1010, $B190, Transactions!$U$11:$U$1010, U$172))</f>
        <v/>
      </c>
      <c r="V190" s="223"/>
      <c r="W190" s="224"/>
      <c r="X190" s="222" t="str">
        <f>IF($B190="", "", SUMIFS(Transactions!$F$11:$F$1010, Transactions!$C$11:$C$1010, $B190, Transactions!$U$11:$U$1010, X$172))</f>
        <v/>
      </c>
      <c r="Y190" s="223"/>
      <c r="Z190" s="224"/>
      <c r="AA190" s="222" t="str">
        <f>IF($B190="", "", SUMIFS(Transactions!$F$11:$F$1010, Transactions!$C$11:$C$1010, $B190, Transactions!$U$11:$U$1010, AA$172))</f>
        <v/>
      </c>
      <c r="AB190" s="223"/>
      <c r="AC190" s="224"/>
      <c r="AD190" s="222" t="str">
        <f>IF($B190="", "", SUMIFS(Transactions!$F$11:$F$1010, Transactions!$C$11:$C$1010, $B190, Transactions!$U$11:$U$1010, AD$172))</f>
        <v/>
      </c>
      <c r="AE190" s="223"/>
      <c r="AF190" s="224"/>
      <c r="AG190" s="222" t="str">
        <f>IF($B190="", "", SUMIFS(Transactions!$F$11:$F$1010, Transactions!$C$11:$C$1010, $B190, Transactions!$U$11:$U$1010, AG$172))</f>
        <v/>
      </c>
      <c r="AH190" s="223"/>
      <c r="AI190" s="224"/>
      <c r="AJ190" s="222" t="str">
        <f>IF($B190="", "", SUMIFS(Transactions!$F$11:$F$1010, Transactions!$C$11:$C$1010, $B190, Transactions!$U$11:$U$1010, AJ$172))</f>
        <v/>
      </c>
      <c r="AK190" s="223"/>
      <c r="AL190" s="224"/>
      <c r="AM190" s="222" t="str">
        <f>IF($B190="", "", SUMIFS(Transactions!$F$11:$F$1010, Transactions!$C$11:$C$1010, $B190, Transactions!$U$11:$U$1010, AM$172))</f>
        <v/>
      </c>
      <c r="AN190" s="223"/>
      <c r="AO190" s="224"/>
      <c r="AP190" s="222" t="str">
        <f>IF($B190="", "", SUMIFS(Transactions!$F$11:$F$1010, Transactions!$C$11:$C$1010, $B190, Transactions!$U$11:$U$1010, AP$172))</f>
        <v/>
      </c>
      <c r="AQ190" s="223"/>
      <c r="AR190" s="224"/>
      <c r="AS190" s="27"/>
      <c r="AT190" s="27"/>
    </row>
    <row r="191" spans="1:46" x14ac:dyDescent="0.25">
      <c r="A191" s="27"/>
      <c r="B191" s="228" t="str">
        <f>IF(Transactions!$P$27="", "", Transactions!$P$27)</f>
        <v/>
      </c>
      <c r="C191" s="229"/>
      <c r="D191" s="229"/>
      <c r="E191" s="229"/>
      <c r="F191" s="229"/>
      <c r="G191" s="230"/>
      <c r="H191" s="27"/>
      <c r="I191" s="222" t="str">
        <f>IF($B191="", "", SUMIFS(Transactions!$F$11:$F$1010, Transactions!$C$11:$C$1010, $B191, Transactions!$U$11:$U$1010, I$172))</f>
        <v/>
      </c>
      <c r="J191" s="223"/>
      <c r="K191" s="224"/>
      <c r="L191" s="222" t="str">
        <f>IF($B191="", "", SUMIFS(Transactions!$F$11:$F$1010, Transactions!$C$11:$C$1010, $B191, Transactions!$U$11:$U$1010, L$172))</f>
        <v/>
      </c>
      <c r="M191" s="223"/>
      <c r="N191" s="224"/>
      <c r="O191" s="222" t="str">
        <f>IF($B191="", "", SUMIFS(Transactions!$F$11:$F$1010, Transactions!$C$11:$C$1010, $B191, Transactions!$U$11:$U$1010, O$172))</f>
        <v/>
      </c>
      <c r="P191" s="223"/>
      <c r="Q191" s="224"/>
      <c r="R191" s="222" t="str">
        <f>IF($B191="", "", SUMIFS(Transactions!$F$11:$F$1010, Transactions!$C$11:$C$1010, $B191, Transactions!$U$11:$U$1010, R$172))</f>
        <v/>
      </c>
      <c r="S191" s="223"/>
      <c r="T191" s="224"/>
      <c r="U191" s="222" t="str">
        <f>IF($B191="", "", SUMIFS(Transactions!$F$11:$F$1010, Transactions!$C$11:$C$1010, $B191, Transactions!$U$11:$U$1010, U$172))</f>
        <v/>
      </c>
      <c r="V191" s="223"/>
      <c r="W191" s="224"/>
      <c r="X191" s="222" t="str">
        <f>IF($B191="", "", SUMIFS(Transactions!$F$11:$F$1010, Transactions!$C$11:$C$1010, $B191, Transactions!$U$11:$U$1010, X$172))</f>
        <v/>
      </c>
      <c r="Y191" s="223"/>
      <c r="Z191" s="224"/>
      <c r="AA191" s="222" t="str">
        <f>IF($B191="", "", SUMIFS(Transactions!$F$11:$F$1010, Transactions!$C$11:$C$1010, $B191, Transactions!$U$11:$U$1010, AA$172))</f>
        <v/>
      </c>
      <c r="AB191" s="223"/>
      <c r="AC191" s="224"/>
      <c r="AD191" s="222" t="str">
        <f>IF($B191="", "", SUMIFS(Transactions!$F$11:$F$1010, Transactions!$C$11:$C$1010, $B191, Transactions!$U$11:$U$1010, AD$172))</f>
        <v/>
      </c>
      <c r="AE191" s="223"/>
      <c r="AF191" s="224"/>
      <c r="AG191" s="222" t="str">
        <f>IF($B191="", "", SUMIFS(Transactions!$F$11:$F$1010, Transactions!$C$11:$C$1010, $B191, Transactions!$U$11:$U$1010, AG$172))</f>
        <v/>
      </c>
      <c r="AH191" s="223"/>
      <c r="AI191" s="224"/>
      <c r="AJ191" s="222" t="str">
        <f>IF($B191="", "", SUMIFS(Transactions!$F$11:$F$1010, Transactions!$C$11:$C$1010, $B191, Transactions!$U$11:$U$1010, AJ$172))</f>
        <v/>
      </c>
      <c r="AK191" s="223"/>
      <c r="AL191" s="224"/>
      <c r="AM191" s="222" t="str">
        <f>IF($B191="", "", SUMIFS(Transactions!$F$11:$F$1010, Transactions!$C$11:$C$1010, $B191, Transactions!$U$11:$U$1010, AM$172))</f>
        <v/>
      </c>
      <c r="AN191" s="223"/>
      <c r="AO191" s="224"/>
      <c r="AP191" s="222" t="str">
        <f>IF($B191="", "", SUMIFS(Transactions!$F$11:$F$1010, Transactions!$C$11:$C$1010, $B191, Transactions!$U$11:$U$1010, AP$172))</f>
        <v/>
      </c>
      <c r="AQ191" s="223"/>
      <c r="AR191" s="224"/>
      <c r="AS191" s="27"/>
      <c r="AT191" s="27"/>
    </row>
    <row r="192" spans="1:46" x14ac:dyDescent="0.25">
      <c r="A192" s="27"/>
      <c r="B192" s="228" t="str">
        <f>IF(Transactions!$P$28="", "", Transactions!$P$28)</f>
        <v/>
      </c>
      <c r="C192" s="229"/>
      <c r="D192" s="229"/>
      <c r="E192" s="229"/>
      <c r="F192" s="229"/>
      <c r="G192" s="230"/>
      <c r="H192" s="27"/>
      <c r="I192" s="222" t="str">
        <f>IF($B192="", "", SUMIFS(Transactions!$F$11:$F$1010, Transactions!$C$11:$C$1010, $B192, Transactions!$U$11:$U$1010, I$172))</f>
        <v/>
      </c>
      <c r="J192" s="223"/>
      <c r="K192" s="224"/>
      <c r="L192" s="222" t="str">
        <f>IF($B192="", "", SUMIFS(Transactions!$F$11:$F$1010, Transactions!$C$11:$C$1010, $B192, Transactions!$U$11:$U$1010, L$172))</f>
        <v/>
      </c>
      <c r="M192" s="223"/>
      <c r="N192" s="224"/>
      <c r="O192" s="222" t="str">
        <f>IF($B192="", "", SUMIFS(Transactions!$F$11:$F$1010, Transactions!$C$11:$C$1010, $B192, Transactions!$U$11:$U$1010, O$172))</f>
        <v/>
      </c>
      <c r="P192" s="223"/>
      <c r="Q192" s="224"/>
      <c r="R192" s="222" t="str">
        <f>IF($B192="", "", SUMIFS(Transactions!$F$11:$F$1010, Transactions!$C$11:$C$1010, $B192, Transactions!$U$11:$U$1010, R$172))</f>
        <v/>
      </c>
      <c r="S192" s="223"/>
      <c r="T192" s="224"/>
      <c r="U192" s="222" t="str">
        <f>IF($B192="", "", SUMIFS(Transactions!$F$11:$F$1010, Transactions!$C$11:$C$1010, $B192, Transactions!$U$11:$U$1010, U$172))</f>
        <v/>
      </c>
      <c r="V192" s="223"/>
      <c r="W192" s="224"/>
      <c r="X192" s="222" t="str">
        <f>IF($B192="", "", SUMIFS(Transactions!$F$11:$F$1010, Transactions!$C$11:$C$1010, $B192, Transactions!$U$11:$U$1010, X$172))</f>
        <v/>
      </c>
      <c r="Y192" s="223"/>
      <c r="Z192" s="224"/>
      <c r="AA192" s="222" t="str">
        <f>IF($B192="", "", SUMIFS(Transactions!$F$11:$F$1010, Transactions!$C$11:$C$1010, $B192, Transactions!$U$11:$U$1010, AA$172))</f>
        <v/>
      </c>
      <c r="AB192" s="223"/>
      <c r="AC192" s="224"/>
      <c r="AD192" s="222" t="str">
        <f>IF($B192="", "", SUMIFS(Transactions!$F$11:$F$1010, Transactions!$C$11:$C$1010, $B192, Transactions!$U$11:$U$1010, AD$172))</f>
        <v/>
      </c>
      <c r="AE192" s="223"/>
      <c r="AF192" s="224"/>
      <c r="AG192" s="222" t="str">
        <f>IF($B192="", "", SUMIFS(Transactions!$F$11:$F$1010, Transactions!$C$11:$C$1010, $B192, Transactions!$U$11:$U$1010, AG$172))</f>
        <v/>
      </c>
      <c r="AH192" s="223"/>
      <c r="AI192" s="224"/>
      <c r="AJ192" s="222" t="str">
        <f>IF($B192="", "", SUMIFS(Transactions!$F$11:$F$1010, Transactions!$C$11:$C$1010, $B192, Transactions!$U$11:$U$1010, AJ$172))</f>
        <v/>
      </c>
      <c r="AK192" s="223"/>
      <c r="AL192" s="224"/>
      <c r="AM192" s="222" t="str">
        <f>IF($B192="", "", SUMIFS(Transactions!$F$11:$F$1010, Transactions!$C$11:$C$1010, $B192, Transactions!$U$11:$U$1010, AM$172))</f>
        <v/>
      </c>
      <c r="AN192" s="223"/>
      <c r="AO192" s="224"/>
      <c r="AP192" s="222" t="str">
        <f>IF($B192="", "", SUMIFS(Transactions!$F$11:$F$1010, Transactions!$C$11:$C$1010, $B192, Transactions!$U$11:$U$1010, AP$172))</f>
        <v/>
      </c>
      <c r="AQ192" s="223"/>
      <c r="AR192" s="224"/>
      <c r="AS192" s="27"/>
      <c r="AT192" s="27"/>
    </row>
    <row r="193" spans="1:46" x14ac:dyDescent="0.25">
      <c r="A193" s="27"/>
      <c r="B193" s="228" t="str">
        <f>IF(Transactions!$P$29="", "", Transactions!$P$29)</f>
        <v/>
      </c>
      <c r="C193" s="229"/>
      <c r="D193" s="229"/>
      <c r="E193" s="229"/>
      <c r="F193" s="229"/>
      <c r="G193" s="230"/>
      <c r="H193" s="27"/>
      <c r="I193" s="222" t="str">
        <f>IF($B193="", "", SUMIFS(Transactions!$F$11:$F$1010, Transactions!$C$11:$C$1010, $B193, Transactions!$U$11:$U$1010, I$172))</f>
        <v/>
      </c>
      <c r="J193" s="223"/>
      <c r="K193" s="224"/>
      <c r="L193" s="222" t="str">
        <f>IF($B193="", "", SUMIFS(Transactions!$F$11:$F$1010, Transactions!$C$11:$C$1010, $B193, Transactions!$U$11:$U$1010, L$172))</f>
        <v/>
      </c>
      <c r="M193" s="223"/>
      <c r="N193" s="224"/>
      <c r="O193" s="222" t="str">
        <f>IF($B193="", "", SUMIFS(Transactions!$F$11:$F$1010, Transactions!$C$11:$C$1010, $B193, Transactions!$U$11:$U$1010, O$172))</f>
        <v/>
      </c>
      <c r="P193" s="223"/>
      <c r="Q193" s="224"/>
      <c r="R193" s="222" t="str">
        <f>IF($B193="", "", SUMIFS(Transactions!$F$11:$F$1010, Transactions!$C$11:$C$1010, $B193, Transactions!$U$11:$U$1010, R$172))</f>
        <v/>
      </c>
      <c r="S193" s="223"/>
      <c r="T193" s="224"/>
      <c r="U193" s="222" t="str">
        <f>IF($B193="", "", SUMIFS(Transactions!$F$11:$F$1010, Transactions!$C$11:$C$1010, $B193, Transactions!$U$11:$U$1010, U$172))</f>
        <v/>
      </c>
      <c r="V193" s="223"/>
      <c r="W193" s="224"/>
      <c r="X193" s="222" t="str">
        <f>IF($B193="", "", SUMIFS(Transactions!$F$11:$F$1010, Transactions!$C$11:$C$1010, $B193, Transactions!$U$11:$U$1010, X$172))</f>
        <v/>
      </c>
      <c r="Y193" s="223"/>
      <c r="Z193" s="224"/>
      <c r="AA193" s="222" t="str">
        <f>IF($B193="", "", SUMIFS(Transactions!$F$11:$F$1010, Transactions!$C$11:$C$1010, $B193, Transactions!$U$11:$U$1010, AA$172))</f>
        <v/>
      </c>
      <c r="AB193" s="223"/>
      <c r="AC193" s="224"/>
      <c r="AD193" s="222" t="str">
        <f>IF($B193="", "", SUMIFS(Transactions!$F$11:$F$1010, Transactions!$C$11:$C$1010, $B193, Transactions!$U$11:$U$1010, AD$172))</f>
        <v/>
      </c>
      <c r="AE193" s="223"/>
      <c r="AF193" s="224"/>
      <c r="AG193" s="222" t="str">
        <f>IF($B193="", "", SUMIFS(Transactions!$F$11:$F$1010, Transactions!$C$11:$C$1010, $B193, Transactions!$U$11:$U$1010, AG$172))</f>
        <v/>
      </c>
      <c r="AH193" s="223"/>
      <c r="AI193" s="224"/>
      <c r="AJ193" s="222" t="str">
        <f>IF($B193="", "", SUMIFS(Transactions!$F$11:$F$1010, Transactions!$C$11:$C$1010, $B193, Transactions!$U$11:$U$1010, AJ$172))</f>
        <v/>
      </c>
      <c r="AK193" s="223"/>
      <c r="AL193" s="224"/>
      <c r="AM193" s="222" t="str">
        <f>IF($B193="", "", SUMIFS(Transactions!$F$11:$F$1010, Transactions!$C$11:$C$1010, $B193, Transactions!$U$11:$U$1010, AM$172))</f>
        <v/>
      </c>
      <c r="AN193" s="223"/>
      <c r="AO193" s="224"/>
      <c r="AP193" s="222" t="str">
        <f>IF($B193="", "", SUMIFS(Transactions!$F$11:$F$1010, Transactions!$C$11:$C$1010, $B193, Transactions!$U$11:$U$1010, AP$172))</f>
        <v/>
      </c>
      <c r="AQ193" s="223"/>
      <c r="AR193" s="224"/>
      <c r="AS193" s="27"/>
      <c r="AT193" s="27"/>
    </row>
    <row r="194" spans="1:46" x14ac:dyDescent="0.25">
      <c r="A194" s="27"/>
      <c r="B194" s="231" t="str">
        <f>IF(Transactions!$P$30="", "", Transactions!$P$30)</f>
        <v/>
      </c>
      <c r="C194" s="232"/>
      <c r="D194" s="232"/>
      <c r="E194" s="232"/>
      <c r="F194" s="232"/>
      <c r="G194" s="233"/>
      <c r="H194" s="27"/>
      <c r="I194" s="219" t="str">
        <f>IF($B194="", "", SUMIFS(Transactions!$F$11:$F$1010, Transactions!$C$11:$C$1010, $B194, Transactions!$U$11:$U$1010, I$172))</f>
        <v/>
      </c>
      <c r="J194" s="220"/>
      <c r="K194" s="221"/>
      <c r="L194" s="219" t="str">
        <f>IF($B194="", "", SUMIFS(Transactions!$F$11:$F$1010, Transactions!$C$11:$C$1010, $B194, Transactions!$U$11:$U$1010, L$172))</f>
        <v/>
      </c>
      <c r="M194" s="220"/>
      <c r="N194" s="221"/>
      <c r="O194" s="219" t="str">
        <f>IF($B194="", "", SUMIFS(Transactions!$F$11:$F$1010, Transactions!$C$11:$C$1010, $B194, Transactions!$U$11:$U$1010, O$172))</f>
        <v/>
      </c>
      <c r="P194" s="220"/>
      <c r="Q194" s="221"/>
      <c r="R194" s="219" t="str">
        <f>IF($B194="", "", SUMIFS(Transactions!$F$11:$F$1010, Transactions!$C$11:$C$1010, $B194, Transactions!$U$11:$U$1010, R$172))</f>
        <v/>
      </c>
      <c r="S194" s="220"/>
      <c r="T194" s="221"/>
      <c r="U194" s="219" t="str">
        <f>IF($B194="", "", SUMIFS(Transactions!$F$11:$F$1010, Transactions!$C$11:$C$1010, $B194, Transactions!$U$11:$U$1010, U$172))</f>
        <v/>
      </c>
      <c r="V194" s="220"/>
      <c r="W194" s="221"/>
      <c r="X194" s="219" t="str">
        <f>IF($B194="", "", SUMIFS(Transactions!$F$11:$F$1010, Transactions!$C$11:$C$1010, $B194, Transactions!$U$11:$U$1010, X$172))</f>
        <v/>
      </c>
      <c r="Y194" s="220"/>
      <c r="Z194" s="221"/>
      <c r="AA194" s="219" t="str">
        <f>IF($B194="", "", SUMIFS(Transactions!$F$11:$F$1010, Transactions!$C$11:$C$1010, $B194, Transactions!$U$11:$U$1010, AA$172))</f>
        <v/>
      </c>
      <c r="AB194" s="220"/>
      <c r="AC194" s="221"/>
      <c r="AD194" s="219" t="str">
        <f>IF($B194="", "", SUMIFS(Transactions!$F$11:$F$1010, Transactions!$C$11:$C$1010, $B194, Transactions!$U$11:$U$1010, AD$172))</f>
        <v/>
      </c>
      <c r="AE194" s="220"/>
      <c r="AF194" s="221"/>
      <c r="AG194" s="219" t="str">
        <f>IF($B194="", "", SUMIFS(Transactions!$F$11:$F$1010, Transactions!$C$11:$C$1010, $B194, Transactions!$U$11:$U$1010, AG$172))</f>
        <v/>
      </c>
      <c r="AH194" s="220"/>
      <c r="AI194" s="221"/>
      <c r="AJ194" s="219" t="str">
        <f>IF($B194="", "", SUMIFS(Transactions!$F$11:$F$1010, Transactions!$C$11:$C$1010, $B194, Transactions!$U$11:$U$1010, AJ$172))</f>
        <v/>
      </c>
      <c r="AK194" s="220"/>
      <c r="AL194" s="221"/>
      <c r="AM194" s="219" t="str">
        <f>IF($B194="", "", SUMIFS(Transactions!$F$11:$F$1010, Transactions!$C$11:$C$1010, $B194, Transactions!$U$11:$U$1010, AM$172))</f>
        <v/>
      </c>
      <c r="AN194" s="220"/>
      <c r="AO194" s="221"/>
      <c r="AP194" s="219" t="str">
        <f>IF($B194="", "", SUMIFS(Transactions!$F$11:$F$1010, Transactions!$C$11:$C$1010, $B194, Transactions!$U$11:$U$1010, AP$172))</f>
        <v/>
      </c>
      <c r="AQ194" s="220"/>
      <c r="AR194" s="221"/>
      <c r="AS194" s="27"/>
      <c r="AT194" s="27"/>
    </row>
    <row r="195" spans="1:46"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row>
    <row r="196" spans="1:46"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row>
    <row r="197" spans="1:46"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row>
    <row r="198" spans="1:46"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row>
    <row r="199" spans="1:46"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row>
    <row r="200" spans="1:46" x14ac:dyDescent="0.25">
      <c r="A200" s="27"/>
      <c r="B200" s="148" t="s">
        <v>105</v>
      </c>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49"/>
      <c r="Z200" s="149"/>
      <c r="AA200" s="149"/>
      <c r="AB200" s="149"/>
      <c r="AC200" s="149"/>
      <c r="AD200" s="149"/>
      <c r="AE200" s="149"/>
      <c r="AF200" s="149"/>
      <c r="AG200" s="149"/>
      <c r="AH200" s="149"/>
      <c r="AI200" s="149"/>
      <c r="AJ200" s="149"/>
      <c r="AK200" s="149"/>
      <c r="AL200" s="149"/>
      <c r="AM200" s="149"/>
      <c r="AN200" s="149"/>
      <c r="AO200" s="149"/>
      <c r="AP200" s="149"/>
      <c r="AQ200" s="149"/>
      <c r="AR200" s="149"/>
      <c r="AS200" s="150"/>
      <c r="AT200" s="27"/>
    </row>
    <row r="201" spans="1:46"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row>
    <row r="202" spans="1:46" x14ac:dyDescent="0.25">
      <c r="A202" s="27"/>
      <c r="B202" s="148" t="s">
        <v>108</v>
      </c>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c r="Y202" s="149"/>
      <c r="Z202" s="149"/>
      <c r="AA202" s="149"/>
      <c r="AB202" s="149"/>
      <c r="AC202" s="149"/>
      <c r="AD202" s="149"/>
      <c r="AE202" s="149"/>
      <c r="AF202" s="149"/>
      <c r="AG202" s="149"/>
      <c r="AH202" s="149"/>
      <c r="AI202" s="149"/>
      <c r="AJ202" s="149"/>
      <c r="AK202" s="149"/>
      <c r="AL202" s="149"/>
      <c r="AM202" s="149"/>
      <c r="AN202" s="149"/>
      <c r="AO202" s="149"/>
      <c r="AP202" s="149"/>
      <c r="AQ202" s="149"/>
      <c r="AR202" s="149"/>
      <c r="AS202" s="150"/>
      <c r="AT202" s="27"/>
    </row>
    <row r="203" spans="1:46"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row>
    <row r="204" spans="1:46"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row>
    <row r="205" spans="1:46" x14ac:dyDescent="0.25">
      <c r="A205" s="27"/>
      <c r="B205" s="148" t="s">
        <v>0</v>
      </c>
      <c r="C205" s="149"/>
      <c r="D205" s="149"/>
      <c r="E205" s="149"/>
      <c r="F205" s="149"/>
      <c r="G205" s="150"/>
      <c r="H205" s="27"/>
      <c r="I205" s="234" t="str">
        <f>'Intro &amp; Setup'!$BK$7</f>
        <v/>
      </c>
      <c r="J205" s="234"/>
      <c r="K205" s="234"/>
      <c r="L205" s="234" t="str">
        <f>'Intro &amp; Setup'!$BK$8</f>
        <v/>
      </c>
      <c r="M205" s="234"/>
      <c r="N205" s="234"/>
      <c r="O205" s="234" t="str">
        <f>'Intro &amp; Setup'!$BK$9</f>
        <v/>
      </c>
      <c r="P205" s="234"/>
      <c r="Q205" s="234"/>
      <c r="R205" s="234" t="str">
        <f>'Intro &amp; Setup'!$BK$10</f>
        <v/>
      </c>
      <c r="S205" s="234"/>
      <c r="T205" s="234"/>
      <c r="U205" s="234" t="str">
        <f>'Intro &amp; Setup'!$BK$11</f>
        <v/>
      </c>
      <c r="V205" s="234"/>
      <c r="W205" s="234"/>
      <c r="X205" s="234" t="str">
        <f>'Intro &amp; Setup'!$BK$12</f>
        <v/>
      </c>
      <c r="Y205" s="234"/>
      <c r="Z205" s="234"/>
      <c r="AA205" s="234" t="str">
        <f>'Intro &amp; Setup'!$BK$13</f>
        <v/>
      </c>
      <c r="AB205" s="234"/>
      <c r="AC205" s="234"/>
      <c r="AD205" s="234" t="str">
        <f>'Intro &amp; Setup'!$BK$14</f>
        <v/>
      </c>
      <c r="AE205" s="234"/>
      <c r="AF205" s="234"/>
      <c r="AG205" s="234" t="str">
        <f>'Intro &amp; Setup'!$BK$15</f>
        <v/>
      </c>
      <c r="AH205" s="234"/>
      <c r="AI205" s="234"/>
      <c r="AJ205" s="234" t="str">
        <f>'Intro &amp; Setup'!$BK$16</f>
        <v/>
      </c>
      <c r="AK205" s="234"/>
      <c r="AL205" s="234"/>
      <c r="AM205" s="234" t="str">
        <f>'Intro &amp; Setup'!$BK$17</f>
        <v/>
      </c>
      <c r="AN205" s="234"/>
      <c r="AO205" s="234"/>
      <c r="AP205" s="234" t="str">
        <f>'Intro &amp; Setup'!$BK$18</f>
        <v/>
      </c>
      <c r="AQ205" s="234"/>
      <c r="AR205" s="234"/>
      <c r="AS205" s="27"/>
      <c r="AT205" s="27"/>
    </row>
    <row r="206" spans="1:46" x14ac:dyDescent="0.25">
      <c r="A206" s="27"/>
      <c r="B206" s="247" t="str">
        <f>IF(Transactions!$P$9="", "", Transactions!$P$9)</f>
        <v>Sales</v>
      </c>
      <c r="C206" s="248"/>
      <c r="D206" s="248"/>
      <c r="E206" s="248"/>
      <c r="F206" s="248"/>
      <c r="G206" s="249"/>
      <c r="H206" s="27"/>
      <c r="I206" s="225">
        <f>IF($B140="", "", I140-I173)</f>
        <v>0</v>
      </c>
      <c r="J206" s="226"/>
      <c r="K206" s="227"/>
      <c r="L206" s="225">
        <f t="shared" ref="L206:AP221" si="13">IF($B140="", "", L140-L173)</f>
        <v>0</v>
      </c>
      <c r="M206" s="226"/>
      <c r="N206" s="227"/>
      <c r="O206" s="225">
        <f t="shared" ref="O206" si="14">IF($B140="", "", O140-O173)</f>
        <v>0</v>
      </c>
      <c r="P206" s="226"/>
      <c r="Q206" s="227"/>
      <c r="R206" s="225">
        <f t="shared" ref="R206" si="15">IF($B140="", "", R140-R173)</f>
        <v>0</v>
      </c>
      <c r="S206" s="226"/>
      <c r="T206" s="227"/>
      <c r="U206" s="225">
        <f t="shared" ref="U206" si="16">IF($B140="", "", U140-U173)</f>
        <v>0</v>
      </c>
      <c r="V206" s="226"/>
      <c r="W206" s="227"/>
      <c r="X206" s="225">
        <f t="shared" ref="X206" si="17">IF($B140="", "", X140-X173)</f>
        <v>0</v>
      </c>
      <c r="Y206" s="226"/>
      <c r="Z206" s="227"/>
      <c r="AA206" s="225">
        <f t="shared" ref="AA206" si="18">IF($B140="", "", AA140-AA173)</f>
        <v>0</v>
      </c>
      <c r="AB206" s="226"/>
      <c r="AC206" s="227"/>
      <c r="AD206" s="225">
        <f t="shared" ref="AD206" si="19">IF($B140="", "", AD140-AD173)</f>
        <v>0</v>
      </c>
      <c r="AE206" s="226"/>
      <c r="AF206" s="227"/>
      <c r="AG206" s="225">
        <f t="shared" ref="AG206" si="20">IF($B140="", "", AG140-AG173)</f>
        <v>0</v>
      </c>
      <c r="AH206" s="226"/>
      <c r="AI206" s="227"/>
      <c r="AJ206" s="225">
        <f t="shared" ref="AJ206" si="21">IF($B140="", "", AJ140-AJ173)</f>
        <v>0</v>
      </c>
      <c r="AK206" s="226"/>
      <c r="AL206" s="227"/>
      <c r="AM206" s="225">
        <f t="shared" ref="AM206" si="22">IF($B140="", "", AM140-AM173)</f>
        <v>0</v>
      </c>
      <c r="AN206" s="226"/>
      <c r="AO206" s="227"/>
      <c r="AP206" s="225">
        <f t="shared" ref="AP206" si="23">IF($B140="", "", AP140-AP173)</f>
        <v>0</v>
      </c>
      <c r="AQ206" s="226"/>
      <c r="AR206" s="227"/>
      <c r="AS206" s="27"/>
      <c r="AT206" s="27"/>
    </row>
    <row r="207" spans="1:46" x14ac:dyDescent="0.25">
      <c r="A207" s="27"/>
      <c r="B207" s="231" t="str">
        <f>IF(Transactions!$P$10="", "", Transactions!$P$10)</f>
        <v>Director's Loan</v>
      </c>
      <c r="C207" s="232"/>
      <c r="D207" s="232"/>
      <c r="E207" s="232"/>
      <c r="F207" s="232"/>
      <c r="G207" s="233"/>
      <c r="H207" s="27"/>
      <c r="I207" s="219">
        <f t="shared" ref="I207:I227" si="24">IF($B141="", "", I141-I174)</f>
        <v>0</v>
      </c>
      <c r="J207" s="220"/>
      <c r="K207" s="221"/>
      <c r="L207" s="219">
        <f t="shared" si="13"/>
        <v>0</v>
      </c>
      <c r="M207" s="220"/>
      <c r="N207" s="221"/>
      <c r="O207" s="219">
        <f t="shared" si="13"/>
        <v>0</v>
      </c>
      <c r="P207" s="220"/>
      <c r="Q207" s="221"/>
      <c r="R207" s="219">
        <f t="shared" si="13"/>
        <v>0</v>
      </c>
      <c r="S207" s="220"/>
      <c r="T207" s="221"/>
      <c r="U207" s="219">
        <f t="shared" si="13"/>
        <v>0</v>
      </c>
      <c r="V207" s="220"/>
      <c r="W207" s="221"/>
      <c r="X207" s="219">
        <f t="shared" si="13"/>
        <v>0</v>
      </c>
      <c r="Y207" s="220"/>
      <c r="Z207" s="221"/>
      <c r="AA207" s="219">
        <f t="shared" si="13"/>
        <v>0</v>
      </c>
      <c r="AB207" s="220"/>
      <c r="AC207" s="221"/>
      <c r="AD207" s="219">
        <f t="shared" si="13"/>
        <v>0</v>
      </c>
      <c r="AE207" s="220"/>
      <c r="AF207" s="221"/>
      <c r="AG207" s="219">
        <f t="shared" si="13"/>
        <v>0</v>
      </c>
      <c r="AH207" s="220"/>
      <c r="AI207" s="221"/>
      <c r="AJ207" s="219">
        <f t="shared" si="13"/>
        <v>0</v>
      </c>
      <c r="AK207" s="220"/>
      <c r="AL207" s="221"/>
      <c r="AM207" s="219">
        <f t="shared" si="13"/>
        <v>0</v>
      </c>
      <c r="AN207" s="220"/>
      <c r="AO207" s="221"/>
      <c r="AP207" s="219">
        <f t="shared" si="13"/>
        <v>0</v>
      </c>
      <c r="AQ207" s="220"/>
      <c r="AR207" s="221"/>
      <c r="AS207" s="27"/>
      <c r="AT207" s="27"/>
    </row>
    <row r="208" spans="1:46" x14ac:dyDescent="0.25">
      <c r="A208" s="27"/>
      <c r="B208" s="228" t="str">
        <f>IF(Transactions!$P$11="", "", Transactions!$P$11)</f>
        <v/>
      </c>
      <c r="C208" s="229"/>
      <c r="D208" s="229"/>
      <c r="E208" s="229"/>
      <c r="F208" s="229"/>
      <c r="G208" s="230"/>
      <c r="H208" s="27"/>
      <c r="I208" s="222" t="str">
        <f t="shared" si="24"/>
        <v/>
      </c>
      <c r="J208" s="223"/>
      <c r="K208" s="224"/>
      <c r="L208" s="222" t="str">
        <f t="shared" si="13"/>
        <v/>
      </c>
      <c r="M208" s="223"/>
      <c r="N208" s="224"/>
      <c r="O208" s="222" t="str">
        <f t="shared" si="13"/>
        <v/>
      </c>
      <c r="P208" s="223"/>
      <c r="Q208" s="224"/>
      <c r="R208" s="222" t="str">
        <f t="shared" si="13"/>
        <v/>
      </c>
      <c r="S208" s="223"/>
      <c r="T208" s="224"/>
      <c r="U208" s="222" t="str">
        <f t="shared" si="13"/>
        <v/>
      </c>
      <c r="V208" s="223"/>
      <c r="W208" s="224"/>
      <c r="X208" s="222" t="str">
        <f t="shared" si="13"/>
        <v/>
      </c>
      <c r="Y208" s="223"/>
      <c r="Z208" s="224"/>
      <c r="AA208" s="222" t="str">
        <f t="shared" si="13"/>
        <v/>
      </c>
      <c r="AB208" s="223"/>
      <c r="AC208" s="224"/>
      <c r="AD208" s="222" t="str">
        <f t="shared" si="13"/>
        <v/>
      </c>
      <c r="AE208" s="223"/>
      <c r="AF208" s="224"/>
      <c r="AG208" s="222" t="str">
        <f t="shared" si="13"/>
        <v/>
      </c>
      <c r="AH208" s="223"/>
      <c r="AI208" s="224"/>
      <c r="AJ208" s="222" t="str">
        <f t="shared" si="13"/>
        <v/>
      </c>
      <c r="AK208" s="223"/>
      <c r="AL208" s="224"/>
      <c r="AM208" s="222" t="str">
        <f t="shared" si="13"/>
        <v/>
      </c>
      <c r="AN208" s="223"/>
      <c r="AO208" s="224"/>
      <c r="AP208" s="222" t="str">
        <f t="shared" si="13"/>
        <v/>
      </c>
      <c r="AQ208" s="223"/>
      <c r="AR208" s="224"/>
      <c r="AS208" s="27"/>
      <c r="AT208" s="27"/>
    </row>
    <row r="209" spans="1:46" x14ac:dyDescent="0.25">
      <c r="A209" s="27"/>
      <c r="B209" s="228" t="str">
        <f>IF(Transactions!$P$12="", "", Transactions!$P$12)</f>
        <v/>
      </c>
      <c r="C209" s="229"/>
      <c r="D209" s="229"/>
      <c r="E209" s="229"/>
      <c r="F209" s="229"/>
      <c r="G209" s="230"/>
      <c r="H209" s="27"/>
      <c r="I209" s="222" t="str">
        <f t="shared" si="24"/>
        <v/>
      </c>
      <c r="J209" s="223"/>
      <c r="K209" s="224"/>
      <c r="L209" s="222" t="str">
        <f t="shared" si="13"/>
        <v/>
      </c>
      <c r="M209" s="223"/>
      <c r="N209" s="224"/>
      <c r="O209" s="222" t="str">
        <f t="shared" si="13"/>
        <v/>
      </c>
      <c r="P209" s="223"/>
      <c r="Q209" s="224"/>
      <c r="R209" s="222" t="str">
        <f t="shared" si="13"/>
        <v/>
      </c>
      <c r="S209" s="223"/>
      <c r="T209" s="224"/>
      <c r="U209" s="222" t="str">
        <f t="shared" si="13"/>
        <v/>
      </c>
      <c r="V209" s="223"/>
      <c r="W209" s="224"/>
      <c r="X209" s="222" t="str">
        <f t="shared" si="13"/>
        <v/>
      </c>
      <c r="Y209" s="223"/>
      <c r="Z209" s="224"/>
      <c r="AA209" s="222" t="str">
        <f t="shared" si="13"/>
        <v/>
      </c>
      <c r="AB209" s="223"/>
      <c r="AC209" s="224"/>
      <c r="AD209" s="222" t="str">
        <f t="shared" si="13"/>
        <v/>
      </c>
      <c r="AE209" s="223"/>
      <c r="AF209" s="224"/>
      <c r="AG209" s="222" t="str">
        <f t="shared" si="13"/>
        <v/>
      </c>
      <c r="AH209" s="223"/>
      <c r="AI209" s="224"/>
      <c r="AJ209" s="222" t="str">
        <f t="shared" si="13"/>
        <v/>
      </c>
      <c r="AK209" s="223"/>
      <c r="AL209" s="224"/>
      <c r="AM209" s="222" t="str">
        <f t="shared" si="13"/>
        <v/>
      </c>
      <c r="AN209" s="223"/>
      <c r="AO209" s="224"/>
      <c r="AP209" s="222" t="str">
        <f t="shared" si="13"/>
        <v/>
      </c>
      <c r="AQ209" s="223"/>
      <c r="AR209" s="224"/>
      <c r="AS209" s="27"/>
      <c r="AT209" s="27"/>
    </row>
    <row r="210" spans="1:46" x14ac:dyDescent="0.25">
      <c r="A210" s="27"/>
      <c r="B210" s="228" t="str">
        <f>IF(Transactions!$P$13="", "", Transactions!$P$13)</f>
        <v/>
      </c>
      <c r="C210" s="229"/>
      <c r="D210" s="229"/>
      <c r="E210" s="229"/>
      <c r="F210" s="229"/>
      <c r="G210" s="230"/>
      <c r="H210" s="27"/>
      <c r="I210" s="222" t="str">
        <f t="shared" si="24"/>
        <v/>
      </c>
      <c r="J210" s="223"/>
      <c r="K210" s="224"/>
      <c r="L210" s="222" t="str">
        <f t="shared" si="13"/>
        <v/>
      </c>
      <c r="M210" s="223"/>
      <c r="N210" s="224"/>
      <c r="O210" s="222" t="str">
        <f t="shared" si="13"/>
        <v/>
      </c>
      <c r="P210" s="223"/>
      <c r="Q210" s="224"/>
      <c r="R210" s="222" t="str">
        <f t="shared" si="13"/>
        <v/>
      </c>
      <c r="S210" s="223"/>
      <c r="T210" s="224"/>
      <c r="U210" s="222" t="str">
        <f t="shared" si="13"/>
        <v/>
      </c>
      <c r="V210" s="223"/>
      <c r="W210" s="224"/>
      <c r="X210" s="222" t="str">
        <f t="shared" si="13"/>
        <v/>
      </c>
      <c r="Y210" s="223"/>
      <c r="Z210" s="224"/>
      <c r="AA210" s="222" t="str">
        <f t="shared" si="13"/>
        <v/>
      </c>
      <c r="AB210" s="223"/>
      <c r="AC210" s="224"/>
      <c r="AD210" s="222" t="str">
        <f t="shared" si="13"/>
        <v/>
      </c>
      <c r="AE210" s="223"/>
      <c r="AF210" s="224"/>
      <c r="AG210" s="222" t="str">
        <f t="shared" si="13"/>
        <v/>
      </c>
      <c r="AH210" s="223"/>
      <c r="AI210" s="224"/>
      <c r="AJ210" s="222" t="str">
        <f t="shared" si="13"/>
        <v/>
      </c>
      <c r="AK210" s="223"/>
      <c r="AL210" s="224"/>
      <c r="AM210" s="222" t="str">
        <f t="shared" si="13"/>
        <v/>
      </c>
      <c r="AN210" s="223"/>
      <c r="AO210" s="224"/>
      <c r="AP210" s="222" t="str">
        <f t="shared" si="13"/>
        <v/>
      </c>
      <c r="AQ210" s="223"/>
      <c r="AR210" s="224"/>
      <c r="AS210" s="27"/>
      <c r="AT210" s="27"/>
    </row>
    <row r="211" spans="1:46" x14ac:dyDescent="0.25">
      <c r="A211" s="27"/>
      <c r="B211" s="228" t="str">
        <f>IF(Transactions!$P$14="", "", Transactions!$P$14)</f>
        <v/>
      </c>
      <c r="C211" s="229"/>
      <c r="D211" s="229"/>
      <c r="E211" s="229"/>
      <c r="F211" s="229"/>
      <c r="G211" s="230"/>
      <c r="H211" s="27"/>
      <c r="I211" s="222" t="str">
        <f t="shared" si="24"/>
        <v/>
      </c>
      <c r="J211" s="223"/>
      <c r="K211" s="224"/>
      <c r="L211" s="222" t="str">
        <f t="shared" si="13"/>
        <v/>
      </c>
      <c r="M211" s="223"/>
      <c r="N211" s="224"/>
      <c r="O211" s="222" t="str">
        <f t="shared" si="13"/>
        <v/>
      </c>
      <c r="P211" s="223"/>
      <c r="Q211" s="224"/>
      <c r="R211" s="222" t="str">
        <f t="shared" si="13"/>
        <v/>
      </c>
      <c r="S211" s="223"/>
      <c r="T211" s="224"/>
      <c r="U211" s="222" t="str">
        <f t="shared" si="13"/>
        <v/>
      </c>
      <c r="V211" s="223"/>
      <c r="W211" s="224"/>
      <c r="X211" s="222" t="str">
        <f t="shared" si="13"/>
        <v/>
      </c>
      <c r="Y211" s="223"/>
      <c r="Z211" s="224"/>
      <c r="AA211" s="222" t="str">
        <f t="shared" si="13"/>
        <v/>
      </c>
      <c r="AB211" s="223"/>
      <c r="AC211" s="224"/>
      <c r="AD211" s="222" t="str">
        <f t="shared" si="13"/>
        <v/>
      </c>
      <c r="AE211" s="223"/>
      <c r="AF211" s="224"/>
      <c r="AG211" s="222" t="str">
        <f t="shared" si="13"/>
        <v/>
      </c>
      <c r="AH211" s="223"/>
      <c r="AI211" s="224"/>
      <c r="AJ211" s="222" t="str">
        <f t="shared" si="13"/>
        <v/>
      </c>
      <c r="AK211" s="223"/>
      <c r="AL211" s="224"/>
      <c r="AM211" s="222" t="str">
        <f t="shared" si="13"/>
        <v/>
      </c>
      <c r="AN211" s="223"/>
      <c r="AO211" s="224"/>
      <c r="AP211" s="222" t="str">
        <f t="shared" si="13"/>
        <v/>
      </c>
      <c r="AQ211" s="223"/>
      <c r="AR211" s="224"/>
      <c r="AS211" s="27"/>
      <c r="AT211" s="27"/>
    </row>
    <row r="212" spans="1:46" x14ac:dyDescent="0.25">
      <c r="A212" s="27"/>
      <c r="B212" s="228" t="str">
        <f>IF(Transactions!$P$15="", "", Transactions!$P$15)</f>
        <v/>
      </c>
      <c r="C212" s="229"/>
      <c r="D212" s="229"/>
      <c r="E212" s="229"/>
      <c r="F212" s="229"/>
      <c r="G212" s="230"/>
      <c r="H212" s="27"/>
      <c r="I212" s="222" t="str">
        <f t="shared" si="24"/>
        <v/>
      </c>
      <c r="J212" s="223"/>
      <c r="K212" s="224"/>
      <c r="L212" s="222" t="str">
        <f t="shared" si="13"/>
        <v/>
      </c>
      <c r="M212" s="223"/>
      <c r="N212" s="224"/>
      <c r="O212" s="222" t="str">
        <f t="shared" si="13"/>
        <v/>
      </c>
      <c r="P212" s="223"/>
      <c r="Q212" s="224"/>
      <c r="R212" s="222" t="str">
        <f t="shared" si="13"/>
        <v/>
      </c>
      <c r="S212" s="223"/>
      <c r="T212" s="224"/>
      <c r="U212" s="222" t="str">
        <f t="shared" si="13"/>
        <v/>
      </c>
      <c r="V212" s="223"/>
      <c r="W212" s="224"/>
      <c r="X212" s="222" t="str">
        <f t="shared" si="13"/>
        <v/>
      </c>
      <c r="Y212" s="223"/>
      <c r="Z212" s="224"/>
      <c r="AA212" s="222" t="str">
        <f t="shared" si="13"/>
        <v/>
      </c>
      <c r="AB212" s="223"/>
      <c r="AC212" s="224"/>
      <c r="AD212" s="222" t="str">
        <f t="shared" si="13"/>
        <v/>
      </c>
      <c r="AE212" s="223"/>
      <c r="AF212" s="224"/>
      <c r="AG212" s="222" t="str">
        <f t="shared" si="13"/>
        <v/>
      </c>
      <c r="AH212" s="223"/>
      <c r="AI212" s="224"/>
      <c r="AJ212" s="222" t="str">
        <f t="shared" si="13"/>
        <v/>
      </c>
      <c r="AK212" s="223"/>
      <c r="AL212" s="224"/>
      <c r="AM212" s="222" t="str">
        <f t="shared" si="13"/>
        <v/>
      </c>
      <c r="AN212" s="223"/>
      <c r="AO212" s="224"/>
      <c r="AP212" s="222" t="str">
        <f t="shared" si="13"/>
        <v/>
      </c>
      <c r="AQ212" s="223"/>
      <c r="AR212" s="224"/>
      <c r="AS212" s="27"/>
      <c r="AT212" s="27"/>
    </row>
    <row r="213" spans="1:46" x14ac:dyDescent="0.25">
      <c r="A213" s="27"/>
      <c r="B213" s="228" t="str">
        <f>IF(Transactions!$P$16="", "", Transactions!$P$16)</f>
        <v/>
      </c>
      <c r="C213" s="229"/>
      <c r="D213" s="229"/>
      <c r="E213" s="229"/>
      <c r="F213" s="229"/>
      <c r="G213" s="230"/>
      <c r="H213" s="27"/>
      <c r="I213" s="222" t="str">
        <f t="shared" si="24"/>
        <v/>
      </c>
      <c r="J213" s="223"/>
      <c r="K213" s="224"/>
      <c r="L213" s="222" t="str">
        <f t="shared" si="13"/>
        <v/>
      </c>
      <c r="M213" s="223"/>
      <c r="N213" s="224"/>
      <c r="O213" s="222" t="str">
        <f t="shared" si="13"/>
        <v/>
      </c>
      <c r="P213" s="223"/>
      <c r="Q213" s="224"/>
      <c r="R213" s="222" t="str">
        <f t="shared" si="13"/>
        <v/>
      </c>
      <c r="S213" s="223"/>
      <c r="T213" s="224"/>
      <c r="U213" s="222" t="str">
        <f t="shared" si="13"/>
        <v/>
      </c>
      <c r="V213" s="223"/>
      <c r="W213" s="224"/>
      <c r="X213" s="222" t="str">
        <f t="shared" si="13"/>
        <v/>
      </c>
      <c r="Y213" s="223"/>
      <c r="Z213" s="224"/>
      <c r="AA213" s="222" t="str">
        <f t="shared" si="13"/>
        <v/>
      </c>
      <c r="AB213" s="223"/>
      <c r="AC213" s="224"/>
      <c r="AD213" s="222" t="str">
        <f t="shared" si="13"/>
        <v/>
      </c>
      <c r="AE213" s="223"/>
      <c r="AF213" s="224"/>
      <c r="AG213" s="222" t="str">
        <f t="shared" si="13"/>
        <v/>
      </c>
      <c r="AH213" s="223"/>
      <c r="AI213" s="224"/>
      <c r="AJ213" s="222" t="str">
        <f t="shared" si="13"/>
        <v/>
      </c>
      <c r="AK213" s="223"/>
      <c r="AL213" s="224"/>
      <c r="AM213" s="222" t="str">
        <f t="shared" si="13"/>
        <v/>
      </c>
      <c r="AN213" s="223"/>
      <c r="AO213" s="224"/>
      <c r="AP213" s="222" t="str">
        <f t="shared" si="13"/>
        <v/>
      </c>
      <c r="AQ213" s="223"/>
      <c r="AR213" s="224"/>
      <c r="AS213" s="27"/>
      <c r="AT213" s="27"/>
    </row>
    <row r="214" spans="1:46" x14ac:dyDescent="0.25">
      <c r="A214" s="27"/>
      <c r="B214" s="228" t="str">
        <f>IF(Transactions!$P$17="", "", Transactions!$P$17)</f>
        <v/>
      </c>
      <c r="C214" s="229"/>
      <c r="D214" s="229"/>
      <c r="E214" s="229"/>
      <c r="F214" s="229"/>
      <c r="G214" s="230"/>
      <c r="H214" s="27"/>
      <c r="I214" s="222" t="str">
        <f t="shared" si="24"/>
        <v/>
      </c>
      <c r="J214" s="223"/>
      <c r="K214" s="224"/>
      <c r="L214" s="222" t="str">
        <f t="shared" si="13"/>
        <v/>
      </c>
      <c r="M214" s="223"/>
      <c r="N214" s="224"/>
      <c r="O214" s="222" t="str">
        <f t="shared" si="13"/>
        <v/>
      </c>
      <c r="P214" s="223"/>
      <c r="Q214" s="224"/>
      <c r="R214" s="222" t="str">
        <f t="shared" si="13"/>
        <v/>
      </c>
      <c r="S214" s="223"/>
      <c r="T214" s="224"/>
      <c r="U214" s="222" t="str">
        <f t="shared" si="13"/>
        <v/>
      </c>
      <c r="V214" s="223"/>
      <c r="W214" s="224"/>
      <c r="X214" s="222" t="str">
        <f t="shared" si="13"/>
        <v/>
      </c>
      <c r="Y214" s="223"/>
      <c r="Z214" s="224"/>
      <c r="AA214" s="222" t="str">
        <f t="shared" si="13"/>
        <v/>
      </c>
      <c r="AB214" s="223"/>
      <c r="AC214" s="224"/>
      <c r="AD214" s="222" t="str">
        <f t="shared" si="13"/>
        <v/>
      </c>
      <c r="AE214" s="223"/>
      <c r="AF214" s="224"/>
      <c r="AG214" s="222" t="str">
        <f t="shared" si="13"/>
        <v/>
      </c>
      <c r="AH214" s="223"/>
      <c r="AI214" s="224"/>
      <c r="AJ214" s="222" t="str">
        <f t="shared" si="13"/>
        <v/>
      </c>
      <c r="AK214" s="223"/>
      <c r="AL214" s="224"/>
      <c r="AM214" s="222" t="str">
        <f t="shared" si="13"/>
        <v/>
      </c>
      <c r="AN214" s="223"/>
      <c r="AO214" s="224"/>
      <c r="AP214" s="222" t="str">
        <f t="shared" si="13"/>
        <v/>
      </c>
      <c r="AQ214" s="223"/>
      <c r="AR214" s="224"/>
      <c r="AS214" s="27"/>
      <c r="AT214" s="27"/>
    </row>
    <row r="215" spans="1:46" x14ac:dyDescent="0.25">
      <c r="A215" s="27"/>
      <c r="B215" s="228" t="str">
        <f>IF(Transactions!$P$18="", "", Transactions!$P$18)</f>
        <v/>
      </c>
      <c r="C215" s="229"/>
      <c r="D215" s="229"/>
      <c r="E215" s="229"/>
      <c r="F215" s="229"/>
      <c r="G215" s="230"/>
      <c r="H215" s="27"/>
      <c r="I215" s="222" t="str">
        <f t="shared" si="24"/>
        <v/>
      </c>
      <c r="J215" s="223"/>
      <c r="K215" s="224"/>
      <c r="L215" s="222" t="str">
        <f t="shared" si="13"/>
        <v/>
      </c>
      <c r="M215" s="223"/>
      <c r="N215" s="224"/>
      <c r="O215" s="222" t="str">
        <f t="shared" si="13"/>
        <v/>
      </c>
      <c r="P215" s="223"/>
      <c r="Q215" s="224"/>
      <c r="R215" s="222" t="str">
        <f t="shared" si="13"/>
        <v/>
      </c>
      <c r="S215" s="223"/>
      <c r="T215" s="224"/>
      <c r="U215" s="222" t="str">
        <f t="shared" si="13"/>
        <v/>
      </c>
      <c r="V215" s="223"/>
      <c r="W215" s="224"/>
      <c r="X215" s="222" t="str">
        <f t="shared" si="13"/>
        <v/>
      </c>
      <c r="Y215" s="223"/>
      <c r="Z215" s="224"/>
      <c r="AA215" s="222" t="str">
        <f t="shared" si="13"/>
        <v/>
      </c>
      <c r="AB215" s="223"/>
      <c r="AC215" s="224"/>
      <c r="AD215" s="222" t="str">
        <f t="shared" si="13"/>
        <v/>
      </c>
      <c r="AE215" s="223"/>
      <c r="AF215" s="224"/>
      <c r="AG215" s="222" t="str">
        <f t="shared" si="13"/>
        <v/>
      </c>
      <c r="AH215" s="223"/>
      <c r="AI215" s="224"/>
      <c r="AJ215" s="222" t="str">
        <f t="shared" si="13"/>
        <v/>
      </c>
      <c r="AK215" s="223"/>
      <c r="AL215" s="224"/>
      <c r="AM215" s="222" t="str">
        <f t="shared" si="13"/>
        <v/>
      </c>
      <c r="AN215" s="223"/>
      <c r="AO215" s="224"/>
      <c r="AP215" s="222" t="str">
        <f t="shared" si="13"/>
        <v/>
      </c>
      <c r="AQ215" s="223"/>
      <c r="AR215" s="224"/>
      <c r="AS215" s="27"/>
      <c r="AT215" s="27"/>
    </row>
    <row r="216" spans="1:46" x14ac:dyDescent="0.25">
      <c r="A216" s="27"/>
      <c r="B216" s="228" t="str">
        <f>IF(Transactions!$P$19="", "", Transactions!$P$19)</f>
        <v/>
      </c>
      <c r="C216" s="229"/>
      <c r="D216" s="229"/>
      <c r="E216" s="229"/>
      <c r="F216" s="229"/>
      <c r="G216" s="230"/>
      <c r="H216" s="27"/>
      <c r="I216" s="222" t="str">
        <f t="shared" si="24"/>
        <v/>
      </c>
      <c r="J216" s="223"/>
      <c r="K216" s="224"/>
      <c r="L216" s="222" t="str">
        <f t="shared" si="13"/>
        <v/>
      </c>
      <c r="M216" s="223"/>
      <c r="N216" s="224"/>
      <c r="O216" s="222" t="str">
        <f t="shared" si="13"/>
        <v/>
      </c>
      <c r="P216" s="223"/>
      <c r="Q216" s="224"/>
      <c r="R216" s="222" t="str">
        <f t="shared" si="13"/>
        <v/>
      </c>
      <c r="S216" s="223"/>
      <c r="T216" s="224"/>
      <c r="U216" s="222" t="str">
        <f t="shared" si="13"/>
        <v/>
      </c>
      <c r="V216" s="223"/>
      <c r="W216" s="224"/>
      <c r="X216" s="222" t="str">
        <f t="shared" si="13"/>
        <v/>
      </c>
      <c r="Y216" s="223"/>
      <c r="Z216" s="224"/>
      <c r="AA216" s="222" t="str">
        <f t="shared" si="13"/>
        <v/>
      </c>
      <c r="AB216" s="223"/>
      <c r="AC216" s="224"/>
      <c r="AD216" s="222" t="str">
        <f t="shared" si="13"/>
        <v/>
      </c>
      <c r="AE216" s="223"/>
      <c r="AF216" s="224"/>
      <c r="AG216" s="222" t="str">
        <f t="shared" si="13"/>
        <v/>
      </c>
      <c r="AH216" s="223"/>
      <c r="AI216" s="224"/>
      <c r="AJ216" s="222" t="str">
        <f t="shared" si="13"/>
        <v/>
      </c>
      <c r="AK216" s="223"/>
      <c r="AL216" s="224"/>
      <c r="AM216" s="222" t="str">
        <f t="shared" si="13"/>
        <v/>
      </c>
      <c r="AN216" s="223"/>
      <c r="AO216" s="224"/>
      <c r="AP216" s="222" t="str">
        <f t="shared" si="13"/>
        <v/>
      </c>
      <c r="AQ216" s="223"/>
      <c r="AR216" s="224"/>
      <c r="AS216" s="27"/>
      <c r="AT216" s="27"/>
    </row>
    <row r="217" spans="1:46" x14ac:dyDescent="0.25">
      <c r="A217" s="27"/>
      <c r="B217" s="228" t="str">
        <f>IF(Transactions!$P$20="", "", Transactions!$P$20)</f>
        <v/>
      </c>
      <c r="C217" s="229"/>
      <c r="D217" s="229"/>
      <c r="E217" s="229"/>
      <c r="F217" s="229"/>
      <c r="G217" s="230"/>
      <c r="H217" s="27"/>
      <c r="I217" s="222" t="str">
        <f t="shared" si="24"/>
        <v/>
      </c>
      <c r="J217" s="223"/>
      <c r="K217" s="224"/>
      <c r="L217" s="222" t="str">
        <f t="shared" si="13"/>
        <v/>
      </c>
      <c r="M217" s="223"/>
      <c r="N217" s="224"/>
      <c r="O217" s="222" t="str">
        <f t="shared" si="13"/>
        <v/>
      </c>
      <c r="P217" s="223"/>
      <c r="Q217" s="224"/>
      <c r="R217" s="222" t="str">
        <f t="shared" si="13"/>
        <v/>
      </c>
      <c r="S217" s="223"/>
      <c r="T217" s="224"/>
      <c r="U217" s="222" t="str">
        <f t="shared" si="13"/>
        <v/>
      </c>
      <c r="V217" s="223"/>
      <c r="W217" s="224"/>
      <c r="X217" s="222" t="str">
        <f t="shared" si="13"/>
        <v/>
      </c>
      <c r="Y217" s="223"/>
      <c r="Z217" s="224"/>
      <c r="AA217" s="222" t="str">
        <f t="shared" si="13"/>
        <v/>
      </c>
      <c r="AB217" s="223"/>
      <c r="AC217" s="224"/>
      <c r="AD217" s="222" t="str">
        <f t="shared" si="13"/>
        <v/>
      </c>
      <c r="AE217" s="223"/>
      <c r="AF217" s="224"/>
      <c r="AG217" s="222" t="str">
        <f t="shared" si="13"/>
        <v/>
      </c>
      <c r="AH217" s="223"/>
      <c r="AI217" s="224"/>
      <c r="AJ217" s="222" t="str">
        <f t="shared" si="13"/>
        <v/>
      </c>
      <c r="AK217" s="223"/>
      <c r="AL217" s="224"/>
      <c r="AM217" s="222" t="str">
        <f t="shared" si="13"/>
        <v/>
      </c>
      <c r="AN217" s="223"/>
      <c r="AO217" s="224"/>
      <c r="AP217" s="222" t="str">
        <f t="shared" si="13"/>
        <v/>
      </c>
      <c r="AQ217" s="223"/>
      <c r="AR217" s="224"/>
      <c r="AS217" s="27"/>
      <c r="AT217" s="27"/>
    </row>
    <row r="218" spans="1:46" x14ac:dyDescent="0.25">
      <c r="A218" s="27"/>
      <c r="B218" s="228" t="str">
        <f>IF(Transactions!$P$21="", "", Transactions!$P$21)</f>
        <v/>
      </c>
      <c r="C218" s="229"/>
      <c r="D218" s="229"/>
      <c r="E218" s="229"/>
      <c r="F218" s="229"/>
      <c r="G218" s="230"/>
      <c r="H218" s="27"/>
      <c r="I218" s="222" t="str">
        <f t="shared" si="24"/>
        <v/>
      </c>
      <c r="J218" s="223"/>
      <c r="K218" s="224"/>
      <c r="L218" s="222" t="str">
        <f t="shared" si="13"/>
        <v/>
      </c>
      <c r="M218" s="223"/>
      <c r="N218" s="224"/>
      <c r="O218" s="222" t="str">
        <f t="shared" si="13"/>
        <v/>
      </c>
      <c r="P218" s="223"/>
      <c r="Q218" s="224"/>
      <c r="R218" s="222" t="str">
        <f t="shared" si="13"/>
        <v/>
      </c>
      <c r="S218" s="223"/>
      <c r="T218" s="224"/>
      <c r="U218" s="222" t="str">
        <f t="shared" si="13"/>
        <v/>
      </c>
      <c r="V218" s="223"/>
      <c r="W218" s="224"/>
      <c r="X218" s="222" t="str">
        <f t="shared" si="13"/>
        <v/>
      </c>
      <c r="Y218" s="223"/>
      <c r="Z218" s="224"/>
      <c r="AA218" s="222" t="str">
        <f t="shared" si="13"/>
        <v/>
      </c>
      <c r="AB218" s="223"/>
      <c r="AC218" s="224"/>
      <c r="AD218" s="222" t="str">
        <f t="shared" si="13"/>
        <v/>
      </c>
      <c r="AE218" s="223"/>
      <c r="AF218" s="224"/>
      <c r="AG218" s="222" t="str">
        <f t="shared" si="13"/>
        <v/>
      </c>
      <c r="AH218" s="223"/>
      <c r="AI218" s="224"/>
      <c r="AJ218" s="222" t="str">
        <f t="shared" si="13"/>
        <v/>
      </c>
      <c r="AK218" s="223"/>
      <c r="AL218" s="224"/>
      <c r="AM218" s="222" t="str">
        <f t="shared" si="13"/>
        <v/>
      </c>
      <c r="AN218" s="223"/>
      <c r="AO218" s="224"/>
      <c r="AP218" s="222" t="str">
        <f t="shared" si="13"/>
        <v/>
      </c>
      <c r="AQ218" s="223"/>
      <c r="AR218" s="224"/>
      <c r="AS218" s="27"/>
      <c r="AT218" s="27"/>
    </row>
    <row r="219" spans="1:46" x14ac:dyDescent="0.25">
      <c r="A219" s="27"/>
      <c r="B219" s="228" t="str">
        <f>IF(Transactions!$P$22="", "", Transactions!$P$22)</f>
        <v/>
      </c>
      <c r="C219" s="229"/>
      <c r="D219" s="229"/>
      <c r="E219" s="229"/>
      <c r="F219" s="229"/>
      <c r="G219" s="230"/>
      <c r="H219" s="27"/>
      <c r="I219" s="222" t="str">
        <f t="shared" si="24"/>
        <v/>
      </c>
      <c r="J219" s="223"/>
      <c r="K219" s="224"/>
      <c r="L219" s="222" t="str">
        <f t="shared" si="13"/>
        <v/>
      </c>
      <c r="M219" s="223"/>
      <c r="N219" s="224"/>
      <c r="O219" s="222" t="str">
        <f t="shared" si="13"/>
        <v/>
      </c>
      <c r="P219" s="223"/>
      <c r="Q219" s="224"/>
      <c r="R219" s="222" t="str">
        <f t="shared" si="13"/>
        <v/>
      </c>
      <c r="S219" s="223"/>
      <c r="T219" s="224"/>
      <c r="U219" s="222" t="str">
        <f t="shared" si="13"/>
        <v/>
      </c>
      <c r="V219" s="223"/>
      <c r="W219" s="224"/>
      <c r="X219" s="222" t="str">
        <f t="shared" si="13"/>
        <v/>
      </c>
      <c r="Y219" s="223"/>
      <c r="Z219" s="224"/>
      <c r="AA219" s="222" t="str">
        <f t="shared" si="13"/>
        <v/>
      </c>
      <c r="AB219" s="223"/>
      <c r="AC219" s="224"/>
      <c r="AD219" s="222" t="str">
        <f t="shared" si="13"/>
        <v/>
      </c>
      <c r="AE219" s="223"/>
      <c r="AF219" s="224"/>
      <c r="AG219" s="222" t="str">
        <f t="shared" si="13"/>
        <v/>
      </c>
      <c r="AH219" s="223"/>
      <c r="AI219" s="224"/>
      <c r="AJ219" s="222" t="str">
        <f t="shared" si="13"/>
        <v/>
      </c>
      <c r="AK219" s="223"/>
      <c r="AL219" s="224"/>
      <c r="AM219" s="222" t="str">
        <f t="shared" si="13"/>
        <v/>
      </c>
      <c r="AN219" s="223"/>
      <c r="AO219" s="224"/>
      <c r="AP219" s="222" t="str">
        <f t="shared" si="13"/>
        <v/>
      </c>
      <c r="AQ219" s="223"/>
      <c r="AR219" s="224"/>
      <c r="AS219" s="27"/>
      <c r="AT219" s="27"/>
    </row>
    <row r="220" spans="1:46" x14ac:dyDescent="0.25">
      <c r="A220" s="27"/>
      <c r="B220" s="228" t="str">
        <f>IF(Transactions!$P$23="", "", Transactions!$P$23)</f>
        <v/>
      </c>
      <c r="C220" s="229"/>
      <c r="D220" s="229"/>
      <c r="E220" s="229"/>
      <c r="F220" s="229"/>
      <c r="G220" s="230"/>
      <c r="H220" s="27"/>
      <c r="I220" s="222" t="str">
        <f t="shared" si="24"/>
        <v/>
      </c>
      <c r="J220" s="223"/>
      <c r="K220" s="224"/>
      <c r="L220" s="222" t="str">
        <f t="shared" si="13"/>
        <v/>
      </c>
      <c r="M220" s="223"/>
      <c r="N220" s="224"/>
      <c r="O220" s="222" t="str">
        <f t="shared" si="13"/>
        <v/>
      </c>
      <c r="P220" s="223"/>
      <c r="Q220" s="224"/>
      <c r="R220" s="222" t="str">
        <f t="shared" si="13"/>
        <v/>
      </c>
      <c r="S220" s="223"/>
      <c r="T220" s="224"/>
      <c r="U220" s="222" t="str">
        <f t="shared" si="13"/>
        <v/>
      </c>
      <c r="V220" s="223"/>
      <c r="W220" s="224"/>
      <c r="X220" s="222" t="str">
        <f t="shared" si="13"/>
        <v/>
      </c>
      <c r="Y220" s="223"/>
      <c r="Z220" s="224"/>
      <c r="AA220" s="222" t="str">
        <f t="shared" si="13"/>
        <v/>
      </c>
      <c r="AB220" s="223"/>
      <c r="AC220" s="224"/>
      <c r="AD220" s="222" t="str">
        <f t="shared" si="13"/>
        <v/>
      </c>
      <c r="AE220" s="223"/>
      <c r="AF220" s="224"/>
      <c r="AG220" s="222" t="str">
        <f t="shared" si="13"/>
        <v/>
      </c>
      <c r="AH220" s="223"/>
      <c r="AI220" s="224"/>
      <c r="AJ220" s="222" t="str">
        <f t="shared" si="13"/>
        <v/>
      </c>
      <c r="AK220" s="223"/>
      <c r="AL220" s="224"/>
      <c r="AM220" s="222" t="str">
        <f t="shared" si="13"/>
        <v/>
      </c>
      <c r="AN220" s="223"/>
      <c r="AO220" s="224"/>
      <c r="AP220" s="222" t="str">
        <f t="shared" si="13"/>
        <v/>
      </c>
      <c r="AQ220" s="223"/>
      <c r="AR220" s="224"/>
      <c r="AS220" s="27"/>
      <c r="AT220" s="27"/>
    </row>
    <row r="221" spans="1:46" x14ac:dyDescent="0.25">
      <c r="A221" s="27"/>
      <c r="B221" s="228" t="str">
        <f>IF(Transactions!$P$24="", "", Transactions!$P$24)</f>
        <v/>
      </c>
      <c r="C221" s="229"/>
      <c r="D221" s="229"/>
      <c r="E221" s="229"/>
      <c r="F221" s="229"/>
      <c r="G221" s="230"/>
      <c r="H221" s="27"/>
      <c r="I221" s="222" t="str">
        <f t="shared" si="24"/>
        <v/>
      </c>
      <c r="J221" s="223"/>
      <c r="K221" s="224"/>
      <c r="L221" s="222" t="str">
        <f t="shared" si="13"/>
        <v/>
      </c>
      <c r="M221" s="223"/>
      <c r="N221" s="224"/>
      <c r="O221" s="222" t="str">
        <f t="shared" si="13"/>
        <v/>
      </c>
      <c r="P221" s="223"/>
      <c r="Q221" s="224"/>
      <c r="R221" s="222" t="str">
        <f t="shared" si="13"/>
        <v/>
      </c>
      <c r="S221" s="223"/>
      <c r="T221" s="224"/>
      <c r="U221" s="222" t="str">
        <f t="shared" si="13"/>
        <v/>
      </c>
      <c r="V221" s="223"/>
      <c r="W221" s="224"/>
      <c r="X221" s="222" t="str">
        <f t="shared" si="13"/>
        <v/>
      </c>
      <c r="Y221" s="223"/>
      <c r="Z221" s="224"/>
      <c r="AA221" s="222" t="str">
        <f t="shared" si="13"/>
        <v/>
      </c>
      <c r="AB221" s="223"/>
      <c r="AC221" s="224"/>
      <c r="AD221" s="222" t="str">
        <f t="shared" si="13"/>
        <v/>
      </c>
      <c r="AE221" s="223"/>
      <c r="AF221" s="224"/>
      <c r="AG221" s="222" t="str">
        <f t="shared" si="13"/>
        <v/>
      </c>
      <c r="AH221" s="223"/>
      <c r="AI221" s="224"/>
      <c r="AJ221" s="222" t="str">
        <f t="shared" si="13"/>
        <v/>
      </c>
      <c r="AK221" s="223"/>
      <c r="AL221" s="224"/>
      <c r="AM221" s="222" t="str">
        <f t="shared" si="13"/>
        <v/>
      </c>
      <c r="AN221" s="223"/>
      <c r="AO221" s="224"/>
      <c r="AP221" s="222" t="str">
        <f t="shared" si="13"/>
        <v/>
      </c>
      <c r="AQ221" s="223"/>
      <c r="AR221" s="224"/>
      <c r="AS221" s="27"/>
      <c r="AT221" s="27"/>
    </row>
    <row r="222" spans="1:46" x14ac:dyDescent="0.25">
      <c r="A222" s="27"/>
      <c r="B222" s="228" t="str">
        <f>IF(Transactions!$P$25="", "", Transactions!$P$25)</f>
        <v/>
      </c>
      <c r="C222" s="229"/>
      <c r="D222" s="229"/>
      <c r="E222" s="229"/>
      <c r="F222" s="229"/>
      <c r="G222" s="230"/>
      <c r="H222" s="27"/>
      <c r="I222" s="222" t="str">
        <f t="shared" si="24"/>
        <v/>
      </c>
      <c r="J222" s="223"/>
      <c r="K222" s="224"/>
      <c r="L222" s="222" t="str">
        <f t="shared" ref="L222:AP227" si="25">IF($B156="", "", L156-L189)</f>
        <v/>
      </c>
      <c r="M222" s="223"/>
      <c r="N222" s="224"/>
      <c r="O222" s="222" t="str">
        <f t="shared" si="25"/>
        <v/>
      </c>
      <c r="P222" s="223"/>
      <c r="Q222" s="224"/>
      <c r="R222" s="222" t="str">
        <f t="shared" si="25"/>
        <v/>
      </c>
      <c r="S222" s="223"/>
      <c r="T222" s="224"/>
      <c r="U222" s="222" t="str">
        <f t="shared" si="25"/>
        <v/>
      </c>
      <c r="V222" s="223"/>
      <c r="W222" s="224"/>
      <c r="X222" s="222" t="str">
        <f t="shared" si="25"/>
        <v/>
      </c>
      <c r="Y222" s="223"/>
      <c r="Z222" s="224"/>
      <c r="AA222" s="222" t="str">
        <f t="shared" si="25"/>
        <v/>
      </c>
      <c r="AB222" s="223"/>
      <c r="AC222" s="224"/>
      <c r="AD222" s="222" t="str">
        <f t="shared" si="25"/>
        <v/>
      </c>
      <c r="AE222" s="223"/>
      <c r="AF222" s="224"/>
      <c r="AG222" s="222" t="str">
        <f t="shared" si="25"/>
        <v/>
      </c>
      <c r="AH222" s="223"/>
      <c r="AI222" s="224"/>
      <c r="AJ222" s="222" t="str">
        <f t="shared" si="25"/>
        <v/>
      </c>
      <c r="AK222" s="223"/>
      <c r="AL222" s="224"/>
      <c r="AM222" s="222" t="str">
        <f t="shared" si="25"/>
        <v/>
      </c>
      <c r="AN222" s="223"/>
      <c r="AO222" s="224"/>
      <c r="AP222" s="222" t="str">
        <f t="shared" si="25"/>
        <v/>
      </c>
      <c r="AQ222" s="223"/>
      <c r="AR222" s="224"/>
      <c r="AS222" s="27"/>
      <c r="AT222" s="27"/>
    </row>
    <row r="223" spans="1:46" x14ac:dyDescent="0.25">
      <c r="A223" s="27"/>
      <c r="B223" s="228" t="str">
        <f>IF(Transactions!$P$26="", "", Transactions!$P$26)</f>
        <v/>
      </c>
      <c r="C223" s="229"/>
      <c r="D223" s="229"/>
      <c r="E223" s="229"/>
      <c r="F223" s="229"/>
      <c r="G223" s="230"/>
      <c r="H223" s="27"/>
      <c r="I223" s="222" t="str">
        <f t="shared" si="24"/>
        <v/>
      </c>
      <c r="J223" s="223"/>
      <c r="K223" s="224"/>
      <c r="L223" s="222" t="str">
        <f t="shared" si="25"/>
        <v/>
      </c>
      <c r="M223" s="223"/>
      <c r="N223" s="224"/>
      <c r="O223" s="222" t="str">
        <f t="shared" si="25"/>
        <v/>
      </c>
      <c r="P223" s="223"/>
      <c r="Q223" s="224"/>
      <c r="R223" s="222" t="str">
        <f t="shared" si="25"/>
        <v/>
      </c>
      <c r="S223" s="223"/>
      <c r="T223" s="224"/>
      <c r="U223" s="222" t="str">
        <f t="shared" si="25"/>
        <v/>
      </c>
      <c r="V223" s="223"/>
      <c r="W223" s="224"/>
      <c r="X223" s="222" t="str">
        <f t="shared" si="25"/>
        <v/>
      </c>
      <c r="Y223" s="223"/>
      <c r="Z223" s="224"/>
      <c r="AA223" s="222" t="str">
        <f t="shared" si="25"/>
        <v/>
      </c>
      <c r="AB223" s="223"/>
      <c r="AC223" s="224"/>
      <c r="AD223" s="222" t="str">
        <f t="shared" si="25"/>
        <v/>
      </c>
      <c r="AE223" s="223"/>
      <c r="AF223" s="224"/>
      <c r="AG223" s="222" t="str">
        <f t="shared" si="25"/>
        <v/>
      </c>
      <c r="AH223" s="223"/>
      <c r="AI223" s="224"/>
      <c r="AJ223" s="222" t="str">
        <f t="shared" si="25"/>
        <v/>
      </c>
      <c r="AK223" s="223"/>
      <c r="AL223" s="224"/>
      <c r="AM223" s="222" t="str">
        <f t="shared" si="25"/>
        <v/>
      </c>
      <c r="AN223" s="223"/>
      <c r="AO223" s="224"/>
      <c r="AP223" s="222" t="str">
        <f t="shared" si="25"/>
        <v/>
      </c>
      <c r="AQ223" s="223"/>
      <c r="AR223" s="224"/>
      <c r="AS223" s="27"/>
      <c r="AT223" s="27"/>
    </row>
    <row r="224" spans="1:46" x14ac:dyDescent="0.25">
      <c r="A224" s="27"/>
      <c r="B224" s="228" t="str">
        <f>IF(Transactions!$P$27="", "", Transactions!$P$27)</f>
        <v/>
      </c>
      <c r="C224" s="229"/>
      <c r="D224" s="229"/>
      <c r="E224" s="229"/>
      <c r="F224" s="229"/>
      <c r="G224" s="230"/>
      <c r="H224" s="27"/>
      <c r="I224" s="222" t="str">
        <f t="shared" si="24"/>
        <v/>
      </c>
      <c r="J224" s="223"/>
      <c r="K224" s="224"/>
      <c r="L224" s="222" t="str">
        <f t="shared" si="25"/>
        <v/>
      </c>
      <c r="M224" s="223"/>
      <c r="N224" s="224"/>
      <c r="O224" s="222" t="str">
        <f t="shared" si="25"/>
        <v/>
      </c>
      <c r="P224" s="223"/>
      <c r="Q224" s="224"/>
      <c r="R224" s="222" t="str">
        <f t="shared" si="25"/>
        <v/>
      </c>
      <c r="S224" s="223"/>
      <c r="T224" s="224"/>
      <c r="U224" s="222" t="str">
        <f t="shared" si="25"/>
        <v/>
      </c>
      <c r="V224" s="223"/>
      <c r="W224" s="224"/>
      <c r="X224" s="222" t="str">
        <f t="shared" si="25"/>
        <v/>
      </c>
      <c r="Y224" s="223"/>
      <c r="Z224" s="224"/>
      <c r="AA224" s="222" t="str">
        <f t="shared" si="25"/>
        <v/>
      </c>
      <c r="AB224" s="223"/>
      <c r="AC224" s="224"/>
      <c r="AD224" s="222" t="str">
        <f t="shared" si="25"/>
        <v/>
      </c>
      <c r="AE224" s="223"/>
      <c r="AF224" s="224"/>
      <c r="AG224" s="222" t="str">
        <f t="shared" si="25"/>
        <v/>
      </c>
      <c r="AH224" s="223"/>
      <c r="AI224" s="224"/>
      <c r="AJ224" s="222" t="str">
        <f t="shared" si="25"/>
        <v/>
      </c>
      <c r="AK224" s="223"/>
      <c r="AL224" s="224"/>
      <c r="AM224" s="222" t="str">
        <f t="shared" si="25"/>
        <v/>
      </c>
      <c r="AN224" s="223"/>
      <c r="AO224" s="224"/>
      <c r="AP224" s="222" t="str">
        <f t="shared" si="25"/>
        <v/>
      </c>
      <c r="AQ224" s="223"/>
      <c r="AR224" s="224"/>
      <c r="AS224" s="27"/>
      <c r="AT224" s="27"/>
    </row>
    <row r="225" spans="1:46" x14ac:dyDescent="0.25">
      <c r="A225" s="27"/>
      <c r="B225" s="228" t="str">
        <f>IF(Transactions!$P$28="", "", Transactions!$P$28)</f>
        <v/>
      </c>
      <c r="C225" s="229"/>
      <c r="D225" s="229"/>
      <c r="E225" s="229"/>
      <c r="F225" s="229"/>
      <c r="G225" s="230"/>
      <c r="H225" s="27"/>
      <c r="I225" s="222" t="str">
        <f t="shared" si="24"/>
        <v/>
      </c>
      <c r="J225" s="223"/>
      <c r="K225" s="224"/>
      <c r="L225" s="222" t="str">
        <f t="shared" si="25"/>
        <v/>
      </c>
      <c r="M225" s="223"/>
      <c r="N225" s="224"/>
      <c r="O225" s="222" t="str">
        <f t="shared" si="25"/>
        <v/>
      </c>
      <c r="P225" s="223"/>
      <c r="Q225" s="224"/>
      <c r="R225" s="222" t="str">
        <f t="shared" si="25"/>
        <v/>
      </c>
      <c r="S225" s="223"/>
      <c r="T225" s="224"/>
      <c r="U225" s="222" t="str">
        <f t="shared" si="25"/>
        <v/>
      </c>
      <c r="V225" s="223"/>
      <c r="W225" s="224"/>
      <c r="X225" s="222" t="str">
        <f t="shared" si="25"/>
        <v/>
      </c>
      <c r="Y225" s="223"/>
      <c r="Z225" s="224"/>
      <c r="AA225" s="222" t="str">
        <f t="shared" si="25"/>
        <v/>
      </c>
      <c r="AB225" s="223"/>
      <c r="AC225" s="224"/>
      <c r="AD225" s="222" t="str">
        <f t="shared" si="25"/>
        <v/>
      </c>
      <c r="AE225" s="223"/>
      <c r="AF225" s="224"/>
      <c r="AG225" s="222" t="str">
        <f t="shared" si="25"/>
        <v/>
      </c>
      <c r="AH225" s="223"/>
      <c r="AI225" s="224"/>
      <c r="AJ225" s="222" t="str">
        <f t="shared" si="25"/>
        <v/>
      </c>
      <c r="AK225" s="223"/>
      <c r="AL225" s="224"/>
      <c r="AM225" s="222" t="str">
        <f t="shared" si="25"/>
        <v/>
      </c>
      <c r="AN225" s="223"/>
      <c r="AO225" s="224"/>
      <c r="AP225" s="222" t="str">
        <f t="shared" si="25"/>
        <v/>
      </c>
      <c r="AQ225" s="223"/>
      <c r="AR225" s="224"/>
      <c r="AS225" s="27"/>
      <c r="AT225" s="27"/>
    </row>
    <row r="226" spans="1:46" x14ac:dyDescent="0.25">
      <c r="A226" s="27"/>
      <c r="B226" s="228" t="str">
        <f>IF(Transactions!$P$29="", "", Transactions!$P$29)</f>
        <v/>
      </c>
      <c r="C226" s="229"/>
      <c r="D226" s="229"/>
      <c r="E226" s="229"/>
      <c r="F226" s="229"/>
      <c r="G226" s="230"/>
      <c r="H226" s="27"/>
      <c r="I226" s="222" t="str">
        <f t="shared" si="24"/>
        <v/>
      </c>
      <c r="J226" s="223"/>
      <c r="K226" s="224"/>
      <c r="L226" s="222" t="str">
        <f t="shared" si="25"/>
        <v/>
      </c>
      <c r="M226" s="223"/>
      <c r="N226" s="224"/>
      <c r="O226" s="222" t="str">
        <f t="shared" si="25"/>
        <v/>
      </c>
      <c r="P226" s="223"/>
      <c r="Q226" s="224"/>
      <c r="R226" s="222" t="str">
        <f t="shared" si="25"/>
        <v/>
      </c>
      <c r="S226" s="223"/>
      <c r="T226" s="224"/>
      <c r="U226" s="222" t="str">
        <f t="shared" si="25"/>
        <v/>
      </c>
      <c r="V226" s="223"/>
      <c r="W226" s="224"/>
      <c r="X226" s="222" t="str">
        <f t="shared" si="25"/>
        <v/>
      </c>
      <c r="Y226" s="223"/>
      <c r="Z226" s="224"/>
      <c r="AA226" s="222" t="str">
        <f t="shared" si="25"/>
        <v/>
      </c>
      <c r="AB226" s="223"/>
      <c r="AC226" s="224"/>
      <c r="AD226" s="222" t="str">
        <f t="shared" si="25"/>
        <v/>
      </c>
      <c r="AE226" s="223"/>
      <c r="AF226" s="224"/>
      <c r="AG226" s="222" t="str">
        <f t="shared" si="25"/>
        <v/>
      </c>
      <c r="AH226" s="223"/>
      <c r="AI226" s="224"/>
      <c r="AJ226" s="222" t="str">
        <f t="shared" si="25"/>
        <v/>
      </c>
      <c r="AK226" s="223"/>
      <c r="AL226" s="224"/>
      <c r="AM226" s="222" t="str">
        <f t="shared" si="25"/>
        <v/>
      </c>
      <c r="AN226" s="223"/>
      <c r="AO226" s="224"/>
      <c r="AP226" s="222" t="str">
        <f t="shared" si="25"/>
        <v/>
      </c>
      <c r="AQ226" s="223"/>
      <c r="AR226" s="224"/>
      <c r="AS226" s="27"/>
      <c r="AT226" s="27"/>
    </row>
    <row r="227" spans="1:46" x14ac:dyDescent="0.25">
      <c r="A227" s="27"/>
      <c r="B227" s="231" t="str">
        <f>IF(Transactions!$P$30="", "", Transactions!$P$30)</f>
        <v/>
      </c>
      <c r="C227" s="232"/>
      <c r="D227" s="232"/>
      <c r="E227" s="232"/>
      <c r="F227" s="232"/>
      <c r="G227" s="233"/>
      <c r="H227" s="27"/>
      <c r="I227" s="219" t="str">
        <f t="shared" si="24"/>
        <v/>
      </c>
      <c r="J227" s="220"/>
      <c r="K227" s="221"/>
      <c r="L227" s="219" t="str">
        <f t="shared" si="25"/>
        <v/>
      </c>
      <c r="M227" s="220"/>
      <c r="N227" s="221"/>
      <c r="O227" s="219" t="str">
        <f t="shared" si="25"/>
        <v/>
      </c>
      <c r="P227" s="220"/>
      <c r="Q227" s="221"/>
      <c r="R227" s="219" t="str">
        <f t="shared" si="25"/>
        <v/>
      </c>
      <c r="S227" s="220"/>
      <c r="T227" s="221"/>
      <c r="U227" s="219" t="str">
        <f t="shared" si="25"/>
        <v/>
      </c>
      <c r="V227" s="220"/>
      <c r="W227" s="221"/>
      <c r="X227" s="219" t="str">
        <f t="shared" si="25"/>
        <v/>
      </c>
      <c r="Y227" s="220"/>
      <c r="Z227" s="221"/>
      <c r="AA227" s="219" t="str">
        <f t="shared" si="25"/>
        <v/>
      </c>
      <c r="AB227" s="220"/>
      <c r="AC227" s="221"/>
      <c r="AD227" s="219" t="str">
        <f t="shared" si="25"/>
        <v/>
      </c>
      <c r="AE227" s="220"/>
      <c r="AF227" s="221"/>
      <c r="AG227" s="219" t="str">
        <f t="shared" si="25"/>
        <v/>
      </c>
      <c r="AH227" s="220"/>
      <c r="AI227" s="221"/>
      <c r="AJ227" s="219" t="str">
        <f t="shared" si="25"/>
        <v/>
      </c>
      <c r="AK227" s="220"/>
      <c r="AL227" s="221"/>
      <c r="AM227" s="219" t="str">
        <f t="shared" si="25"/>
        <v/>
      </c>
      <c r="AN227" s="220"/>
      <c r="AO227" s="221"/>
      <c r="AP227" s="219" t="str">
        <f t="shared" si="25"/>
        <v/>
      </c>
      <c r="AQ227" s="220"/>
      <c r="AR227" s="221"/>
      <c r="AS227" s="27"/>
      <c r="AT227" s="27"/>
    </row>
    <row r="228" spans="1:46"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row>
    <row r="229" spans="1:46"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row>
    <row r="230" spans="1:46"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row>
    <row r="231" spans="1:46"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row>
  </sheetData>
  <sheetProtection algorithmName="SHA-512" hashValue="FLGzcBc921GJt2MIpXi37A39YeBRPA52cCAJQoTeq9TzDGllE14oEBo4noD47ok58XK6bJxevp+EHVxpvnJlKw==" saltValue="RVQZI2mzPjMi48H0oz+NMw==" spinCount="100000" sheet="1" objects="1" scenarios="1"/>
  <mergeCells count="1235">
    <mergeCell ref="AR127:AS127"/>
    <mergeCell ref="AR128:AS128"/>
    <mergeCell ref="T103:AS103"/>
    <mergeCell ref="B101:AS101"/>
    <mergeCell ref="P10:AB10"/>
    <mergeCell ref="AL127:AP127"/>
    <mergeCell ref="AL128:AP128"/>
    <mergeCell ref="AR106:AS106"/>
    <mergeCell ref="AR105:AS105"/>
    <mergeCell ref="AR107:AS107"/>
    <mergeCell ref="AR108:AS108"/>
    <mergeCell ref="AR109:AS109"/>
    <mergeCell ref="AR110:AS110"/>
    <mergeCell ref="AR111:AS111"/>
    <mergeCell ref="AR112:AS112"/>
    <mergeCell ref="AR113:AS113"/>
    <mergeCell ref="AR114:AS114"/>
    <mergeCell ref="AR115:AS115"/>
    <mergeCell ref="AR116:AS116"/>
    <mergeCell ref="AR117:AS117"/>
    <mergeCell ref="AR118:AS118"/>
    <mergeCell ref="AR119:AS119"/>
    <mergeCell ref="AR120:AS120"/>
    <mergeCell ref="AR121:AS121"/>
    <mergeCell ref="AR122:AS122"/>
    <mergeCell ref="AR123:AS123"/>
    <mergeCell ref="AR124:AS124"/>
    <mergeCell ref="AR125:AS125"/>
    <mergeCell ref="AR126:AS126"/>
    <mergeCell ref="AF127:AJ127"/>
    <mergeCell ref="AF128:AJ128"/>
    <mergeCell ref="AL105:AP105"/>
    <mergeCell ref="AF126:AJ126"/>
    <mergeCell ref="AL106:AP106"/>
    <mergeCell ref="AL107:AP107"/>
    <mergeCell ref="AL108:AP108"/>
    <mergeCell ref="AL109:AP109"/>
    <mergeCell ref="AL110:AP110"/>
    <mergeCell ref="AL111:AP111"/>
    <mergeCell ref="AL112:AP112"/>
    <mergeCell ref="AL113:AP113"/>
    <mergeCell ref="AL114:AP114"/>
    <mergeCell ref="AL115:AP115"/>
    <mergeCell ref="AL116:AP116"/>
    <mergeCell ref="AL117:AP117"/>
    <mergeCell ref="AL118:AP118"/>
    <mergeCell ref="AL119:AP119"/>
    <mergeCell ref="AL120:AP120"/>
    <mergeCell ref="AL121:AP121"/>
    <mergeCell ref="AL122:AP122"/>
    <mergeCell ref="Z123:AD123"/>
    <mergeCell ref="Z124:AD124"/>
    <mergeCell ref="Z125:AD125"/>
    <mergeCell ref="Z126:AD126"/>
    <mergeCell ref="Z127:AD127"/>
    <mergeCell ref="AL123:AP123"/>
    <mergeCell ref="AL124:AP124"/>
    <mergeCell ref="AL125:AP125"/>
    <mergeCell ref="AL126:AP126"/>
    <mergeCell ref="Z128:AD128"/>
    <mergeCell ref="Z105:AD105"/>
    <mergeCell ref="AF105:AJ105"/>
    <mergeCell ref="AF106:AJ106"/>
    <mergeCell ref="AF107:AJ107"/>
    <mergeCell ref="AF108:AJ108"/>
    <mergeCell ref="AF109:AJ109"/>
    <mergeCell ref="AF110:AJ110"/>
    <mergeCell ref="AF111:AJ111"/>
    <mergeCell ref="AF112:AJ112"/>
    <mergeCell ref="AF113:AJ113"/>
    <mergeCell ref="AF114:AJ114"/>
    <mergeCell ref="AF115:AJ115"/>
    <mergeCell ref="AF116:AJ116"/>
    <mergeCell ref="AF117:AJ117"/>
    <mergeCell ref="AF118:AJ118"/>
    <mergeCell ref="AF119:AJ119"/>
    <mergeCell ref="AF120:AJ120"/>
    <mergeCell ref="AF121:AJ121"/>
    <mergeCell ref="AF122:AJ122"/>
    <mergeCell ref="AF123:AJ123"/>
    <mergeCell ref="AF124:AJ124"/>
    <mergeCell ref="AF125:AJ125"/>
    <mergeCell ref="Z106:AD106"/>
    <mergeCell ref="Z107:AD107"/>
    <mergeCell ref="Z108:AD108"/>
    <mergeCell ref="Z109:AD109"/>
    <mergeCell ref="Z110:AD110"/>
    <mergeCell ref="Z111:AD111"/>
    <mergeCell ref="Z112:AD112"/>
    <mergeCell ref="Z113:AD113"/>
    <mergeCell ref="Z114:AD114"/>
    <mergeCell ref="Z115:AD115"/>
    <mergeCell ref="Z116:AD116"/>
    <mergeCell ref="Z117:AD117"/>
    <mergeCell ref="Z118:AD118"/>
    <mergeCell ref="Z119:AD119"/>
    <mergeCell ref="Z120:AD120"/>
    <mergeCell ref="Z121:AD121"/>
    <mergeCell ref="Z122:AD122"/>
    <mergeCell ref="I128:M128"/>
    <mergeCell ref="N106:R106"/>
    <mergeCell ref="T106:X106"/>
    <mergeCell ref="N107:R107"/>
    <mergeCell ref="T107:X107"/>
    <mergeCell ref="N108:R108"/>
    <mergeCell ref="T108:X108"/>
    <mergeCell ref="N109:R109"/>
    <mergeCell ref="T109:X109"/>
    <mergeCell ref="N110:R110"/>
    <mergeCell ref="T110:X110"/>
    <mergeCell ref="N111:R111"/>
    <mergeCell ref="T111:X111"/>
    <mergeCell ref="N112:R112"/>
    <mergeCell ref="T112:X112"/>
    <mergeCell ref="N113:R113"/>
    <mergeCell ref="T113:X113"/>
    <mergeCell ref="N114:R114"/>
    <mergeCell ref="T114:X114"/>
    <mergeCell ref="N115:R115"/>
    <mergeCell ref="T115:X115"/>
    <mergeCell ref="N116:R116"/>
    <mergeCell ref="T116:X116"/>
    <mergeCell ref="N117:R117"/>
    <mergeCell ref="T125:X125"/>
    <mergeCell ref="T126:X126"/>
    <mergeCell ref="T127:X127"/>
    <mergeCell ref="N128:R128"/>
    <mergeCell ref="T128:X128"/>
    <mergeCell ref="B128:G128"/>
    <mergeCell ref="B103:Q103"/>
    <mergeCell ref="I106:M106"/>
    <mergeCell ref="I107:M107"/>
    <mergeCell ref="I108:M108"/>
    <mergeCell ref="I109:M109"/>
    <mergeCell ref="I110:M110"/>
    <mergeCell ref="I111:M111"/>
    <mergeCell ref="I112:M112"/>
    <mergeCell ref="I113:M113"/>
    <mergeCell ref="I114:M114"/>
    <mergeCell ref="I115:M115"/>
    <mergeCell ref="I116:M116"/>
    <mergeCell ref="I117:M117"/>
    <mergeCell ref="I118:M118"/>
    <mergeCell ref="I119:M119"/>
    <mergeCell ref="I120:M120"/>
    <mergeCell ref="I121:M121"/>
    <mergeCell ref="I122:M122"/>
    <mergeCell ref="I123:M123"/>
    <mergeCell ref="I124:M124"/>
    <mergeCell ref="B125:G125"/>
    <mergeCell ref="B126:G126"/>
    <mergeCell ref="B127:G127"/>
    <mergeCell ref="I125:M125"/>
    <mergeCell ref="I126:M126"/>
    <mergeCell ref="I127:M127"/>
    <mergeCell ref="N125:R125"/>
    <mergeCell ref="N126:R126"/>
    <mergeCell ref="N127:R127"/>
    <mergeCell ref="B122:G122"/>
    <mergeCell ref="B123:G123"/>
    <mergeCell ref="B124:G124"/>
    <mergeCell ref="N122:R122"/>
    <mergeCell ref="T122:X122"/>
    <mergeCell ref="N123:R123"/>
    <mergeCell ref="T123:X123"/>
    <mergeCell ref="N124:R124"/>
    <mergeCell ref="T124:X124"/>
    <mergeCell ref="B119:G119"/>
    <mergeCell ref="B120:G120"/>
    <mergeCell ref="B121:G121"/>
    <mergeCell ref="N119:R119"/>
    <mergeCell ref="T119:X119"/>
    <mergeCell ref="N120:R120"/>
    <mergeCell ref="T120:X120"/>
    <mergeCell ref="N121:R121"/>
    <mergeCell ref="T121:X121"/>
    <mergeCell ref="B116:G116"/>
    <mergeCell ref="B117:G117"/>
    <mergeCell ref="B118:G118"/>
    <mergeCell ref="T117:X117"/>
    <mergeCell ref="N118:R118"/>
    <mergeCell ref="T118:X118"/>
    <mergeCell ref="B113:G113"/>
    <mergeCell ref="B114:G114"/>
    <mergeCell ref="B115:G115"/>
    <mergeCell ref="B110:G110"/>
    <mergeCell ref="B111:G111"/>
    <mergeCell ref="B112:G112"/>
    <mergeCell ref="B108:G108"/>
    <mergeCell ref="B109:G109"/>
    <mergeCell ref="AG226:AI226"/>
    <mergeCell ref="AJ226:AL226"/>
    <mergeCell ref="AM226:AO226"/>
    <mergeCell ref="AP226:AR226"/>
    <mergeCell ref="B227:G227"/>
    <mergeCell ref="I227:K227"/>
    <mergeCell ref="L227:N227"/>
    <mergeCell ref="O227:Q227"/>
    <mergeCell ref="R227:T227"/>
    <mergeCell ref="U227:W227"/>
    <mergeCell ref="X227:Z227"/>
    <mergeCell ref="AA227:AC227"/>
    <mergeCell ref="AD227:AF227"/>
    <mergeCell ref="AG227:AI227"/>
    <mergeCell ref="AJ227:AL227"/>
    <mergeCell ref="AM227:AO227"/>
    <mergeCell ref="AP227:AR227"/>
    <mergeCell ref="B226:G226"/>
    <mergeCell ref="I226:K226"/>
    <mergeCell ref="L226:N226"/>
    <mergeCell ref="O226:Q226"/>
    <mergeCell ref="R226:T226"/>
    <mergeCell ref="U226:W226"/>
    <mergeCell ref="X226:Z226"/>
    <mergeCell ref="AA226:AC226"/>
    <mergeCell ref="AD226:AF226"/>
    <mergeCell ref="AG224:AI224"/>
    <mergeCell ref="AJ224:AL224"/>
    <mergeCell ref="AM224:AO224"/>
    <mergeCell ref="AP224:AR224"/>
    <mergeCell ref="B225:G225"/>
    <mergeCell ref="I225:K225"/>
    <mergeCell ref="L225:N225"/>
    <mergeCell ref="O225:Q225"/>
    <mergeCell ref="R225:T225"/>
    <mergeCell ref="U225:W225"/>
    <mergeCell ref="X225:Z225"/>
    <mergeCell ref="AA225:AC225"/>
    <mergeCell ref="AD225:AF225"/>
    <mergeCell ref="AG225:AI225"/>
    <mergeCell ref="AJ225:AL225"/>
    <mergeCell ref="AM225:AO225"/>
    <mergeCell ref="AP225:AR225"/>
    <mergeCell ref="B224:G224"/>
    <mergeCell ref="I224:K224"/>
    <mergeCell ref="L224:N224"/>
    <mergeCell ref="O224:Q224"/>
    <mergeCell ref="R224:T224"/>
    <mergeCell ref="U224:W224"/>
    <mergeCell ref="X224:Z224"/>
    <mergeCell ref="AA224:AC224"/>
    <mergeCell ref="AD224:AF224"/>
    <mergeCell ref="AG222:AI222"/>
    <mergeCell ref="AJ222:AL222"/>
    <mergeCell ref="AM222:AO222"/>
    <mergeCell ref="AP222:AR222"/>
    <mergeCell ref="B223:G223"/>
    <mergeCell ref="I223:K223"/>
    <mergeCell ref="L223:N223"/>
    <mergeCell ref="O223:Q223"/>
    <mergeCell ref="R223:T223"/>
    <mergeCell ref="U223:W223"/>
    <mergeCell ref="X223:Z223"/>
    <mergeCell ref="AA223:AC223"/>
    <mergeCell ref="AD223:AF223"/>
    <mergeCell ref="AG223:AI223"/>
    <mergeCell ref="AJ223:AL223"/>
    <mergeCell ref="AM223:AO223"/>
    <mergeCell ref="AP223:AR223"/>
    <mergeCell ref="B222:G222"/>
    <mergeCell ref="I222:K222"/>
    <mergeCell ref="L222:N222"/>
    <mergeCell ref="O222:Q222"/>
    <mergeCell ref="R222:T222"/>
    <mergeCell ref="U222:W222"/>
    <mergeCell ref="X222:Z222"/>
    <mergeCell ref="AA222:AC222"/>
    <mergeCell ref="AD222:AF222"/>
    <mergeCell ref="AG220:AI220"/>
    <mergeCell ref="AJ220:AL220"/>
    <mergeCell ref="AM220:AO220"/>
    <mergeCell ref="AP220:AR220"/>
    <mergeCell ref="B221:G221"/>
    <mergeCell ref="I221:K221"/>
    <mergeCell ref="L221:N221"/>
    <mergeCell ref="O221:Q221"/>
    <mergeCell ref="R221:T221"/>
    <mergeCell ref="U221:W221"/>
    <mergeCell ref="X221:Z221"/>
    <mergeCell ref="AA221:AC221"/>
    <mergeCell ref="AD221:AF221"/>
    <mergeCell ref="AG221:AI221"/>
    <mergeCell ref="AJ221:AL221"/>
    <mergeCell ref="AM221:AO221"/>
    <mergeCell ref="AP221:AR221"/>
    <mergeCell ref="B220:G220"/>
    <mergeCell ref="I220:K220"/>
    <mergeCell ref="L220:N220"/>
    <mergeCell ref="O220:Q220"/>
    <mergeCell ref="R220:T220"/>
    <mergeCell ref="U220:W220"/>
    <mergeCell ref="X220:Z220"/>
    <mergeCell ref="AA220:AC220"/>
    <mergeCell ref="AD220:AF220"/>
    <mergeCell ref="AG218:AI218"/>
    <mergeCell ref="AJ218:AL218"/>
    <mergeCell ref="AM218:AO218"/>
    <mergeCell ref="AP218:AR218"/>
    <mergeCell ref="B219:G219"/>
    <mergeCell ref="I219:K219"/>
    <mergeCell ref="L219:N219"/>
    <mergeCell ref="O219:Q219"/>
    <mergeCell ref="R219:T219"/>
    <mergeCell ref="U219:W219"/>
    <mergeCell ref="X219:Z219"/>
    <mergeCell ref="AA219:AC219"/>
    <mergeCell ref="AD219:AF219"/>
    <mergeCell ref="AG219:AI219"/>
    <mergeCell ref="AJ219:AL219"/>
    <mergeCell ref="AM219:AO219"/>
    <mergeCell ref="AP219:AR219"/>
    <mergeCell ref="B218:G218"/>
    <mergeCell ref="I218:K218"/>
    <mergeCell ref="L218:N218"/>
    <mergeCell ref="O218:Q218"/>
    <mergeCell ref="R218:T218"/>
    <mergeCell ref="U218:W218"/>
    <mergeCell ref="X218:Z218"/>
    <mergeCell ref="AA218:AC218"/>
    <mergeCell ref="AD218:AF218"/>
    <mergeCell ref="AG216:AI216"/>
    <mergeCell ref="AJ216:AL216"/>
    <mergeCell ref="AM216:AO216"/>
    <mergeCell ref="AP216:AR216"/>
    <mergeCell ref="B217:G217"/>
    <mergeCell ref="I217:K217"/>
    <mergeCell ref="L217:N217"/>
    <mergeCell ref="O217:Q217"/>
    <mergeCell ref="R217:T217"/>
    <mergeCell ref="U217:W217"/>
    <mergeCell ref="X217:Z217"/>
    <mergeCell ref="AA217:AC217"/>
    <mergeCell ref="AD217:AF217"/>
    <mergeCell ref="AG217:AI217"/>
    <mergeCell ref="AJ217:AL217"/>
    <mergeCell ref="AM217:AO217"/>
    <mergeCell ref="AP217:AR217"/>
    <mergeCell ref="B216:G216"/>
    <mergeCell ref="I216:K216"/>
    <mergeCell ref="L216:N216"/>
    <mergeCell ref="O216:Q216"/>
    <mergeCell ref="R216:T216"/>
    <mergeCell ref="U216:W216"/>
    <mergeCell ref="X216:Z216"/>
    <mergeCell ref="AA216:AC216"/>
    <mergeCell ref="AD216:AF216"/>
    <mergeCell ref="AG214:AI214"/>
    <mergeCell ref="AJ214:AL214"/>
    <mergeCell ref="AM214:AO214"/>
    <mergeCell ref="AP214:AR214"/>
    <mergeCell ref="B215:G215"/>
    <mergeCell ref="I215:K215"/>
    <mergeCell ref="L215:N215"/>
    <mergeCell ref="O215:Q215"/>
    <mergeCell ref="R215:T215"/>
    <mergeCell ref="U215:W215"/>
    <mergeCell ref="X215:Z215"/>
    <mergeCell ref="AA215:AC215"/>
    <mergeCell ref="AD215:AF215"/>
    <mergeCell ref="AG215:AI215"/>
    <mergeCell ref="AJ215:AL215"/>
    <mergeCell ref="AM215:AO215"/>
    <mergeCell ref="AP215:AR215"/>
    <mergeCell ref="B214:G214"/>
    <mergeCell ref="I214:K214"/>
    <mergeCell ref="L214:N214"/>
    <mergeCell ref="O214:Q214"/>
    <mergeCell ref="R214:T214"/>
    <mergeCell ref="U214:W214"/>
    <mergeCell ref="X214:Z214"/>
    <mergeCell ref="AA214:AC214"/>
    <mergeCell ref="AD214:AF214"/>
    <mergeCell ref="AG212:AI212"/>
    <mergeCell ref="AJ212:AL212"/>
    <mergeCell ref="AM212:AO212"/>
    <mergeCell ref="AP212:AR212"/>
    <mergeCell ref="B213:G213"/>
    <mergeCell ref="I213:K213"/>
    <mergeCell ref="L213:N213"/>
    <mergeCell ref="O213:Q213"/>
    <mergeCell ref="R213:T213"/>
    <mergeCell ref="U213:W213"/>
    <mergeCell ref="X213:Z213"/>
    <mergeCell ref="AA213:AC213"/>
    <mergeCell ref="AD213:AF213"/>
    <mergeCell ref="AG213:AI213"/>
    <mergeCell ref="AJ213:AL213"/>
    <mergeCell ref="AM213:AO213"/>
    <mergeCell ref="AP213:AR213"/>
    <mergeCell ref="B212:G212"/>
    <mergeCell ref="I212:K212"/>
    <mergeCell ref="L212:N212"/>
    <mergeCell ref="O212:Q212"/>
    <mergeCell ref="R212:T212"/>
    <mergeCell ref="U212:W212"/>
    <mergeCell ref="X212:Z212"/>
    <mergeCell ref="AA212:AC212"/>
    <mergeCell ref="AD212:AF212"/>
    <mergeCell ref="AG210:AI210"/>
    <mergeCell ref="AJ210:AL210"/>
    <mergeCell ref="AM210:AO210"/>
    <mergeCell ref="AP210:AR210"/>
    <mergeCell ref="B211:G211"/>
    <mergeCell ref="I211:K211"/>
    <mergeCell ref="L211:N211"/>
    <mergeCell ref="O211:Q211"/>
    <mergeCell ref="R211:T211"/>
    <mergeCell ref="U211:W211"/>
    <mergeCell ref="X211:Z211"/>
    <mergeCell ref="AA211:AC211"/>
    <mergeCell ref="AD211:AF211"/>
    <mergeCell ref="AG211:AI211"/>
    <mergeCell ref="AJ211:AL211"/>
    <mergeCell ref="AM211:AO211"/>
    <mergeCell ref="AP211:AR211"/>
    <mergeCell ref="B210:G210"/>
    <mergeCell ref="I210:K210"/>
    <mergeCell ref="L210:N210"/>
    <mergeCell ref="O210:Q210"/>
    <mergeCell ref="R210:T210"/>
    <mergeCell ref="U210:W210"/>
    <mergeCell ref="X210:Z210"/>
    <mergeCell ref="AA210:AC210"/>
    <mergeCell ref="AD210:AF210"/>
    <mergeCell ref="AG208:AI208"/>
    <mergeCell ref="AJ208:AL208"/>
    <mergeCell ref="AM208:AO208"/>
    <mergeCell ref="AP208:AR208"/>
    <mergeCell ref="B209:G209"/>
    <mergeCell ref="I209:K209"/>
    <mergeCell ref="L209:N209"/>
    <mergeCell ref="O209:Q209"/>
    <mergeCell ref="R209:T209"/>
    <mergeCell ref="U209:W209"/>
    <mergeCell ref="X209:Z209"/>
    <mergeCell ref="AA209:AC209"/>
    <mergeCell ref="AD209:AF209"/>
    <mergeCell ref="AG209:AI209"/>
    <mergeCell ref="AJ209:AL209"/>
    <mergeCell ref="AM209:AO209"/>
    <mergeCell ref="AP209:AR209"/>
    <mergeCell ref="B208:G208"/>
    <mergeCell ref="I208:K208"/>
    <mergeCell ref="L208:N208"/>
    <mergeCell ref="O208:Q208"/>
    <mergeCell ref="R208:T208"/>
    <mergeCell ref="U208:W208"/>
    <mergeCell ref="X208:Z208"/>
    <mergeCell ref="AA208:AC208"/>
    <mergeCell ref="AD208:AF208"/>
    <mergeCell ref="AG206:AI206"/>
    <mergeCell ref="AJ206:AL206"/>
    <mergeCell ref="AM206:AO206"/>
    <mergeCell ref="AP206:AR206"/>
    <mergeCell ref="B207:G207"/>
    <mergeCell ref="I207:K207"/>
    <mergeCell ref="L207:N207"/>
    <mergeCell ref="O207:Q207"/>
    <mergeCell ref="R207:T207"/>
    <mergeCell ref="U207:W207"/>
    <mergeCell ref="X207:Z207"/>
    <mergeCell ref="AA207:AC207"/>
    <mergeCell ref="AD207:AF207"/>
    <mergeCell ref="AG207:AI207"/>
    <mergeCell ref="AJ207:AL207"/>
    <mergeCell ref="AM207:AO207"/>
    <mergeCell ref="AP207:AR207"/>
    <mergeCell ref="B206:G206"/>
    <mergeCell ref="I206:K206"/>
    <mergeCell ref="L206:N206"/>
    <mergeCell ref="O206:Q206"/>
    <mergeCell ref="R206:T206"/>
    <mergeCell ref="U206:W206"/>
    <mergeCell ref="X206:Z206"/>
    <mergeCell ref="AA206:AC206"/>
    <mergeCell ref="AD206:AF206"/>
    <mergeCell ref="B200:AS200"/>
    <mergeCell ref="B202:AS202"/>
    <mergeCell ref="B205:G205"/>
    <mergeCell ref="I205:K205"/>
    <mergeCell ref="L205:N205"/>
    <mergeCell ref="O205:Q205"/>
    <mergeCell ref="R205:T205"/>
    <mergeCell ref="U205:W205"/>
    <mergeCell ref="X205:Z205"/>
    <mergeCell ref="AA205:AC205"/>
    <mergeCell ref="AD205:AF205"/>
    <mergeCell ref="AG205:AI205"/>
    <mergeCell ref="AJ205:AL205"/>
    <mergeCell ref="AM205:AO205"/>
    <mergeCell ref="AP205:AR205"/>
    <mergeCell ref="AG193:AI193"/>
    <mergeCell ref="AJ193:AL193"/>
    <mergeCell ref="AM193:AO193"/>
    <mergeCell ref="AP193:AR193"/>
    <mergeCell ref="B194:G194"/>
    <mergeCell ref="I194:K194"/>
    <mergeCell ref="L194:N194"/>
    <mergeCell ref="O194:Q194"/>
    <mergeCell ref="R194:T194"/>
    <mergeCell ref="U194:W194"/>
    <mergeCell ref="X194:Z194"/>
    <mergeCell ref="AA194:AC194"/>
    <mergeCell ref="AD194:AF194"/>
    <mergeCell ref="AG194:AI194"/>
    <mergeCell ref="AJ194:AL194"/>
    <mergeCell ref="AM194:AO194"/>
    <mergeCell ref="AP194:AR194"/>
    <mergeCell ref="B193:G193"/>
    <mergeCell ref="I193:K193"/>
    <mergeCell ref="L193:N193"/>
    <mergeCell ref="O193:Q193"/>
    <mergeCell ref="R193:T193"/>
    <mergeCell ref="U193:W193"/>
    <mergeCell ref="X193:Z193"/>
    <mergeCell ref="AA193:AC193"/>
    <mergeCell ref="AD193:AF193"/>
    <mergeCell ref="AG191:AI191"/>
    <mergeCell ref="AJ191:AL191"/>
    <mergeCell ref="AM191:AO191"/>
    <mergeCell ref="AP191:AR191"/>
    <mergeCell ref="B192:G192"/>
    <mergeCell ref="I192:K192"/>
    <mergeCell ref="L192:N192"/>
    <mergeCell ref="O192:Q192"/>
    <mergeCell ref="R192:T192"/>
    <mergeCell ref="U192:W192"/>
    <mergeCell ref="X192:Z192"/>
    <mergeCell ref="AA192:AC192"/>
    <mergeCell ref="AD192:AF192"/>
    <mergeCell ref="AG192:AI192"/>
    <mergeCell ref="AJ192:AL192"/>
    <mergeCell ref="AM192:AO192"/>
    <mergeCell ref="AP192:AR192"/>
    <mergeCell ref="B191:G191"/>
    <mergeCell ref="I191:K191"/>
    <mergeCell ref="L191:N191"/>
    <mergeCell ref="O191:Q191"/>
    <mergeCell ref="R191:T191"/>
    <mergeCell ref="U191:W191"/>
    <mergeCell ref="X191:Z191"/>
    <mergeCell ref="AA191:AC191"/>
    <mergeCell ref="AD191:AF191"/>
    <mergeCell ref="AG189:AI189"/>
    <mergeCell ref="AJ189:AL189"/>
    <mergeCell ref="AM189:AO189"/>
    <mergeCell ref="AP189:AR189"/>
    <mergeCell ref="B190:G190"/>
    <mergeCell ref="I190:K190"/>
    <mergeCell ref="L190:N190"/>
    <mergeCell ref="O190:Q190"/>
    <mergeCell ref="R190:T190"/>
    <mergeCell ref="U190:W190"/>
    <mergeCell ref="X190:Z190"/>
    <mergeCell ref="AA190:AC190"/>
    <mergeCell ref="AD190:AF190"/>
    <mergeCell ref="AG190:AI190"/>
    <mergeCell ref="AJ190:AL190"/>
    <mergeCell ref="AM190:AO190"/>
    <mergeCell ref="AP190:AR190"/>
    <mergeCell ref="B189:G189"/>
    <mergeCell ref="I189:K189"/>
    <mergeCell ref="L189:N189"/>
    <mergeCell ref="O189:Q189"/>
    <mergeCell ref="R189:T189"/>
    <mergeCell ref="U189:W189"/>
    <mergeCell ref="X189:Z189"/>
    <mergeCell ref="AA189:AC189"/>
    <mergeCell ref="AD189:AF189"/>
    <mergeCell ref="AG187:AI187"/>
    <mergeCell ref="AJ187:AL187"/>
    <mergeCell ref="AM187:AO187"/>
    <mergeCell ref="AP187:AR187"/>
    <mergeCell ref="B188:G188"/>
    <mergeCell ref="I188:K188"/>
    <mergeCell ref="L188:N188"/>
    <mergeCell ref="O188:Q188"/>
    <mergeCell ref="R188:T188"/>
    <mergeCell ref="U188:W188"/>
    <mergeCell ref="X188:Z188"/>
    <mergeCell ref="AA188:AC188"/>
    <mergeCell ref="AD188:AF188"/>
    <mergeCell ref="AG188:AI188"/>
    <mergeCell ref="AJ188:AL188"/>
    <mergeCell ref="AM188:AO188"/>
    <mergeCell ref="AP188:AR188"/>
    <mergeCell ref="B187:G187"/>
    <mergeCell ref="I187:K187"/>
    <mergeCell ref="L187:N187"/>
    <mergeCell ref="O187:Q187"/>
    <mergeCell ref="R187:T187"/>
    <mergeCell ref="U187:W187"/>
    <mergeCell ref="X187:Z187"/>
    <mergeCell ref="AA187:AC187"/>
    <mergeCell ref="AD187:AF187"/>
    <mergeCell ref="AG185:AI185"/>
    <mergeCell ref="AJ185:AL185"/>
    <mergeCell ref="AM185:AO185"/>
    <mergeCell ref="AP185:AR185"/>
    <mergeCell ref="B186:G186"/>
    <mergeCell ref="I186:K186"/>
    <mergeCell ref="L186:N186"/>
    <mergeCell ref="O186:Q186"/>
    <mergeCell ref="R186:T186"/>
    <mergeCell ref="U186:W186"/>
    <mergeCell ref="X186:Z186"/>
    <mergeCell ref="AA186:AC186"/>
    <mergeCell ref="AD186:AF186"/>
    <mergeCell ref="AG186:AI186"/>
    <mergeCell ref="AJ186:AL186"/>
    <mergeCell ref="AM186:AO186"/>
    <mergeCell ref="AP186:AR186"/>
    <mergeCell ref="B185:G185"/>
    <mergeCell ref="I185:K185"/>
    <mergeCell ref="L185:N185"/>
    <mergeCell ref="O185:Q185"/>
    <mergeCell ref="R185:T185"/>
    <mergeCell ref="U185:W185"/>
    <mergeCell ref="X185:Z185"/>
    <mergeCell ref="AA185:AC185"/>
    <mergeCell ref="AD185:AF185"/>
    <mergeCell ref="AG183:AI183"/>
    <mergeCell ref="AJ183:AL183"/>
    <mergeCell ref="AM183:AO183"/>
    <mergeCell ref="AP183:AR183"/>
    <mergeCell ref="B184:G184"/>
    <mergeCell ref="I184:K184"/>
    <mergeCell ref="L184:N184"/>
    <mergeCell ref="O184:Q184"/>
    <mergeCell ref="R184:T184"/>
    <mergeCell ref="U184:W184"/>
    <mergeCell ref="X184:Z184"/>
    <mergeCell ref="AA184:AC184"/>
    <mergeCell ref="AD184:AF184"/>
    <mergeCell ref="AG184:AI184"/>
    <mergeCell ref="AJ184:AL184"/>
    <mergeCell ref="AM184:AO184"/>
    <mergeCell ref="AP184:AR184"/>
    <mergeCell ref="B183:G183"/>
    <mergeCell ref="I183:K183"/>
    <mergeCell ref="L183:N183"/>
    <mergeCell ref="O183:Q183"/>
    <mergeCell ref="R183:T183"/>
    <mergeCell ref="U183:W183"/>
    <mergeCell ref="X183:Z183"/>
    <mergeCell ref="AA183:AC183"/>
    <mergeCell ref="AD183:AF183"/>
    <mergeCell ref="AG181:AI181"/>
    <mergeCell ref="AJ181:AL181"/>
    <mergeCell ref="AM181:AO181"/>
    <mergeCell ref="AP181:AR181"/>
    <mergeCell ref="B182:G182"/>
    <mergeCell ref="I182:K182"/>
    <mergeCell ref="L182:N182"/>
    <mergeCell ref="O182:Q182"/>
    <mergeCell ref="R182:T182"/>
    <mergeCell ref="U182:W182"/>
    <mergeCell ref="X182:Z182"/>
    <mergeCell ref="AA182:AC182"/>
    <mergeCell ref="AD182:AF182"/>
    <mergeCell ref="AG182:AI182"/>
    <mergeCell ref="AJ182:AL182"/>
    <mergeCell ref="AM182:AO182"/>
    <mergeCell ref="AP182:AR182"/>
    <mergeCell ref="B181:G181"/>
    <mergeCell ref="I181:K181"/>
    <mergeCell ref="L181:N181"/>
    <mergeCell ref="O181:Q181"/>
    <mergeCell ref="R181:T181"/>
    <mergeCell ref="U181:W181"/>
    <mergeCell ref="X181:Z181"/>
    <mergeCell ref="AA181:AC181"/>
    <mergeCell ref="AD181:AF181"/>
    <mergeCell ref="AG179:AI179"/>
    <mergeCell ref="AJ179:AL179"/>
    <mergeCell ref="AM179:AO179"/>
    <mergeCell ref="AP179:AR179"/>
    <mergeCell ref="B180:G180"/>
    <mergeCell ref="I180:K180"/>
    <mergeCell ref="L180:N180"/>
    <mergeCell ref="O180:Q180"/>
    <mergeCell ref="R180:T180"/>
    <mergeCell ref="U180:W180"/>
    <mergeCell ref="X180:Z180"/>
    <mergeCell ref="AA180:AC180"/>
    <mergeCell ref="AD180:AF180"/>
    <mergeCell ref="AG180:AI180"/>
    <mergeCell ref="AJ180:AL180"/>
    <mergeCell ref="AM180:AO180"/>
    <mergeCell ref="AP180:AR180"/>
    <mergeCell ref="B179:G179"/>
    <mergeCell ref="I179:K179"/>
    <mergeCell ref="L179:N179"/>
    <mergeCell ref="O179:Q179"/>
    <mergeCell ref="R179:T179"/>
    <mergeCell ref="U179:W179"/>
    <mergeCell ref="X179:Z179"/>
    <mergeCell ref="AA179:AC179"/>
    <mergeCell ref="AD179:AF179"/>
    <mergeCell ref="AG177:AI177"/>
    <mergeCell ref="AJ177:AL177"/>
    <mergeCell ref="AM177:AO177"/>
    <mergeCell ref="AP177:AR177"/>
    <mergeCell ref="B178:G178"/>
    <mergeCell ref="I178:K178"/>
    <mergeCell ref="L178:N178"/>
    <mergeCell ref="O178:Q178"/>
    <mergeCell ref="R178:T178"/>
    <mergeCell ref="U178:W178"/>
    <mergeCell ref="X178:Z178"/>
    <mergeCell ref="AA178:AC178"/>
    <mergeCell ref="AD178:AF178"/>
    <mergeCell ref="AG178:AI178"/>
    <mergeCell ref="AJ178:AL178"/>
    <mergeCell ref="AM178:AO178"/>
    <mergeCell ref="AP178:AR178"/>
    <mergeCell ref="B177:G177"/>
    <mergeCell ref="I177:K177"/>
    <mergeCell ref="L177:N177"/>
    <mergeCell ref="O177:Q177"/>
    <mergeCell ref="R177:T177"/>
    <mergeCell ref="U177:W177"/>
    <mergeCell ref="X177:Z177"/>
    <mergeCell ref="AA177:AC177"/>
    <mergeCell ref="AD177:AF177"/>
    <mergeCell ref="AG175:AI175"/>
    <mergeCell ref="AJ175:AL175"/>
    <mergeCell ref="AM175:AO175"/>
    <mergeCell ref="AP175:AR175"/>
    <mergeCell ref="B176:G176"/>
    <mergeCell ref="I176:K176"/>
    <mergeCell ref="L176:N176"/>
    <mergeCell ref="O176:Q176"/>
    <mergeCell ref="R176:T176"/>
    <mergeCell ref="U176:W176"/>
    <mergeCell ref="X176:Z176"/>
    <mergeCell ref="AA176:AC176"/>
    <mergeCell ref="AD176:AF176"/>
    <mergeCell ref="AG176:AI176"/>
    <mergeCell ref="AJ176:AL176"/>
    <mergeCell ref="AM176:AO176"/>
    <mergeCell ref="AP176:AR176"/>
    <mergeCell ref="B175:G175"/>
    <mergeCell ref="I175:K175"/>
    <mergeCell ref="L175:N175"/>
    <mergeCell ref="O175:Q175"/>
    <mergeCell ref="R175:T175"/>
    <mergeCell ref="U175:W175"/>
    <mergeCell ref="X175:Z175"/>
    <mergeCell ref="AA175:AC175"/>
    <mergeCell ref="AD175:AF175"/>
    <mergeCell ref="AG173:AI173"/>
    <mergeCell ref="AJ173:AL173"/>
    <mergeCell ref="AM173:AO173"/>
    <mergeCell ref="AP173:AR173"/>
    <mergeCell ref="B174:G174"/>
    <mergeCell ref="I174:K174"/>
    <mergeCell ref="L174:N174"/>
    <mergeCell ref="O174:Q174"/>
    <mergeCell ref="R174:T174"/>
    <mergeCell ref="U174:W174"/>
    <mergeCell ref="X174:Z174"/>
    <mergeCell ref="AA174:AC174"/>
    <mergeCell ref="AD174:AF174"/>
    <mergeCell ref="AG174:AI174"/>
    <mergeCell ref="AJ174:AL174"/>
    <mergeCell ref="AM174:AO174"/>
    <mergeCell ref="AP174:AR174"/>
    <mergeCell ref="B173:G173"/>
    <mergeCell ref="I173:K173"/>
    <mergeCell ref="L173:N173"/>
    <mergeCell ref="O173:Q173"/>
    <mergeCell ref="R173:T173"/>
    <mergeCell ref="U173:W173"/>
    <mergeCell ref="X173:Z173"/>
    <mergeCell ref="AA173:AC173"/>
    <mergeCell ref="AD173:AF173"/>
    <mergeCell ref="B167:AS167"/>
    <mergeCell ref="B169:AS169"/>
    <mergeCell ref="B172:G172"/>
    <mergeCell ref="I172:K172"/>
    <mergeCell ref="L172:N172"/>
    <mergeCell ref="O172:Q172"/>
    <mergeCell ref="R172:T172"/>
    <mergeCell ref="U172:W172"/>
    <mergeCell ref="X172:Z172"/>
    <mergeCell ref="AA172:AC172"/>
    <mergeCell ref="AD172:AF172"/>
    <mergeCell ref="AG172:AI172"/>
    <mergeCell ref="AJ172:AL172"/>
    <mergeCell ref="AM172:AO172"/>
    <mergeCell ref="AP172:AR172"/>
    <mergeCell ref="B2:AS3"/>
    <mergeCell ref="B4:AS4"/>
    <mergeCell ref="B6:AS6"/>
    <mergeCell ref="B9:I9"/>
    <mergeCell ref="B13:I13"/>
    <mergeCell ref="B11:I11"/>
    <mergeCell ref="J9:N9"/>
    <mergeCell ref="J11:N11"/>
    <mergeCell ref="J13:N13"/>
    <mergeCell ref="P8:AB8"/>
    <mergeCell ref="B8:N8"/>
    <mergeCell ref="AO9:AS9"/>
    <mergeCell ref="AO11:AS11"/>
    <mergeCell ref="AO13:AS13"/>
    <mergeCell ref="AD9:AN9"/>
    <mergeCell ref="AD11:AN11"/>
    <mergeCell ref="AD13:AN13"/>
    <mergeCell ref="P9:W9"/>
    <mergeCell ref="X9:AB9"/>
    <mergeCell ref="P11:W11"/>
    <mergeCell ref="X11:AB11"/>
    <mergeCell ref="P13:W13"/>
    <mergeCell ref="X13:AB13"/>
    <mergeCell ref="B32:G32"/>
    <mergeCell ref="B20:G20"/>
    <mergeCell ref="B21:G21"/>
    <mergeCell ref="B22:G22"/>
    <mergeCell ref="B23:G23"/>
    <mergeCell ref="B24:G24"/>
    <mergeCell ref="B25:G25"/>
    <mergeCell ref="B26:G26"/>
    <mergeCell ref="B27:G27"/>
    <mergeCell ref="B28:G28"/>
    <mergeCell ref="B29:G29"/>
    <mergeCell ref="B30:G30"/>
    <mergeCell ref="B31:G31"/>
    <mergeCell ref="B17:AS17"/>
    <mergeCell ref="H20:L20"/>
    <mergeCell ref="M20:Q20"/>
    <mergeCell ref="S20:W20"/>
    <mergeCell ref="Y20:AC20"/>
    <mergeCell ref="AD20:AH20"/>
    <mergeCell ref="AP20:AS20"/>
    <mergeCell ref="AP19:AS19"/>
    <mergeCell ref="H21:L21"/>
    <mergeCell ref="H22:L22"/>
    <mergeCell ref="H23:L23"/>
    <mergeCell ref="H24:L24"/>
    <mergeCell ref="Y21:AC21"/>
    <mergeCell ref="Y22:AC22"/>
    <mergeCell ref="Y23:AC23"/>
    <mergeCell ref="Y24:AC24"/>
    <mergeCell ref="AJ20:AN20"/>
    <mergeCell ref="AJ19:AN19"/>
    <mergeCell ref="H19:L19"/>
    <mergeCell ref="S19:W19"/>
    <mergeCell ref="M19:Q19"/>
    <mergeCell ref="Y19:AC19"/>
    <mergeCell ref="AD19:AH19"/>
    <mergeCell ref="S21:W21"/>
    <mergeCell ref="S22:W22"/>
    <mergeCell ref="S23:W23"/>
    <mergeCell ref="S24:W24"/>
    <mergeCell ref="S25:W25"/>
    <mergeCell ref="S26:W26"/>
    <mergeCell ref="H31:L31"/>
    <mergeCell ref="AJ22:AN22"/>
    <mergeCell ref="AJ23:AN23"/>
    <mergeCell ref="AJ24:AN24"/>
    <mergeCell ref="AJ25:AN25"/>
    <mergeCell ref="AJ26:AN26"/>
    <mergeCell ref="Y31:AC31"/>
    <mergeCell ref="AJ31:AN31"/>
    <mergeCell ref="H32:L32"/>
    <mergeCell ref="M21:Q21"/>
    <mergeCell ref="M22:Q22"/>
    <mergeCell ref="M23:Q23"/>
    <mergeCell ref="M24:Q24"/>
    <mergeCell ref="M25:Q25"/>
    <mergeCell ref="M26:Q26"/>
    <mergeCell ref="M27:Q27"/>
    <mergeCell ref="M28:Q28"/>
    <mergeCell ref="H25:L25"/>
    <mergeCell ref="H26:L26"/>
    <mergeCell ref="H27:L27"/>
    <mergeCell ref="H28:L28"/>
    <mergeCell ref="H29:L29"/>
    <mergeCell ref="H30:L30"/>
    <mergeCell ref="S27:W27"/>
    <mergeCell ref="S28:W28"/>
    <mergeCell ref="S29:W29"/>
    <mergeCell ref="S30:W30"/>
    <mergeCell ref="S31:W31"/>
    <mergeCell ref="S32:W32"/>
    <mergeCell ref="M29:Q29"/>
    <mergeCell ref="M30:Q30"/>
    <mergeCell ref="M31:Q31"/>
    <mergeCell ref="M32:Q32"/>
    <mergeCell ref="Y32:AC32"/>
    <mergeCell ref="AD21:AH21"/>
    <mergeCell ref="AD22:AH22"/>
    <mergeCell ref="AD23:AH23"/>
    <mergeCell ref="AD24:AH24"/>
    <mergeCell ref="AD25:AH25"/>
    <mergeCell ref="AD26:AH26"/>
    <mergeCell ref="AD27:AH27"/>
    <mergeCell ref="AD28:AH28"/>
    <mergeCell ref="Y25:AC25"/>
    <mergeCell ref="Y26:AC26"/>
    <mergeCell ref="Y27:AC27"/>
    <mergeCell ref="Y28:AC28"/>
    <mergeCell ref="Y29:AC29"/>
    <mergeCell ref="Y30:AC30"/>
    <mergeCell ref="AD10:AS10"/>
    <mergeCell ref="AP27:AS27"/>
    <mergeCell ref="AP28:AS28"/>
    <mergeCell ref="AP29:AS29"/>
    <mergeCell ref="AP30:AS30"/>
    <mergeCell ref="AP31:AS31"/>
    <mergeCell ref="AP32:AS32"/>
    <mergeCell ref="AP21:AS21"/>
    <mergeCell ref="AP22:AS22"/>
    <mergeCell ref="AP23:AS23"/>
    <mergeCell ref="AP24:AS24"/>
    <mergeCell ref="AP25:AS25"/>
    <mergeCell ref="AP26:AS26"/>
    <mergeCell ref="AJ27:AN27"/>
    <mergeCell ref="AJ28:AN28"/>
    <mergeCell ref="AJ29:AN29"/>
    <mergeCell ref="AJ30:AN30"/>
    <mergeCell ref="AJ32:AN32"/>
    <mergeCell ref="AD29:AH29"/>
    <mergeCell ref="AD30:AH30"/>
    <mergeCell ref="AD31:AH31"/>
    <mergeCell ref="AD32:AH32"/>
    <mergeCell ref="AJ21:AN21"/>
    <mergeCell ref="B152:G152"/>
    <mergeCell ref="B141:G141"/>
    <mergeCell ref="B142:G142"/>
    <mergeCell ref="B143:G143"/>
    <mergeCell ref="B144:G144"/>
    <mergeCell ref="B145:G145"/>
    <mergeCell ref="B146:G146"/>
    <mergeCell ref="AX35:BA35"/>
    <mergeCell ref="BG35:BH35"/>
    <mergeCell ref="B68:AS68"/>
    <mergeCell ref="B134:AS134"/>
    <mergeCell ref="B136:AS136"/>
    <mergeCell ref="B140:G140"/>
    <mergeCell ref="R139:T139"/>
    <mergeCell ref="U139:W139"/>
    <mergeCell ref="X139:Z139"/>
    <mergeCell ref="AA139:AC139"/>
    <mergeCell ref="B35:AS35"/>
    <mergeCell ref="B106:G106"/>
    <mergeCell ref="B107:G107"/>
    <mergeCell ref="AM139:AO139"/>
    <mergeCell ref="AP139:AR139"/>
    <mergeCell ref="B139:G139"/>
    <mergeCell ref="AD139:AF139"/>
    <mergeCell ref="AG139:AI139"/>
    <mergeCell ref="AJ139:AL139"/>
    <mergeCell ref="B159:G159"/>
    <mergeCell ref="B160:G160"/>
    <mergeCell ref="B161:G161"/>
    <mergeCell ref="I139:K139"/>
    <mergeCell ref="L139:N139"/>
    <mergeCell ref="O139:Q139"/>
    <mergeCell ref="I140:K140"/>
    <mergeCell ref="I141:K141"/>
    <mergeCell ref="I142:K142"/>
    <mergeCell ref="I143:K143"/>
    <mergeCell ref="B153:G153"/>
    <mergeCell ref="B154:G154"/>
    <mergeCell ref="B155:G155"/>
    <mergeCell ref="B156:G156"/>
    <mergeCell ref="B157:G157"/>
    <mergeCell ref="B158:G158"/>
    <mergeCell ref="B147:G147"/>
    <mergeCell ref="B148:G148"/>
    <mergeCell ref="B149:G149"/>
    <mergeCell ref="B150:G150"/>
    <mergeCell ref="B151:G151"/>
    <mergeCell ref="I144:K144"/>
    <mergeCell ref="I145:K145"/>
    <mergeCell ref="I146:K146"/>
    <mergeCell ref="I147:K147"/>
    <mergeCell ref="I148:K148"/>
    <mergeCell ref="I149:K149"/>
    <mergeCell ref="I156:K156"/>
    <mergeCell ref="I157:K157"/>
    <mergeCell ref="I158:K158"/>
    <mergeCell ref="I159:K159"/>
    <mergeCell ref="I160:K160"/>
    <mergeCell ref="I161:K161"/>
    <mergeCell ref="I150:K150"/>
    <mergeCell ref="I151:K151"/>
    <mergeCell ref="I152:K152"/>
    <mergeCell ref="I153:K153"/>
    <mergeCell ref="I154:K154"/>
    <mergeCell ref="I155:K155"/>
    <mergeCell ref="L141:N141"/>
    <mergeCell ref="O141:Q141"/>
    <mergeCell ref="R141:T141"/>
    <mergeCell ref="U141:W141"/>
    <mergeCell ref="X141:Z141"/>
    <mergeCell ref="L140:N140"/>
    <mergeCell ref="O140:Q140"/>
    <mergeCell ref="R140:T140"/>
    <mergeCell ref="U140:W140"/>
    <mergeCell ref="X140:Z140"/>
    <mergeCell ref="L147:N147"/>
    <mergeCell ref="O147:Q147"/>
    <mergeCell ref="R147:T147"/>
    <mergeCell ref="U147:W147"/>
    <mergeCell ref="X147:Z147"/>
    <mergeCell ref="L146:N146"/>
    <mergeCell ref="O146:Q146"/>
    <mergeCell ref="R146:T146"/>
    <mergeCell ref="U146:W146"/>
    <mergeCell ref="X146:Z146"/>
    <mergeCell ref="L153:N153"/>
    <mergeCell ref="O153:Q153"/>
    <mergeCell ref="R153:T153"/>
    <mergeCell ref="U153:W153"/>
    <mergeCell ref="X153:Z153"/>
    <mergeCell ref="AA141:AC141"/>
    <mergeCell ref="AD141:AF141"/>
    <mergeCell ref="AG141:AI141"/>
    <mergeCell ref="AJ141:AL141"/>
    <mergeCell ref="AM141:AO141"/>
    <mergeCell ref="AP141:AR141"/>
    <mergeCell ref="AD140:AF140"/>
    <mergeCell ref="AG140:AI140"/>
    <mergeCell ref="AJ140:AL140"/>
    <mergeCell ref="AM140:AO140"/>
    <mergeCell ref="AP140:AR140"/>
    <mergeCell ref="AA140:AC140"/>
    <mergeCell ref="L143:N143"/>
    <mergeCell ref="O143:Q143"/>
    <mergeCell ref="R143:T143"/>
    <mergeCell ref="U143:W143"/>
    <mergeCell ref="X143:Z143"/>
    <mergeCell ref="L142:N142"/>
    <mergeCell ref="O142:Q142"/>
    <mergeCell ref="R142:T142"/>
    <mergeCell ref="U142:W142"/>
    <mergeCell ref="X142:Z142"/>
    <mergeCell ref="AA143:AC143"/>
    <mergeCell ref="AD143:AF143"/>
    <mergeCell ref="AG143:AI143"/>
    <mergeCell ref="AJ143:AL143"/>
    <mergeCell ref="AM143:AO143"/>
    <mergeCell ref="AP143:AR143"/>
    <mergeCell ref="AD142:AF142"/>
    <mergeCell ref="AG142:AI142"/>
    <mergeCell ref="AJ142:AL142"/>
    <mergeCell ref="AM142:AO142"/>
    <mergeCell ref="AP142:AR142"/>
    <mergeCell ref="AA142:AC142"/>
    <mergeCell ref="L145:N145"/>
    <mergeCell ref="O145:Q145"/>
    <mergeCell ref="R145:T145"/>
    <mergeCell ref="U145:W145"/>
    <mergeCell ref="X145:Z145"/>
    <mergeCell ref="L144:N144"/>
    <mergeCell ref="O144:Q144"/>
    <mergeCell ref="R144:T144"/>
    <mergeCell ref="U144:W144"/>
    <mergeCell ref="X144:Z144"/>
    <mergeCell ref="AA145:AC145"/>
    <mergeCell ref="AD145:AF145"/>
    <mergeCell ref="AG145:AI145"/>
    <mergeCell ref="AJ145:AL145"/>
    <mergeCell ref="AM145:AO145"/>
    <mergeCell ref="AP145:AR145"/>
    <mergeCell ref="AD144:AF144"/>
    <mergeCell ref="AG144:AI144"/>
    <mergeCell ref="AJ144:AL144"/>
    <mergeCell ref="AM144:AO144"/>
    <mergeCell ref="AP144:AR144"/>
    <mergeCell ref="AA144:AC144"/>
    <mergeCell ref="AA147:AC147"/>
    <mergeCell ref="AD147:AF147"/>
    <mergeCell ref="AG147:AI147"/>
    <mergeCell ref="AJ147:AL147"/>
    <mergeCell ref="AM147:AO147"/>
    <mergeCell ref="AP147:AR147"/>
    <mergeCell ref="AD146:AF146"/>
    <mergeCell ref="AG146:AI146"/>
    <mergeCell ref="AJ146:AL146"/>
    <mergeCell ref="AM146:AO146"/>
    <mergeCell ref="AP146:AR146"/>
    <mergeCell ref="AA146:AC146"/>
    <mergeCell ref="L149:N149"/>
    <mergeCell ref="O149:Q149"/>
    <mergeCell ref="R149:T149"/>
    <mergeCell ref="U149:W149"/>
    <mergeCell ref="X149:Z149"/>
    <mergeCell ref="L148:N148"/>
    <mergeCell ref="O148:Q148"/>
    <mergeCell ref="R148:T148"/>
    <mergeCell ref="U148:W148"/>
    <mergeCell ref="X148:Z148"/>
    <mergeCell ref="AA149:AC149"/>
    <mergeCell ref="AD149:AF149"/>
    <mergeCell ref="AG149:AI149"/>
    <mergeCell ref="AJ149:AL149"/>
    <mergeCell ref="AM149:AO149"/>
    <mergeCell ref="AP149:AR149"/>
    <mergeCell ref="AD148:AF148"/>
    <mergeCell ref="AG148:AI148"/>
    <mergeCell ref="AJ148:AL148"/>
    <mergeCell ref="AM148:AO148"/>
    <mergeCell ref="AP148:AR148"/>
    <mergeCell ref="AA148:AC148"/>
    <mergeCell ref="L151:N151"/>
    <mergeCell ref="O151:Q151"/>
    <mergeCell ref="R151:T151"/>
    <mergeCell ref="U151:W151"/>
    <mergeCell ref="X151:Z151"/>
    <mergeCell ref="L150:N150"/>
    <mergeCell ref="O150:Q150"/>
    <mergeCell ref="R150:T150"/>
    <mergeCell ref="U150:W150"/>
    <mergeCell ref="X150:Z150"/>
    <mergeCell ref="AA151:AC151"/>
    <mergeCell ref="AD151:AF151"/>
    <mergeCell ref="AG151:AI151"/>
    <mergeCell ref="AJ151:AL151"/>
    <mergeCell ref="AM151:AO151"/>
    <mergeCell ref="AP151:AR151"/>
    <mergeCell ref="AD150:AF150"/>
    <mergeCell ref="AG150:AI150"/>
    <mergeCell ref="AJ150:AL150"/>
    <mergeCell ref="AM150:AO150"/>
    <mergeCell ref="AP150:AR150"/>
    <mergeCell ref="AA150:AC150"/>
    <mergeCell ref="L152:N152"/>
    <mergeCell ref="O152:Q152"/>
    <mergeCell ref="R152:T152"/>
    <mergeCell ref="U152:W152"/>
    <mergeCell ref="X152:Z152"/>
    <mergeCell ref="AA153:AC153"/>
    <mergeCell ref="AD153:AF153"/>
    <mergeCell ref="AG153:AI153"/>
    <mergeCell ref="AJ153:AL153"/>
    <mergeCell ref="AM153:AO153"/>
    <mergeCell ref="AP153:AR153"/>
    <mergeCell ref="AD152:AF152"/>
    <mergeCell ref="AG152:AI152"/>
    <mergeCell ref="AJ152:AL152"/>
    <mergeCell ref="AM152:AO152"/>
    <mergeCell ref="AP152:AR152"/>
    <mergeCell ref="AA152:AC152"/>
    <mergeCell ref="L155:N155"/>
    <mergeCell ref="O155:Q155"/>
    <mergeCell ref="R155:T155"/>
    <mergeCell ref="U155:W155"/>
    <mergeCell ref="X155:Z155"/>
    <mergeCell ref="L154:N154"/>
    <mergeCell ref="O154:Q154"/>
    <mergeCell ref="R154:T154"/>
    <mergeCell ref="U154:W154"/>
    <mergeCell ref="X154:Z154"/>
    <mergeCell ref="AA155:AC155"/>
    <mergeCell ref="AD155:AF155"/>
    <mergeCell ref="AG155:AI155"/>
    <mergeCell ref="AJ155:AL155"/>
    <mergeCell ref="AM155:AO155"/>
    <mergeCell ref="AP155:AR155"/>
    <mergeCell ref="AD154:AF154"/>
    <mergeCell ref="AG154:AI154"/>
    <mergeCell ref="AJ154:AL154"/>
    <mergeCell ref="AM154:AO154"/>
    <mergeCell ref="AP154:AR154"/>
    <mergeCell ref="AA154:AC154"/>
    <mergeCell ref="L157:N157"/>
    <mergeCell ref="O157:Q157"/>
    <mergeCell ref="R157:T157"/>
    <mergeCell ref="U157:W157"/>
    <mergeCell ref="X157:Z157"/>
    <mergeCell ref="L156:N156"/>
    <mergeCell ref="O156:Q156"/>
    <mergeCell ref="R156:T156"/>
    <mergeCell ref="U156:W156"/>
    <mergeCell ref="X156:Z156"/>
    <mergeCell ref="AA157:AC157"/>
    <mergeCell ref="AD157:AF157"/>
    <mergeCell ref="AG157:AI157"/>
    <mergeCell ref="AJ157:AL157"/>
    <mergeCell ref="AM157:AO157"/>
    <mergeCell ref="AP157:AR157"/>
    <mergeCell ref="AD156:AF156"/>
    <mergeCell ref="AG156:AI156"/>
    <mergeCell ref="AJ156:AL156"/>
    <mergeCell ref="AM156:AO156"/>
    <mergeCell ref="AP156:AR156"/>
    <mergeCell ref="AA156:AC156"/>
    <mergeCell ref="L159:N159"/>
    <mergeCell ref="O159:Q159"/>
    <mergeCell ref="R159:T159"/>
    <mergeCell ref="U159:W159"/>
    <mergeCell ref="X159:Z159"/>
    <mergeCell ref="L158:N158"/>
    <mergeCell ref="O158:Q158"/>
    <mergeCell ref="R158:T158"/>
    <mergeCell ref="U158:W158"/>
    <mergeCell ref="X158:Z158"/>
    <mergeCell ref="AA159:AC159"/>
    <mergeCell ref="AD159:AF159"/>
    <mergeCell ref="AG159:AI159"/>
    <mergeCell ref="AJ159:AL159"/>
    <mergeCell ref="AM159:AO159"/>
    <mergeCell ref="AP159:AR159"/>
    <mergeCell ref="AD158:AF158"/>
    <mergeCell ref="AG158:AI158"/>
    <mergeCell ref="AJ158:AL158"/>
    <mergeCell ref="AM158:AO158"/>
    <mergeCell ref="AP158:AR158"/>
    <mergeCell ref="AA158:AC158"/>
    <mergeCell ref="L161:N161"/>
    <mergeCell ref="O161:Q161"/>
    <mergeCell ref="R161:T161"/>
    <mergeCell ref="U161:W161"/>
    <mergeCell ref="X161:Z161"/>
    <mergeCell ref="L160:N160"/>
    <mergeCell ref="O160:Q160"/>
    <mergeCell ref="R160:T160"/>
    <mergeCell ref="U160:W160"/>
    <mergeCell ref="X160:Z160"/>
    <mergeCell ref="AA161:AC161"/>
    <mergeCell ref="AD161:AF161"/>
    <mergeCell ref="AG161:AI161"/>
    <mergeCell ref="AJ161:AL161"/>
    <mergeCell ref="AM161:AO161"/>
    <mergeCell ref="AP161:AR161"/>
    <mergeCell ref="AD160:AF160"/>
    <mergeCell ref="AG160:AI160"/>
    <mergeCell ref="AJ160:AL160"/>
    <mergeCell ref="AM160:AO160"/>
    <mergeCell ref="AP160:AR160"/>
    <mergeCell ref="AA160:AC160"/>
  </mergeCells>
  <conditionalFormatting sqref="I140:AR161">
    <cfRule type="expression" dxfId="5" priority="4">
      <formula>I140&gt;0</formula>
    </cfRule>
  </conditionalFormatting>
  <conditionalFormatting sqref="I173:AR194">
    <cfRule type="expression" dxfId="4" priority="3">
      <formula>I173&gt;0</formula>
    </cfRule>
  </conditionalFormatting>
  <conditionalFormatting sqref="I206:AR227">
    <cfRule type="expression" dxfId="3" priority="1">
      <formula>I206&lt;0</formula>
    </cfRule>
    <cfRule type="expression" dxfId="2" priority="2">
      <formula>I206&gt;0</formula>
    </cfRule>
  </conditionalFormatting>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5" id="{C75AEA14-449D-4AA9-9858-D41B36853CC5}">
            <xm:f>AR107=Transactions!$Q$5</xm:f>
            <x14:dxf>
              <font>
                <b/>
                <i val="0"/>
                <color rgb="FFFF0000"/>
              </font>
            </x14:dxf>
          </x14:cfRule>
          <x14:cfRule type="expression" priority="6" id="{A5B8D8FA-73C4-42A0-A1DB-7C4CA0C84403}">
            <xm:f>AR107=Transactions!$Q$4</xm:f>
            <x14:dxf>
              <font>
                <b/>
                <i val="0"/>
                <color rgb="FF00B050"/>
              </font>
            </x14:dxf>
          </x14:cfRule>
          <xm:sqref>AR107:AS128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7A2C4F-3F27-4365-81E0-E9625D035FB7}"/>
</file>

<file path=customXml/itemProps2.xml><?xml version="1.0" encoding="utf-8"?>
<ds:datastoreItem xmlns:ds="http://schemas.openxmlformats.org/officeDocument/2006/customXml" ds:itemID="{36F267C9-6126-4BDE-BC4D-FA0A72BEEADD}">
  <ds:schemaRefs>
    <ds:schemaRef ds:uri="http://schemas.microsoft.com/office/2006/documentManagement/types"/>
    <ds:schemaRef ds:uri="0224aa69-f8be-496a-942a-f68b2082be9d"/>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5c22b865-9d05-42be-b306-86f259ab344c"/>
    <ds:schemaRef ds:uri="http://www.w3.org/XML/1998/namespace"/>
  </ds:schemaRefs>
</ds:datastoreItem>
</file>

<file path=customXml/itemProps3.xml><?xml version="1.0" encoding="utf-8"?>
<ds:datastoreItem xmlns:ds="http://schemas.openxmlformats.org/officeDocument/2006/customXml" ds:itemID="{4B2DE7DB-8B10-41B3-BE45-371659BDCB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 &amp; Setup</vt:lpstr>
      <vt:lpstr>Transactions</vt:lpstr>
      <vt:lpstr>Filtered Transactions</vt:lpstr>
      <vt:lpstr>Report</vt:lpstr>
      <vt:lpstr>'Filtered Transactions'!Print_Area</vt:lpstr>
      <vt:lpstr>'Intro &amp; Setup'!Print_Area</vt:lpstr>
      <vt:lpstr>Report!Print_Area</vt:lpstr>
      <vt:lpstr>Transactions!Print_Area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2019-06-09T13:06:47Z</dcterms:created>
  <dcterms:modified xsi:type="dcterms:W3CDTF">2020-10-01T09:24:26Z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