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Basic Process Tracker\"/>
    </mc:Choice>
  </mc:AlternateContent>
  <xr:revisionPtr revIDLastSave="32" documentId="8_{728DB5F8-45B6-40B8-A748-01B99FC4C81A}" xr6:coauthVersionLast="45" xr6:coauthVersionMax="45" xr10:uidLastSave="{6FB84460-80E5-4840-8CB1-266D9C7602D7}"/>
  <workbookProtection workbookAlgorithmName="SHA-512" workbookHashValue="i1IrTT+KnSUVpPzcUCmvx1P3A1kGBgK8Ro9JH3D53sKJGnK7Vy4jrCl4IGqg7CsY8v+qwdD3Ux++/zlN3A7GGQ==" workbookSaltValue="xcjbIzarJSISISjlz8vtbA==" workbookSpinCount="100000" lockStructure="1"/>
  <bookViews>
    <workbookView xWindow="-120" yWindow="-120" windowWidth="20730" windowHeight="11160" xr2:uid="{560275C3-1C2C-48A5-9E9C-780D385625AE}"/>
  </bookViews>
  <sheets>
    <sheet name="Intro &amp; Setup" sheetId="1" r:id="rId1"/>
    <sheet name="Process Tracker" sheetId="2" r:id="rId2"/>
    <sheet name="Report" sheetId="3" r:id="rId3"/>
  </sheets>
  <definedNames>
    <definedName name="_xlnm._FilterDatabase" localSheetId="1" hidden="1">'Process Tracker'!$H$10:$S$13</definedName>
    <definedName name="_xlnm.Print_Area" localSheetId="0">'Intro &amp; Setup'!$A$1:$AT$50</definedName>
    <definedName name="_xlnm.Print_Area" localSheetId="1">'Process Tracker'!$A$1:$T$132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49" i="3" l="1"/>
  <c r="BA50" i="3" s="1"/>
  <c r="BA51" i="3" s="1"/>
  <c r="BA52" i="3" s="1"/>
  <c r="BA53" i="3" s="1"/>
  <c r="BA54" i="3" s="1"/>
  <c r="BA55" i="3" s="1"/>
  <c r="BA56" i="3" s="1"/>
  <c r="BA57" i="3" s="1"/>
  <c r="BA58" i="3" s="1"/>
  <c r="BA59" i="3" s="1"/>
  <c r="BA60" i="3" s="1"/>
  <c r="BA61" i="3" s="1"/>
  <c r="BA62" i="3" s="1"/>
  <c r="BA63" i="3" s="1"/>
  <c r="BA64" i="3" s="1"/>
  <c r="BA65" i="3" s="1"/>
  <c r="BA66" i="3" s="1"/>
  <c r="BA67" i="3" s="1"/>
  <c r="BA68" i="3" s="1"/>
  <c r="BA69" i="3" s="1"/>
  <c r="BA70" i="3" s="1"/>
  <c r="BA71" i="3" s="1"/>
  <c r="BA72" i="3" s="1"/>
  <c r="BA73" i="3" s="1"/>
  <c r="BA74" i="3" s="1"/>
  <c r="BA75" i="3" s="1"/>
  <c r="BA76" i="3" s="1"/>
  <c r="BA77" i="3" s="1"/>
  <c r="BA48" i="3"/>
  <c r="BA47" i="3"/>
  <c r="BA14" i="3"/>
  <c r="BA15" i="3" s="1"/>
  <c r="BA16" i="3" s="1"/>
  <c r="BA17" i="3" s="1"/>
  <c r="BA18" i="3" s="1"/>
  <c r="BA19" i="3" s="1"/>
  <c r="BA20" i="3" s="1"/>
  <c r="BA21" i="3" s="1"/>
  <c r="BA22" i="3" s="1"/>
  <c r="BA23" i="3" s="1"/>
  <c r="BA24" i="3" s="1"/>
  <c r="BA25" i="3" s="1"/>
  <c r="BA26" i="3" s="1"/>
  <c r="BA27" i="3" s="1"/>
  <c r="BA28" i="3" s="1"/>
  <c r="BA29" i="3" s="1"/>
  <c r="BA30" i="3" s="1"/>
  <c r="BA31" i="3" s="1"/>
  <c r="BA32" i="3" s="1"/>
  <c r="BA33" i="3" s="1"/>
  <c r="BA34" i="3" s="1"/>
  <c r="BA35" i="3" s="1"/>
  <c r="BA36" i="3" s="1"/>
  <c r="BA37" i="3" s="1"/>
  <c r="BA38" i="3" s="1"/>
  <c r="BA39" i="3" s="1"/>
  <c r="BA40" i="3" s="1"/>
  <c r="BA41" i="3" s="1"/>
  <c r="BA42" i="3" s="1"/>
  <c r="BA43" i="3" l="1"/>
  <c r="B2" i="3"/>
  <c r="BA5" i="3"/>
  <c r="BA6" i="3"/>
  <c r="BA7" i="3"/>
  <c r="BA8" i="3"/>
  <c r="BA9" i="3"/>
  <c r="BA4" i="3"/>
  <c r="BA44" i="3" l="1"/>
  <c r="Z3" i="2"/>
  <c r="Z10" i="2"/>
  <c r="Y10" i="2"/>
  <c r="BC2" i="2"/>
  <c r="H7" i="2" l="1"/>
  <c r="H6" i="2"/>
  <c r="H5" i="2"/>
  <c r="D5" i="2"/>
  <c r="C5" i="2"/>
  <c r="B5" i="2"/>
  <c r="AS4" i="2" l="1"/>
  <c r="BP2" i="2"/>
  <c r="BR12" i="2" s="1"/>
  <c r="S8" i="2"/>
  <c r="R8" i="2"/>
  <c r="Q8" i="2"/>
  <c r="P8" i="2"/>
  <c r="O8" i="2"/>
  <c r="N8" i="2"/>
  <c r="M8" i="2"/>
  <c r="L8" i="2"/>
  <c r="K8" i="2"/>
  <c r="J8" i="2"/>
  <c r="S9" i="2"/>
  <c r="AM9" i="2" s="1"/>
  <c r="R9" i="2"/>
  <c r="AL9" i="2" s="1"/>
  <c r="Q9" i="2"/>
  <c r="AK9" i="2" s="1"/>
  <c r="P9" i="2"/>
  <c r="AJ9" i="2" s="1"/>
  <c r="O9" i="2"/>
  <c r="AI9" i="2" s="1"/>
  <c r="N9" i="2"/>
  <c r="AH9" i="2" s="1"/>
  <c r="M9" i="2"/>
  <c r="AG9" i="2" s="1"/>
  <c r="L9" i="2"/>
  <c r="AF9" i="2" s="1"/>
  <c r="K9" i="2"/>
  <c r="AE9" i="2" s="1"/>
  <c r="J9" i="2"/>
  <c r="AD9" i="2" s="1"/>
  <c r="CM5" i="2"/>
  <c r="CL5" i="2"/>
  <c r="CK5" i="2"/>
  <c r="CJ5" i="2"/>
  <c r="CI5" i="2"/>
  <c r="CH5" i="2"/>
  <c r="CG5" i="2"/>
  <c r="CF5" i="2"/>
  <c r="CE5" i="2"/>
  <c r="CD5" i="2"/>
  <c r="CD18" i="2"/>
  <c r="CD17" i="2"/>
  <c r="CD16" i="2"/>
  <c r="CD15" i="2"/>
  <c r="CD14" i="2"/>
  <c r="CD13" i="2"/>
  <c r="CD12" i="2"/>
  <c r="CD11" i="2"/>
  <c r="CD10" i="2"/>
  <c r="CD9" i="2"/>
  <c r="AJ128" i="2" l="1"/>
  <c r="AJ127" i="2"/>
  <c r="AY127" i="2" s="1"/>
  <c r="BJ127" i="2" s="1"/>
  <c r="AJ120" i="2"/>
  <c r="AY120" i="2" s="1"/>
  <c r="BJ120" i="2" s="1"/>
  <c r="AJ119" i="2"/>
  <c r="AY119" i="2" s="1"/>
  <c r="BJ119" i="2" s="1"/>
  <c r="AJ112" i="2"/>
  <c r="AJ111" i="2"/>
  <c r="AJ104" i="2"/>
  <c r="AY104" i="2" s="1"/>
  <c r="BJ104" i="2" s="1"/>
  <c r="AJ103" i="2"/>
  <c r="AY103" i="2" s="1"/>
  <c r="BJ103" i="2" s="1"/>
  <c r="AJ96" i="2"/>
  <c r="AJ94" i="2"/>
  <c r="AJ92" i="2"/>
  <c r="AY92" i="2" s="1"/>
  <c r="BJ92" i="2" s="1"/>
  <c r="AJ90" i="2"/>
  <c r="AY90" i="2" s="1"/>
  <c r="BJ90" i="2" s="1"/>
  <c r="AJ88" i="2"/>
  <c r="AJ86" i="2"/>
  <c r="AY86" i="2" s="1"/>
  <c r="BJ86" i="2" s="1"/>
  <c r="AJ84" i="2"/>
  <c r="AY84" i="2" s="1"/>
  <c r="BJ84" i="2" s="1"/>
  <c r="AJ82" i="2"/>
  <c r="AY82" i="2" s="1"/>
  <c r="BJ82" i="2" s="1"/>
  <c r="AJ80" i="2"/>
  <c r="AY80" i="2" s="1"/>
  <c r="BJ80" i="2" s="1"/>
  <c r="AJ78" i="2"/>
  <c r="AY78" i="2" s="1"/>
  <c r="BJ78" i="2" s="1"/>
  <c r="AJ76" i="2"/>
  <c r="AY76" i="2" s="1"/>
  <c r="BJ76" i="2" s="1"/>
  <c r="AJ74" i="2"/>
  <c r="AY74" i="2" s="1"/>
  <c r="BJ74" i="2" s="1"/>
  <c r="AJ72" i="2"/>
  <c r="AJ70" i="2"/>
  <c r="AY70" i="2" s="1"/>
  <c r="BJ70" i="2" s="1"/>
  <c r="AJ68" i="2"/>
  <c r="AY68" i="2" s="1"/>
  <c r="BJ68" i="2" s="1"/>
  <c r="AJ66" i="2"/>
  <c r="AY66" i="2" s="1"/>
  <c r="BJ66" i="2" s="1"/>
  <c r="AJ64" i="2"/>
  <c r="AJ62" i="2"/>
  <c r="AJ60" i="2"/>
  <c r="AY60" i="2" s="1"/>
  <c r="BJ60" i="2" s="1"/>
  <c r="AJ58" i="2"/>
  <c r="AY58" i="2" s="1"/>
  <c r="BJ58" i="2" s="1"/>
  <c r="AJ56" i="2"/>
  <c r="AY56" i="2" s="1"/>
  <c r="BJ56" i="2" s="1"/>
  <c r="AJ129" i="2"/>
  <c r="AJ124" i="2"/>
  <c r="AY124" i="2" s="1"/>
  <c r="BJ124" i="2" s="1"/>
  <c r="AJ117" i="2"/>
  <c r="AY117" i="2" s="1"/>
  <c r="BJ117" i="2" s="1"/>
  <c r="AJ114" i="2"/>
  <c r="AJ107" i="2"/>
  <c r="AJ102" i="2"/>
  <c r="AY102" i="2" s="1"/>
  <c r="BJ102" i="2" s="1"/>
  <c r="AJ95" i="2"/>
  <c r="AY95" i="2" s="1"/>
  <c r="BJ95" i="2" s="1"/>
  <c r="AJ87" i="2"/>
  <c r="AJ79" i="2"/>
  <c r="AJ71" i="2"/>
  <c r="AY71" i="2" s="1"/>
  <c r="BJ71" i="2" s="1"/>
  <c r="AJ63" i="2"/>
  <c r="AY63" i="2" s="1"/>
  <c r="BJ63" i="2" s="1"/>
  <c r="AJ55" i="2"/>
  <c r="AJ53" i="2"/>
  <c r="AY53" i="2" s="1"/>
  <c r="BJ53" i="2" s="1"/>
  <c r="AJ51" i="2"/>
  <c r="AY51" i="2" s="1"/>
  <c r="BJ51" i="2" s="1"/>
  <c r="AJ49" i="2"/>
  <c r="AY49" i="2" s="1"/>
  <c r="BJ49" i="2" s="1"/>
  <c r="AJ47" i="2"/>
  <c r="AY47" i="2" s="1"/>
  <c r="BJ47" i="2" s="1"/>
  <c r="AJ45" i="2"/>
  <c r="AJ43" i="2"/>
  <c r="AY43" i="2" s="1"/>
  <c r="BJ43" i="2" s="1"/>
  <c r="AJ41" i="2"/>
  <c r="AY41" i="2" s="1"/>
  <c r="BJ41" i="2" s="1"/>
  <c r="AJ39" i="2"/>
  <c r="AJ37" i="2"/>
  <c r="AY37" i="2" s="1"/>
  <c r="BJ37" i="2" s="1"/>
  <c r="AJ35" i="2"/>
  <c r="AY35" i="2" s="1"/>
  <c r="BJ35" i="2" s="1"/>
  <c r="AJ33" i="2"/>
  <c r="AY33" i="2" s="1"/>
  <c r="BJ33" i="2" s="1"/>
  <c r="AJ31" i="2"/>
  <c r="AJ29" i="2"/>
  <c r="AJ27" i="2"/>
  <c r="AY27" i="2" s="1"/>
  <c r="BJ27" i="2" s="1"/>
  <c r="AJ25" i="2"/>
  <c r="AY25" i="2" s="1"/>
  <c r="BJ25" i="2" s="1"/>
  <c r="AJ23" i="2"/>
  <c r="AJ21" i="2"/>
  <c r="AY21" i="2" s="1"/>
  <c r="BJ21" i="2" s="1"/>
  <c r="AJ19" i="2"/>
  <c r="AY19" i="2" s="1"/>
  <c r="BJ19" i="2" s="1"/>
  <c r="AJ17" i="2"/>
  <c r="AY17" i="2" s="1"/>
  <c r="BJ17" i="2" s="1"/>
  <c r="AJ15" i="2"/>
  <c r="AJ131" i="2"/>
  <c r="AJ126" i="2"/>
  <c r="AY126" i="2" s="1"/>
  <c r="BJ126" i="2" s="1"/>
  <c r="AJ121" i="2"/>
  <c r="AY121" i="2" s="1"/>
  <c r="BJ121" i="2" s="1"/>
  <c r="AJ116" i="2"/>
  <c r="AJ109" i="2"/>
  <c r="AY109" i="2" s="1"/>
  <c r="BJ109" i="2" s="1"/>
  <c r="AJ106" i="2"/>
  <c r="AY106" i="2" s="1"/>
  <c r="BJ106" i="2" s="1"/>
  <c r="AJ99" i="2"/>
  <c r="AY99" i="2" s="1"/>
  <c r="BJ99" i="2" s="1"/>
  <c r="AJ97" i="2"/>
  <c r="AJ89" i="2"/>
  <c r="AY89" i="2" s="1"/>
  <c r="BJ89" i="2" s="1"/>
  <c r="AJ81" i="2"/>
  <c r="AJ73" i="2"/>
  <c r="AY73" i="2" s="1"/>
  <c r="BJ73" i="2" s="1"/>
  <c r="AJ65" i="2"/>
  <c r="AJ118" i="2"/>
  <c r="AY118" i="2" s="1"/>
  <c r="BJ118" i="2" s="1"/>
  <c r="AJ108" i="2"/>
  <c r="AY108" i="2" s="1"/>
  <c r="BJ108" i="2" s="1"/>
  <c r="AJ101" i="2"/>
  <c r="AY101" i="2" s="1"/>
  <c r="BJ101" i="2" s="1"/>
  <c r="AJ98" i="2"/>
  <c r="AJ83" i="2"/>
  <c r="AY83" i="2" s="1"/>
  <c r="BJ83" i="2" s="1"/>
  <c r="AJ67" i="2"/>
  <c r="AY67" i="2" s="1"/>
  <c r="BJ67" i="2" s="1"/>
  <c r="AJ57" i="2"/>
  <c r="AY57" i="2" s="1"/>
  <c r="BJ57" i="2" s="1"/>
  <c r="AJ48" i="2"/>
  <c r="AJ40" i="2"/>
  <c r="AJ32" i="2"/>
  <c r="AY32" i="2" s="1"/>
  <c r="BJ32" i="2" s="1"/>
  <c r="AJ24" i="2"/>
  <c r="AY24" i="2" s="1"/>
  <c r="BJ24" i="2" s="1"/>
  <c r="AJ16" i="2"/>
  <c r="AJ125" i="2"/>
  <c r="AY125" i="2" s="1"/>
  <c r="BJ125" i="2" s="1"/>
  <c r="AJ122" i="2"/>
  <c r="AY122" i="2" s="1"/>
  <c r="BJ122" i="2" s="1"/>
  <c r="AJ115" i="2"/>
  <c r="AY115" i="2" s="1"/>
  <c r="BJ115" i="2" s="1"/>
  <c r="AJ105" i="2"/>
  <c r="AJ85" i="2"/>
  <c r="AJ69" i="2"/>
  <c r="AY69" i="2" s="1"/>
  <c r="BJ69" i="2" s="1"/>
  <c r="AJ59" i="2"/>
  <c r="AY59" i="2" s="1"/>
  <c r="BJ59" i="2" s="1"/>
  <c r="AJ50" i="2"/>
  <c r="AY50" i="2" s="1"/>
  <c r="BJ50" i="2" s="1"/>
  <c r="AJ42" i="2"/>
  <c r="AJ34" i="2"/>
  <c r="AY34" i="2" s="1"/>
  <c r="BJ34" i="2" s="1"/>
  <c r="AJ26" i="2"/>
  <c r="AY26" i="2" s="1"/>
  <c r="BJ26" i="2" s="1"/>
  <c r="AJ18" i="2"/>
  <c r="AJ130" i="2"/>
  <c r="AJ123" i="2"/>
  <c r="AY123" i="2" s="1"/>
  <c r="BJ123" i="2" s="1"/>
  <c r="AJ113" i="2"/>
  <c r="AY113" i="2" s="1"/>
  <c r="BJ113" i="2" s="1"/>
  <c r="AJ91" i="2"/>
  <c r="AJ75" i="2"/>
  <c r="AY75" i="2" s="1"/>
  <c r="BJ75" i="2" s="1"/>
  <c r="AJ61" i="2"/>
  <c r="AY61" i="2" s="1"/>
  <c r="BJ61" i="2" s="1"/>
  <c r="AJ52" i="2"/>
  <c r="AY52" i="2" s="1"/>
  <c r="BJ52" i="2" s="1"/>
  <c r="AJ44" i="2"/>
  <c r="AJ36" i="2"/>
  <c r="AY36" i="2" s="1"/>
  <c r="BJ36" i="2" s="1"/>
  <c r="AJ28" i="2"/>
  <c r="AJ20" i="2"/>
  <c r="AY20" i="2" s="1"/>
  <c r="BJ20" i="2" s="1"/>
  <c r="AJ110" i="2"/>
  <c r="AY110" i="2" s="1"/>
  <c r="BJ110" i="2" s="1"/>
  <c r="AJ100" i="2"/>
  <c r="AJ93" i="2"/>
  <c r="AY93" i="2" s="1"/>
  <c r="BJ93" i="2" s="1"/>
  <c r="AJ77" i="2"/>
  <c r="AY77" i="2" s="1"/>
  <c r="BJ77" i="2" s="1"/>
  <c r="AJ54" i="2"/>
  <c r="AJ46" i="2"/>
  <c r="AY46" i="2" s="1"/>
  <c r="BJ46" i="2" s="1"/>
  <c r="AJ38" i="2"/>
  <c r="AY38" i="2" s="1"/>
  <c r="BJ38" i="2" s="1"/>
  <c r="AJ30" i="2"/>
  <c r="AY30" i="2" s="1"/>
  <c r="BJ30" i="2" s="1"/>
  <c r="AJ22" i="2"/>
  <c r="AK130" i="2"/>
  <c r="AZ130" i="2" s="1"/>
  <c r="BK130" i="2" s="1"/>
  <c r="AK128" i="2"/>
  <c r="AZ128" i="2" s="1"/>
  <c r="BK128" i="2" s="1"/>
  <c r="AK126" i="2"/>
  <c r="AZ126" i="2" s="1"/>
  <c r="BK126" i="2" s="1"/>
  <c r="AK124" i="2"/>
  <c r="AK122" i="2"/>
  <c r="AZ122" i="2" s="1"/>
  <c r="BK122" i="2" s="1"/>
  <c r="AK120" i="2"/>
  <c r="AZ120" i="2" s="1"/>
  <c r="BK120" i="2" s="1"/>
  <c r="AK118" i="2"/>
  <c r="AZ118" i="2" s="1"/>
  <c r="BK118" i="2" s="1"/>
  <c r="AK116" i="2"/>
  <c r="AK114" i="2"/>
  <c r="AZ114" i="2" s="1"/>
  <c r="BK114" i="2" s="1"/>
  <c r="AK112" i="2"/>
  <c r="AZ112" i="2" s="1"/>
  <c r="BK112" i="2" s="1"/>
  <c r="AK110" i="2"/>
  <c r="AZ110" i="2" s="1"/>
  <c r="BK110" i="2" s="1"/>
  <c r="AK108" i="2"/>
  <c r="AK106" i="2"/>
  <c r="AZ106" i="2" s="1"/>
  <c r="BK106" i="2" s="1"/>
  <c r="AK104" i="2"/>
  <c r="AZ104" i="2" s="1"/>
  <c r="BK104" i="2" s="1"/>
  <c r="AK102" i="2"/>
  <c r="AZ102" i="2" s="1"/>
  <c r="BK102" i="2" s="1"/>
  <c r="AK100" i="2"/>
  <c r="AK98" i="2"/>
  <c r="AZ98" i="2" s="1"/>
  <c r="BK98" i="2" s="1"/>
  <c r="AK129" i="2"/>
  <c r="AZ129" i="2" s="1"/>
  <c r="BK129" i="2" s="1"/>
  <c r="AK121" i="2"/>
  <c r="AZ121" i="2" s="1"/>
  <c r="BK121" i="2" s="1"/>
  <c r="AK113" i="2"/>
  <c r="AZ113" i="2" s="1"/>
  <c r="BK113" i="2" s="1"/>
  <c r="AK105" i="2"/>
  <c r="AZ105" i="2" s="1"/>
  <c r="BK105" i="2" s="1"/>
  <c r="AK131" i="2"/>
  <c r="AZ131" i="2" s="1"/>
  <c r="BK131" i="2" s="1"/>
  <c r="AK119" i="2"/>
  <c r="AZ119" i="2" s="1"/>
  <c r="BK119" i="2" s="1"/>
  <c r="AK109" i="2"/>
  <c r="AK99" i="2"/>
  <c r="AK97" i="2"/>
  <c r="AZ97" i="2" s="1"/>
  <c r="BK97" i="2" s="1"/>
  <c r="AK96" i="2"/>
  <c r="AZ96" i="2" s="1"/>
  <c r="BK96" i="2" s="1"/>
  <c r="AK89" i="2"/>
  <c r="AZ89" i="2" s="1"/>
  <c r="BK89" i="2" s="1"/>
  <c r="AK88" i="2"/>
  <c r="AK81" i="2"/>
  <c r="AZ81" i="2" s="1"/>
  <c r="BK81" i="2" s="1"/>
  <c r="AK80" i="2"/>
  <c r="AZ80" i="2" s="1"/>
  <c r="BK80" i="2" s="1"/>
  <c r="AK73" i="2"/>
  <c r="AZ73" i="2" s="1"/>
  <c r="BK73" i="2" s="1"/>
  <c r="AK72" i="2"/>
  <c r="AK65" i="2"/>
  <c r="AZ65" i="2" s="1"/>
  <c r="BK65" i="2" s="1"/>
  <c r="AK64" i="2"/>
  <c r="AZ64" i="2" s="1"/>
  <c r="BK64" i="2" s="1"/>
  <c r="AK57" i="2"/>
  <c r="AK56" i="2"/>
  <c r="AK13" i="2"/>
  <c r="AZ13" i="2" s="1"/>
  <c r="BK13" i="2" s="1"/>
  <c r="AK123" i="2"/>
  <c r="AZ123" i="2" s="1"/>
  <c r="BK123" i="2" s="1"/>
  <c r="AK111" i="2"/>
  <c r="AK101" i="2"/>
  <c r="AZ101" i="2" s="1"/>
  <c r="BK101" i="2" s="1"/>
  <c r="AK91" i="2"/>
  <c r="AZ91" i="2" s="1"/>
  <c r="BK91" i="2" s="1"/>
  <c r="AK90" i="2"/>
  <c r="AZ90" i="2" s="1"/>
  <c r="BK90" i="2" s="1"/>
  <c r="AK83" i="2"/>
  <c r="AZ83" i="2" s="1"/>
  <c r="BK83" i="2" s="1"/>
  <c r="AK82" i="2"/>
  <c r="AZ82" i="2" s="1"/>
  <c r="BK82" i="2" s="1"/>
  <c r="AK75" i="2"/>
  <c r="AZ75" i="2" s="1"/>
  <c r="BK75" i="2" s="1"/>
  <c r="AK74" i="2"/>
  <c r="AZ74" i="2" s="1"/>
  <c r="BK74" i="2" s="1"/>
  <c r="AK67" i="2"/>
  <c r="AK66" i="2"/>
  <c r="AK125" i="2"/>
  <c r="AZ125" i="2" s="1"/>
  <c r="BK125" i="2" s="1"/>
  <c r="AK115" i="2"/>
  <c r="AZ115" i="2" s="1"/>
  <c r="BK115" i="2" s="1"/>
  <c r="AK85" i="2"/>
  <c r="AK84" i="2"/>
  <c r="AZ84" i="2" s="1"/>
  <c r="BK84" i="2" s="1"/>
  <c r="AK69" i="2"/>
  <c r="AZ69" i="2" s="1"/>
  <c r="BK69" i="2" s="1"/>
  <c r="AK68" i="2"/>
  <c r="AZ68" i="2" s="1"/>
  <c r="BK68" i="2" s="1"/>
  <c r="AK62" i="2"/>
  <c r="AK59" i="2"/>
  <c r="AK50" i="2"/>
  <c r="AZ50" i="2" s="1"/>
  <c r="BK50" i="2" s="1"/>
  <c r="AK49" i="2"/>
  <c r="AZ49" i="2" s="1"/>
  <c r="BK49" i="2" s="1"/>
  <c r="AK42" i="2"/>
  <c r="AK41" i="2"/>
  <c r="AZ41" i="2" s="1"/>
  <c r="BK41" i="2" s="1"/>
  <c r="AK34" i="2"/>
  <c r="AZ34" i="2" s="1"/>
  <c r="BK34" i="2" s="1"/>
  <c r="AK33" i="2"/>
  <c r="AZ33" i="2" s="1"/>
  <c r="BK33" i="2" s="1"/>
  <c r="AK26" i="2"/>
  <c r="AZ26" i="2" s="1"/>
  <c r="BK26" i="2" s="1"/>
  <c r="AK25" i="2"/>
  <c r="AZ25" i="2" s="1"/>
  <c r="BK25" i="2" s="1"/>
  <c r="AK18" i="2"/>
  <c r="AZ18" i="2" s="1"/>
  <c r="BK18" i="2" s="1"/>
  <c r="AK17" i="2"/>
  <c r="AZ17" i="2" s="1"/>
  <c r="BK17" i="2" s="1"/>
  <c r="AK87" i="2"/>
  <c r="AK86" i="2"/>
  <c r="AK71" i="2"/>
  <c r="AZ71" i="2" s="1"/>
  <c r="BK71" i="2" s="1"/>
  <c r="AK70" i="2"/>
  <c r="AZ70" i="2" s="1"/>
  <c r="BK70" i="2" s="1"/>
  <c r="AK61" i="2"/>
  <c r="AK52" i="2"/>
  <c r="AK51" i="2"/>
  <c r="AZ51" i="2" s="1"/>
  <c r="BK51" i="2" s="1"/>
  <c r="AK44" i="2"/>
  <c r="AZ44" i="2" s="1"/>
  <c r="BK44" i="2" s="1"/>
  <c r="AK43" i="2"/>
  <c r="AZ43" i="2" s="1"/>
  <c r="BK43" i="2" s="1"/>
  <c r="AK36" i="2"/>
  <c r="AK35" i="2"/>
  <c r="AZ35" i="2" s="1"/>
  <c r="BK35" i="2" s="1"/>
  <c r="AK28" i="2"/>
  <c r="AZ28" i="2" s="1"/>
  <c r="BK28" i="2" s="1"/>
  <c r="AK27" i="2"/>
  <c r="AZ27" i="2" s="1"/>
  <c r="BK27" i="2" s="1"/>
  <c r="AK20" i="2"/>
  <c r="AK19" i="2"/>
  <c r="AZ19" i="2" s="1"/>
  <c r="BK19" i="2" s="1"/>
  <c r="AK103" i="2"/>
  <c r="AZ103" i="2" s="1"/>
  <c r="BK103" i="2" s="1"/>
  <c r="AK93" i="2"/>
  <c r="AK92" i="2"/>
  <c r="AZ92" i="2" s="1"/>
  <c r="BK92" i="2" s="1"/>
  <c r="AK77" i="2"/>
  <c r="AZ77" i="2" s="1"/>
  <c r="BK77" i="2" s="1"/>
  <c r="AK76" i="2"/>
  <c r="AZ76" i="2" s="1"/>
  <c r="BK76" i="2" s="1"/>
  <c r="AK63" i="2"/>
  <c r="AK58" i="2"/>
  <c r="AK54" i="2"/>
  <c r="AZ54" i="2" s="1"/>
  <c r="BK54" i="2" s="1"/>
  <c r="AK53" i="2"/>
  <c r="AZ53" i="2" s="1"/>
  <c r="BK53" i="2" s="1"/>
  <c r="AK46" i="2"/>
  <c r="AK45" i="2"/>
  <c r="AZ45" i="2" s="1"/>
  <c r="BK45" i="2" s="1"/>
  <c r="AK38" i="2"/>
  <c r="AZ38" i="2" s="1"/>
  <c r="BK38" i="2" s="1"/>
  <c r="AK37" i="2"/>
  <c r="AZ37" i="2" s="1"/>
  <c r="BK37" i="2" s="1"/>
  <c r="AK30" i="2"/>
  <c r="AZ30" i="2" s="1"/>
  <c r="BK30" i="2" s="1"/>
  <c r="AK29" i="2"/>
  <c r="AK22" i="2"/>
  <c r="AZ22" i="2" s="1"/>
  <c r="BK22" i="2" s="1"/>
  <c r="AK21" i="2"/>
  <c r="AZ21" i="2" s="1"/>
  <c r="BK21" i="2" s="1"/>
  <c r="AK14" i="2"/>
  <c r="AK127" i="2"/>
  <c r="AZ127" i="2" s="1"/>
  <c r="BK127" i="2" s="1"/>
  <c r="AK117" i="2"/>
  <c r="AZ117" i="2" s="1"/>
  <c r="BK117" i="2" s="1"/>
  <c r="AK107" i="2"/>
  <c r="AZ107" i="2" s="1"/>
  <c r="BK107" i="2" s="1"/>
  <c r="AK95" i="2"/>
  <c r="AZ95" i="2" s="1"/>
  <c r="BK95" i="2" s="1"/>
  <c r="AK94" i="2"/>
  <c r="AZ94" i="2" s="1"/>
  <c r="BK94" i="2" s="1"/>
  <c r="AK79" i="2"/>
  <c r="AZ79" i="2" s="1"/>
  <c r="BK79" i="2" s="1"/>
  <c r="AK78" i="2"/>
  <c r="AZ78" i="2" s="1"/>
  <c r="BK78" i="2" s="1"/>
  <c r="AK60" i="2"/>
  <c r="AK55" i="2"/>
  <c r="AZ55" i="2" s="1"/>
  <c r="BK55" i="2" s="1"/>
  <c r="AK48" i="2"/>
  <c r="AZ48" i="2" s="1"/>
  <c r="BK48" i="2" s="1"/>
  <c r="AK47" i="2"/>
  <c r="AZ47" i="2" s="1"/>
  <c r="BK47" i="2" s="1"/>
  <c r="AK40" i="2"/>
  <c r="AZ40" i="2" s="1"/>
  <c r="BK40" i="2" s="1"/>
  <c r="AK39" i="2"/>
  <c r="AK32" i="2"/>
  <c r="AZ32" i="2" s="1"/>
  <c r="BK32" i="2" s="1"/>
  <c r="AK31" i="2"/>
  <c r="AZ31" i="2" s="1"/>
  <c r="BK31" i="2" s="1"/>
  <c r="AK24" i="2"/>
  <c r="AK23" i="2"/>
  <c r="AZ23" i="2" s="1"/>
  <c r="BK23" i="2" s="1"/>
  <c r="AK16" i="2"/>
  <c r="AZ16" i="2" s="1"/>
  <c r="BK16" i="2" s="1"/>
  <c r="AK15" i="2"/>
  <c r="AZ15" i="2" s="1"/>
  <c r="BK15" i="2" s="1"/>
  <c r="AL131" i="2"/>
  <c r="AL130" i="2"/>
  <c r="BA130" i="2" s="1"/>
  <c r="BL130" i="2" s="1"/>
  <c r="AL123" i="2"/>
  <c r="BA123" i="2" s="1"/>
  <c r="BL123" i="2" s="1"/>
  <c r="AL122" i="2"/>
  <c r="BA122" i="2" s="1"/>
  <c r="BL122" i="2" s="1"/>
  <c r="AL115" i="2"/>
  <c r="BA115" i="2" s="1"/>
  <c r="BL115" i="2" s="1"/>
  <c r="AL114" i="2"/>
  <c r="AL107" i="2"/>
  <c r="BA107" i="2" s="1"/>
  <c r="BL107" i="2" s="1"/>
  <c r="AL106" i="2"/>
  <c r="BA106" i="2" s="1"/>
  <c r="BL106" i="2" s="1"/>
  <c r="AL99" i="2"/>
  <c r="AL98" i="2"/>
  <c r="BA98" i="2" s="1"/>
  <c r="BL98" i="2" s="1"/>
  <c r="AL97" i="2"/>
  <c r="BA97" i="2" s="1"/>
  <c r="BL97" i="2" s="1"/>
  <c r="AL95" i="2"/>
  <c r="BA95" i="2" s="1"/>
  <c r="BL95" i="2" s="1"/>
  <c r="AL93" i="2"/>
  <c r="BA93" i="2" s="1"/>
  <c r="BL93" i="2" s="1"/>
  <c r="AL91" i="2"/>
  <c r="AL89" i="2"/>
  <c r="BA89" i="2" s="1"/>
  <c r="BL89" i="2" s="1"/>
  <c r="AL87" i="2"/>
  <c r="BA87" i="2" s="1"/>
  <c r="BL87" i="2" s="1"/>
  <c r="AL85" i="2"/>
  <c r="BA85" i="2" s="1"/>
  <c r="BL85" i="2" s="1"/>
  <c r="AL83" i="2"/>
  <c r="AL81" i="2"/>
  <c r="BA81" i="2" s="1"/>
  <c r="BL81" i="2" s="1"/>
  <c r="AL79" i="2"/>
  <c r="BA79" i="2" s="1"/>
  <c r="BL79" i="2" s="1"/>
  <c r="AL77" i="2"/>
  <c r="AL75" i="2"/>
  <c r="BA75" i="2" s="1"/>
  <c r="BL75" i="2" s="1"/>
  <c r="AL73" i="2"/>
  <c r="BA73" i="2" s="1"/>
  <c r="BL73" i="2" s="1"/>
  <c r="AL71" i="2"/>
  <c r="BA71" i="2" s="1"/>
  <c r="BL71" i="2" s="1"/>
  <c r="AL69" i="2"/>
  <c r="AL67" i="2"/>
  <c r="BA67" i="2" s="1"/>
  <c r="BL67" i="2" s="1"/>
  <c r="AL65" i="2"/>
  <c r="BA65" i="2" s="1"/>
  <c r="BL65" i="2" s="1"/>
  <c r="AL63" i="2"/>
  <c r="BA63" i="2" s="1"/>
  <c r="BL63" i="2" s="1"/>
  <c r="AL61" i="2"/>
  <c r="BA61" i="2" s="1"/>
  <c r="BL61" i="2" s="1"/>
  <c r="AL59" i="2"/>
  <c r="BA59" i="2" s="1"/>
  <c r="BL59" i="2" s="1"/>
  <c r="AL57" i="2"/>
  <c r="BA57" i="2" s="1"/>
  <c r="BL57" i="2" s="1"/>
  <c r="AL55" i="2"/>
  <c r="BA55" i="2" s="1"/>
  <c r="BL55" i="2" s="1"/>
  <c r="AL126" i="2"/>
  <c r="AL121" i="2"/>
  <c r="BA121" i="2" s="1"/>
  <c r="BL121" i="2" s="1"/>
  <c r="AL116" i="2"/>
  <c r="BA116" i="2" s="1"/>
  <c r="BL116" i="2" s="1"/>
  <c r="AL111" i="2"/>
  <c r="BA111" i="2" s="1"/>
  <c r="BL111" i="2" s="1"/>
  <c r="AL104" i="2"/>
  <c r="BA104" i="2" s="1"/>
  <c r="BL104" i="2" s="1"/>
  <c r="AL101" i="2"/>
  <c r="BA101" i="2" s="1"/>
  <c r="BL101" i="2" s="1"/>
  <c r="AL90" i="2"/>
  <c r="BA90" i="2" s="1"/>
  <c r="BL90" i="2" s="1"/>
  <c r="AL82" i="2"/>
  <c r="BA82" i="2" s="1"/>
  <c r="BL82" i="2" s="1"/>
  <c r="AL74" i="2"/>
  <c r="AL66" i="2"/>
  <c r="BA66" i="2" s="1"/>
  <c r="BL66" i="2" s="1"/>
  <c r="AL58" i="2"/>
  <c r="BA58" i="2" s="1"/>
  <c r="BL58" i="2" s="1"/>
  <c r="AL54" i="2"/>
  <c r="BA54" i="2" s="1"/>
  <c r="BL54" i="2" s="1"/>
  <c r="AL52" i="2"/>
  <c r="AL50" i="2"/>
  <c r="BA50" i="2" s="1"/>
  <c r="BL50" i="2" s="1"/>
  <c r="AL48" i="2"/>
  <c r="BA48" i="2" s="1"/>
  <c r="BL48" i="2" s="1"/>
  <c r="AL46" i="2"/>
  <c r="BA46" i="2" s="1"/>
  <c r="BL46" i="2" s="1"/>
  <c r="AL44" i="2"/>
  <c r="BA44" i="2" s="1"/>
  <c r="BL44" i="2" s="1"/>
  <c r="AL42" i="2"/>
  <c r="BA42" i="2" s="1"/>
  <c r="BL42" i="2" s="1"/>
  <c r="AL40" i="2"/>
  <c r="BA40" i="2" s="1"/>
  <c r="BL40" i="2" s="1"/>
  <c r="AL38" i="2"/>
  <c r="BA38" i="2" s="1"/>
  <c r="BL38" i="2" s="1"/>
  <c r="AL36" i="2"/>
  <c r="BA36" i="2" s="1"/>
  <c r="BL36" i="2" s="1"/>
  <c r="AL34" i="2"/>
  <c r="BA34" i="2" s="1"/>
  <c r="BL34" i="2" s="1"/>
  <c r="AL32" i="2"/>
  <c r="BA32" i="2" s="1"/>
  <c r="BL32" i="2" s="1"/>
  <c r="AL30" i="2"/>
  <c r="BA30" i="2" s="1"/>
  <c r="BL30" i="2" s="1"/>
  <c r="AL28" i="2"/>
  <c r="AL26" i="2"/>
  <c r="AL24" i="2"/>
  <c r="BA24" i="2" s="1"/>
  <c r="BL24" i="2" s="1"/>
  <c r="AL22" i="2"/>
  <c r="BA22" i="2" s="1"/>
  <c r="BL22" i="2" s="1"/>
  <c r="AL20" i="2"/>
  <c r="AL18" i="2"/>
  <c r="BA18" i="2" s="1"/>
  <c r="BL18" i="2" s="1"/>
  <c r="AL16" i="2"/>
  <c r="BA16" i="2" s="1"/>
  <c r="BL16" i="2" s="1"/>
  <c r="AL14" i="2"/>
  <c r="BA14" i="2" s="1"/>
  <c r="BL14" i="2" s="1"/>
  <c r="AL11" i="2"/>
  <c r="AL128" i="2"/>
  <c r="BA128" i="2" s="1"/>
  <c r="BL128" i="2" s="1"/>
  <c r="AL125" i="2"/>
  <c r="BA125" i="2" s="1"/>
  <c r="BL125" i="2" s="1"/>
  <c r="AL118" i="2"/>
  <c r="BA118" i="2" s="1"/>
  <c r="BL118" i="2" s="1"/>
  <c r="AL113" i="2"/>
  <c r="AL108" i="2"/>
  <c r="BA108" i="2" s="1"/>
  <c r="BL108" i="2" s="1"/>
  <c r="AL103" i="2"/>
  <c r="BA103" i="2" s="1"/>
  <c r="BL103" i="2" s="1"/>
  <c r="AL92" i="2"/>
  <c r="BA92" i="2" s="1"/>
  <c r="BL92" i="2" s="1"/>
  <c r="AL84" i="2"/>
  <c r="AL76" i="2"/>
  <c r="BA76" i="2" s="1"/>
  <c r="BL76" i="2" s="1"/>
  <c r="AL68" i="2"/>
  <c r="BA68" i="2" s="1"/>
  <c r="BL68" i="2" s="1"/>
  <c r="AL105" i="2"/>
  <c r="BA105" i="2" s="1"/>
  <c r="BL105" i="2" s="1"/>
  <c r="AL86" i="2"/>
  <c r="AL70" i="2"/>
  <c r="BA70" i="2" s="1"/>
  <c r="BL70" i="2" s="1"/>
  <c r="AL64" i="2"/>
  <c r="BA64" i="2" s="1"/>
  <c r="BL64" i="2" s="1"/>
  <c r="AL51" i="2"/>
  <c r="BA51" i="2" s="1"/>
  <c r="BL51" i="2" s="1"/>
  <c r="AL43" i="2"/>
  <c r="BA43" i="2" s="1"/>
  <c r="BL43" i="2" s="1"/>
  <c r="AL35" i="2"/>
  <c r="BA35" i="2" s="1"/>
  <c r="BL35" i="2" s="1"/>
  <c r="AL27" i="2"/>
  <c r="BA27" i="2" s="1"/>
  <c r="BL27" i="2" s="1"/>
  <c r="AL19" i="2"/>
  <c r="BA19" i="2" s="1"/>
  <c r="BL19" i="2" s="1"/>
  <c r="AL13" i="2"/>
  <c r="BA13" i="2" s="1"/>
  <c r="BL13" i="2" s="1"/>
  <c r="AL129" i="2"/>
  <c r="BA129" i="2" s="1"/>
  <c r="BL129" i="2" s="1"/>
  <c r="AL119" i="2"/>
  <c r="BA119" i="2" s="1"/>
  <c r="BL119" i="2" s="1"/>
  <c r="AL112" i="2"/>
  <c r="BA112" i="2" s="1"/>
  <c r="BL112" i="2" s="1"/>
  <c r="AL109" i="2"/>
  <c r="BA109" i="2" s="1"/>
  <c r="BL109" i="2" s="1"/>
  <c r="AL102" i="2"/>
  <c r="BA102" i="2" s="1"/>
  <c r="BL102" i="2" s="1"/>
  <c r="AL88" i="2"/>
  <c r="BA88" i="2" s="1"/>
  <c r="BL88" i="2" s="1"/>
  <c r="AL72" i="2"/>
  <c r="BA72" i="2" s="1"/>
  <c r="BL72" i="2" s="1"/>
  <c r="AL56" i="2"/>
  <c r="AL53" i="2"/>
  <c r="BA53" i="2" s="1"/>
  <c r="BL53" i="2" s="1"/>
  <c r="AL45" i="2"/>
  <c r="AL37" i="2"/>
  <c r="BA37" i="2" s="1"/>
  <c r="BL37" i="2" s="1"/>
  <c r="AL29" i="2"/>
  <c r="AL21" i="2"/>
  <c r="BA21" i="2" s="1"/>
  <c r="BL21" i="2" s="1"/>
  <c r="AL127" i="2"/>
  <c r="BA127" i="2" s="1"/>
  <c r="BL127" i="2" s="1"/>
  <c r="AL120" i="2"/>
  <c r="BA120" i="2" s="1"/>
  <c r="BL120" i="2" s="1"/>
  <c r="AL117" i="2"/>
  <c r="AL110" i="2"/>
  <c r="AL100" i="2"/>
  <c r="BA100" i="2" s="1"/>
  <c r="BL100" i="2" s="1"/>
  <c r="AL94" i="2"/>
  <c r="BA94" i="2" s="1"/>
  <c r="BL94" i="2" s="1"/>
  <c r="AL78" i="2"/>
  <c r="AL60" i="2"/>
  <c r="BA60" i="2" s="1"/>
  <c r="BL60" i="2" s="1"/>
  <c r="AL47" i="2"/>
  <c r="BA47" i="2" s="1"/>
  <c r="BL47" i="2" s="1"/>
  <c r="AL39" i="2"/>
  <c r="BA39" i="2" s="1"/>
  <c r="BL39" i="2" s="1"/>
  <c r="AL31" i="2"/>
  <c r="AL23" i="2"/>
  <c r="BA23" i="2" s="1"/>
  <c r="BL23" i="2" s="1"/>
  <c r="AL15" i="2"/>
  <c r="BA15" i="2" s="1"/>
  <c r="BL15" i="2" s="1"/>
  <c r="AL12" i="2"/>
  <c r="BA12" i="2" s="1"/>
  <c r="BL12" i="2" s="1"/>
  <c r="AL124" i="2"/>
  <c r="AL96" i="2"/>
  <c r="BA96" i="2" s="1"/>
  <c r="BL96" i="2" s="1"/>
  <c r="AL80" i="2"/>
  <c r="BA80" i="2" s="1"/>
  <c r="BL80" i="2" s="1"/>
  <c r="AL62" i="2"/>
  <c r="BA62" i="2" s="1"/>
  <c r="BL62" i="2" s="1"/>
  <c r="AL49" i="2"/>
  <c r="BA49" i="2" s="1"/>
  <c r="BL49" i="2" s="1"/>
  <c r="AL41" i="2"/>
  <c r="BA41" i="2" s="1"/>
  <c r="BL41" i="2" s="1"/>
  <c r="AL33" i="2"/>
  <c r="BA33" i="2" s="1"/>
  <c r="BL33" i="2" s="1"/>
  <c r="AL25" i="2"/>
  <c r="BA25" i="2" s="1"/>
  <c r="BL25" i="2" s="1"/>
  <c r="AL17" i="2"/>
  <c r="AF130" i="2"/>
  <c r="AU130" i="2" s="1"/>
  <c r="BF130" i="2" s="1"/>
  <c r="AF129" i="2"/>
  <c r="AU129" i="2" s="1"/>
  <c r="BF129" i="2" s="1"/>
  <c r="AF122" i="2"/>
  <c r="AU122" i="2" s="1"/>
  <c r="BF122" i="2" s="1"/>
  <c r="AF121" i="2"/>
  <c r="AU121" i="2" s="1"/>
  <c r="BF121" i="2" s="1"/>
  <c r="AF114" i="2"/>
  <c r="AF113" i="2"/>
  <c r="AU113" i="2" s="1"/>
  <c r="BF113" i="2" s="1"/>
  <c r="AF106" i="2"/>
  <c r="AU106" i="2" s="1"/>
  <c r="BF106" i="2" s="1"/>
  <c r="AF105" i="2"/>
  <c r="AF98" i="2"/>
  <c r="AU98" i="2" s="1"/>
  <c r="BF98" i="2" s="1"/>
  <c r="AF96" i="2"/>
  <c r="AU96" i="2" s="1"/>
  <c r="BF96" i="2" s="1"/>
  <c r="AF94" i="2"/>
  <c r="AU94" i="2" s="1"/>
  <c r="BF94" i="2" s="1"/>
  <c r="AF92" i="2"/>
  <c r="AF90" i="2"/>
  <c r="AF88" i="2"/>
  <c r="AU88" i="2" s="1"/>
  <c r="BF88" i="2" s="1"/>
  <c r="AF86" i="2"/>
  <c r="AU86" i="2" s="1"/>
  <c r="BF86" i="2" s="1"/>
  <c r="AF84" i="2"/>
  <c r="AU84" i="2" s="1"/>
  <c r="BF84" i="2" s="1"/>
  <c r="AF82" i="2"/>
  <c r="AF80" i="2"/>
  <c r="AU80" i="2" s="1"/>
  <c r="BF80" i="2" s="1"/>
  <c r="AF78" i="2"/>
  <c r="AU78" i="2" s="1"/>
  <c r="BF78" i="2" s="1"/>
  <c r="AF76" i="2"/>
  <c r="AU76" i="2" s="1"/>
  <c r="BF76" i="2" s="1"/>
  <c r="AF74" i="2"/>
  <c r="AU74" i="2" s="1"/>
  <c r="BF74" i="2" s="1"/>
  <c r="AF72" i="2"/>
  <c r="AU72" i="2" s="1"/>
  <c r="BF72" i="2" s="1"/>
  <c r="AF70" i="2"/>
  <c r="AU70" i="2" s="1"/>
  <c r="BF70" i="2" s="1"/>
  <c r="AF68" i="2"/>
  <c r="AF66" i="2"/>
  <c r="AU66" i="2" s="1"/>
  <c r="BF66" i="2" s="1"/>
  <c r="AF64" i="2"/>
  <c r="AU64" i="2" s="1"/>
  <c r="BF64" i="2" s="1"/>
  <c r="AF62" i="2"/>
  <c r="AU62" i="2" s="1"/>
  <c r="BF62" i="2" s="1"/>
  <c r="AF60" i="2"/>
  <c r="AF58" i="2"/>
  <c r="AU58" i="2" s="1"/>
  <c r="BF58" i="2" s="1"/>
  <c r="AF56" i="2"/>
  <c r="AU56" i="2" s="1"/>
  <c r="BF56" i="2" s="1"/>
  <c r="AF128" i="2"/>
  <c r="AU128" i="2" s="1"/>
  <c r="BF128" i="2" s="1"/>
  <c r="AF123" i="2"/>
  <c r="AU123" i="2" s="1"/>
  <c r="BF123" i="2" s="1"/>
  <c r="AF118" i="2"/>
  <c r="AU118" i="2" s="1"/>
  <c r="BF118" i="2" s="1"/>
  <c r="AF111" i="2"/>
  <c r="AU111" i="2" s="1"/>
  <c r="BF111" i="2" s="1"/>
  <c r="AF108" i="2"/>
  <c r="AU108" i="2" s="1"/>
  <c r="BF108" i="2" s="1"/>
  <c r="AF101" i="2"/>
  <c r="AF97" i="2"/>
  <c r="AU97" i="2" s="1"/>
  <c r="BF97" i="2" s="1"/>
  <c r="AF89" i="2"/>
  <c r="AU89" i="2" s="1"/>
  <c r="BF89" i="2" s="1"/>
  <c r="AF81" i="2"/>
  <c r="AU81" i="2" s="1"/>
  <c r="BF81" i="2" s="1"/>
  <c r="AF73" i="2"/>
  <c r="AF65" i="2"/>
  <c r="AU65" i="2" s="1"/>
  <c r="BF65" i="2" s="1"/>
  <c r="AF57" i="2"/>
  <c r="AU57" i="2" s="1"/>
  <c r="BF57" i="2" s="1"/>
  <c r="AF55" i="2"/>
  <c r="AU55" i="2" s="1"/>
  <c r="BF55" i="2" s="1"/>
  <c r="AF53" i="2"/>
  <c r="AU53" i="2" s="1"/>
  <c r="BF53" i="2" s="1"/>
  <c r="AF51" i="2"/>
  <c r="AU51" i="2" s="1"/>
  <c r="BF51" i="2" s="1"/>
  <c r="AF49" i="2"/>
  <c r="AU49" i="2" s="1"/>
  <c r="BF49" i="2" s="1"/>
  <c r="AF47" i="2"/>
  <c r="AU47" i="2" s="1"/>
  <c r="BF47" i="2" s="1"/>
  <c r="AF45" i="2"/>
  <c r="AU45" i="2" s="1"/>
  <c r="BF45" i="2" s="1"/>
  <c r="AF43" i="2"/>
  <c r="AF41" i="2"/>
  <c r="AU41" i="2" s="1"/>
  <c r="BF41" i="2" s="1"/>
  <c r="AF39" i="2"/>
  <c r="AU39" i="2" s="1"/>
  <c r="BF39" i="2" s="1"/>
  <c r="AF37" i="2"/>
  <c r="AU37" i="2" s="1"/>
  <c r="BF37" i="2" s="1"/>
  <c r="AF35" i="2"/>
  <c r="AU35" i="2" s="1"/>
  <c r="BF35" i="2" s="1"/>
  <c r="AF33" i="2"/>
  <c r="AU33" i="2" s="1"/>
  <c r="BF33" i="2" s="1"/>
  <c r="AF31" i="2"/>
  <c r="AU31" i="2" s="1"/>
  <c r="BF31" i="2" s="1"/>
  <c r="AF29" i="2"/>
  <c r="AF27" i="2"/>
  <c r="AU27" i="2" s="1"/>
  <c r="BF27" i="2" s="1"/>
  <c r="AF25" i="2"/>
  <c r="AU25" i="2" s="1"/>
  <c r="BF25" i="2" s="1"/>
  <c r="AF23" i="2"/>
  <c r="AU23" i="2" s="1"/>
  <c r="BF23" i="2" s="1"/>
  <c r="AF21" i="2"/>
  <c r="AF19" i="2"/>
  <c r="AU19" i="2" s="1"/>
  <c r="BF19" i="2" s="1"/>
  <c r="AF17" i="2"/>
  <c r="AU17" i="2" s="1"/>
  <c r="BF17" i="2" s="1"/>
  <c r="AF125" i="2"/>
  <c r="AU125" i="2" s="1"/>
  <c r="BF125" i="2" s="1"/>
  <c r="AF120" i="2"/>
  <c r="AF115" i="2"/>
  <c r="AU115" i="2" s="1"/>
  <c r="BF115" i="2" s="1"/>
  <c r="AF110" i="2"/>
  <c r="AU110" i="2" s="1"/>
  <c r="BF110" i="2" s="1"/>
  <c r="AF103" i="2"/>
  <c r="AU103" i="2" s="1"/>
  <c r="BF103" i="2" s="1"/>
  <c r="AF100" i="2"/>
  <c r="AU100" i="2" s="1"/>
  <c r="BF100" i="2" s="1"/>
  <c r="AF91" i="2"/>
  <c r="AU91" i="2" s="1"/>
  <c r="BF91" i="2" s="1"/>
  <c r="AF83" i="2"/>
  <c r="AU83" i="2" s="1"/>
  <c r="BF83" i="2" s="1"/>
  <c r="AF75" i="2"/>
  <c r="AU75" i="2" s="1"/>
  <c r="BF75" i="2" s="1"/>
  <c r="AF67" i="2"/>
  <c r="AF127" i="2"/>
  <c r="AU127" i="2" s="1"/>
  <c r="BF127" i="2" s="1"/>
  <c r="AF124" i="2"/>
  <c r="AU124" i="2" s="1"/>
  <c r="BF124" i="2" s="1"/>
  <c r="AF117" i="2"/>
  <c r="AU117" i="2" s="1"/>
  <c r="BF117" i="2" s="1"/>
  <c r="AF107" i="2"/>
  <c r="AF93" i="2"/>
  <c r="AU93" i="2" s="1"/>
  <c r="BF93" i="2" s="1"/>
  <c r="AF77" i="2"/>
  <c r="AU77" i="2" s="1"/>
  <c r="BF77" i="2" s="1"/>
  <c r="AF61" i="2"/>
  <c r="AU61" i="2" s="1"/>
  <c r="BF61" i="2" s="1"/>
  <c r="AF50" i="2"/>
  <c r="AU50" i="2" s="1"/>
  <c r="BF50" i="2" s="1"/>
  <c r="AF42" i="2"/>
  <c r="AU42" i="2" s="1"/>
  <c r="BF42" i="2" s="1"/>
  <c r="AF34" i="2"/>
  <c r="AU34" i="2" s="1"/>
  <c r="BF34" i="2" s="1"/>
  <c r="AF26" i="2"/>
  <c r="AU26" i="2" s="1"/>
  <c r="BF26" i="2" s="1"/>
  <c r="AF18" i="2"/>
  <c r="AF131" i="2"/>
  <c r="AU131" i="2" s="1"/>
  <c r="BF131" i="2" s="1"/>
  <c r="AF104" i="2"/>
  <c r="AU104" i="2" s="1"/>
  <c r="BF104" i="2" s="1"/>
  <c r="AF95" i="2"/>
  <c r="AU95" i="2" s="1"/>
  <c r="BF95" i="2" s="1"/>
  <c r="AF79" i="2"/>
  <c r="AU79" i="2" s="1"/>
  <c r="BF79" i="2" s="1"/>
  <c r="AF63" i="2"/>
  <c r="AU63" i="2" s="1"/>
  <c r="BF63" i="2" s="1"/>
  <c r="AF52" i="2"/>
  <c r="AU52" i="2" s="1"/>
  <c r="BF52" i="2" s="1"/>
  <c r="AF44" i="2"/>
  <c r="AU44" i="2" s="1"/>
  <c r="BF44" i="2" s="1"/>
  <c r="AF36" i="2"/>
  <c r="AF28" i="2"/>
  <c r="AU28" i="2" s="1"/>
  <c r="BF28" i="2" s="1"/>
  <c r="AF20" i="2"/>
  <c r="AU20" i="2" s="1"/>
  <c r="BF20" i="2" s="1"/>
  <c r="AF112" i="2"/>
  <c r="AU112" i="2" s="1"/>
  <c r="BF112" i="2" s="1"/>
  <c r="AF102" i="2"/>
  <c r="AU102" i="2" s="1"/>
  <c r="BF102" i="2" s="1"/>
  <c r="AF85" i="2"/>
  <c r="AF69" i="2"/>
  <c r="AU69" i="2" s="1"/>
  <c r="BF69" i="2" s="1"/>
  <c r="AF54" i="2"/>
  <c r="AU54" i="2" s="1"/>
  <c r="BF54" i="2" s="1"/>
  <c r="AF46" i="2"/>
  <c r="AF38" i="2"/>
  <c r="AU38" i="2" s="1"/>
  <c r="BF38" i="2" s="1"/>
  <c r="AF30" i="2"/>
  <c r="AU30" i="2" s="1"/>
  <c r="BF30" i="2" s="1"/>
  <c r="AF22" i="2"/>
  <c r="AU22" i="2" s="1"/>
  <c r="BF22" i="2" s="1"/>
  <c r="AF126" i="2"/>
  <c r="AF119" i="2"/>
  <c r="AU119" i="2" s="1"/>
  <c r="BF119" i="2" s="1"/>
  <c r="AF116" i="2"/>
  <c r="AU116" i="2" s="1"/>
  <c r="BF116" i="2" s="1"/>
  <c r="AF109" i="2"/>
  <c r="AU109" i="2" s="1"/>
  <c r="BF109" i="2" s="1"/>
  <c r="AF99" i="2"/>
  <c r="AF87" i="2"/>
  <c r="AU87" i="2" s="1"/>
  <c r="BF87" i="2" s="1"/>
  <c r="AF71" i="2"/>
  <c r="AU71" i="2" s="1"/>
  <c r="BF71" i="2" s="1"/>
  <c r="AF59" i="2"/>
  <c r="AU59" i="2" s="1"/>
  <c r="BF59" i="2" s="1"/>
  <c r="AF48" i="2"/>
  <c r="AF40" i="2"/>
  <c r="AU40" i="2" s="1"/>
  <c r="BF40" i="2" s="1"/>
  <c r="AF32" i="2"/>
  <c r="AU32" i="2" s="1"/>
  <c r="BF32" i="2" s="1"/>
  <c r="AF16" i="2"/>
  <c r="AU16" i="2" s="1"/>
  <c r="BF16" i="2" s="1"/>
  <c r="AF24" i="2"/>
  <c r="AG130" i="2"/>
  <c r="AV130" i="2" s="1"/>
  <c r="BG130" i="2" s="1"/>
  <c r="AG128" i="2"/>
  <c r="AV128" i="2" s="1"/>
  <c r="BG128" i="2" s="1"/>
  <c r="AG126" i="2"/>
  <c r="AV126" i="2" s="1"/>
  <c r="BG126" i="2" s="1"/>
  <c r="AG124" i="2"/>
  <c r="AG122" i="2"/>
  <c r="AV122" i="2" s="1"/>
  <c r="BG122" i="2" s="1"/>
  <c r="AG120" i="2"/>
  <c r="AV120" i="2" s="1"/>
  <c r="BG120" i="2" s="1"/>
  <c r="AG118" i="2"/>
  <c r="AV118" i="2" s="1"/>
  <c r="BG118" i="2" s="1"/>
  <c r="AG116" i="2"/>
  <c r="AV116" i="2" s="1"/>
  <c r="BG116" i="2" s="1"/>
  <c r="AG114" i="2"/>
  <c r="AV114" i="2" s="1"/>
  <c r="BG114" i="2" s="1"/>
  <c r="AG112" i="2"/>
  <c r="AV112" i="2" s="1"/>
  <c r="BG112" i="2" s="1"/>
  <c r="AG110" i="2"/>
  <c r="AV110" i="2" s="1"/>
  <c r="BG110" i="2" s="1"/>
  <c r="AG108" i="2"/>
  <c r="AG106" i="2"/>
  <c r="AV106" i="2" s="1"/>
  <c r="BG106" i="2" s="1"/>
  <c r="AG104" i="2"/>
  <c r="AV104" i="2" s="1"/>
  <c r="BG104" i="2" s="1"/>
  <c r="AG102" i="2"/>
  <c r="AV102" i="2" s="1"/>
  <c r="BG102" i="2" s="1"/>
  <c r="AG100" i="2"/>
  <c r="AG98" i="2"/>
  <c r="AV98" i="2" s="1"/>
  <c r="BG98" i="2" s="1"/>
  <c r="AG131" i="2"/>
  <c r="AV131" i="2" s="1"/>
  <c r="BG131" i="2" s="1"/>
  <c r="AG123" i="2"/>
  <c r="AV123" i="2" s="1"/>
  <c r="BG123" i="2" s="1"/>
  <c r="AG115" i="2"/>
  <c r="AV115" i="2" s="1"/>
  <c r="BG115" i="2" s="1"/>
  <c r="AG107" i="2"/>
  <c r="AV107" i="2" s="1"/>
  <c r="BG107" i="2" s="1"/>
  <c r="AG99" i="2"/>
  <c r="AV99" i="2" s="1"/>
  <c r="BG99" i="2" s="1"/>
  <c r="AG125" i="2"/>
  <c r="AV125" i="2" s="1"/>
  <c r="BG125" i="2" s="1"/>
  <c r="AG113" i="2"/>
  <c r="AV113" i="2" s="1"/>
  <c r="BG113" i="2" s="1"/>
  <c r="AG103" i="2"/>
  <c r="AV103" i="2" s="1"/>
  <c r="BG103" i="2" s="1"/>
  <c r="AG91" i="2"/>
  <c r="AV91" i="2" s="1"/>
  <c r="BG91" i="2" s="1"/>
  <c r="AG90" i="2"/>
  <c r="AG83" i="2"/>
  <c r="AV83" i="2" s="1"/>
  <c r="BG83" i="2" s="1"/>
  <c r="AG82" i="2"/>
  <c r="AV82" i="2" s="1"/>
  <c r="BG82" i="2" s="1"/>
  <c r="AG75" i="2"/>
  <c r="AV75" i="2" s="1"/>
  <c r="BG75" i="2" s="1"/>
  <c r="AG74" i="2"/>
  <c r="AV74" i="2" s="1"/>
  <c r="BG74" i="2" s="1"/>
  <c r="AG67" i="2"/>
  <c r="AV67" i="2" s="1"/>
  <c r="BG67" i="2" s="1"/>
  <c r="AG66" i="2"/>
  <c r="AV66" i="2" s="1"/>
  <c r="BG66" i="2" s="1"/>
  <c r="AG59" i="2"/>
  <c r="AV59" i="2" s="1"/>
  <c r="BG59" i="2" s="1"/>
  <c r="AG58" i="2"/>
  <c r="AV58" i="2" s="1"/>
  <c r="BG58" i="2" s="1"/>
  <c r="AG127" i="2"/>
  <c r="AG117" i="2"/>
  <c r="AG105" i="2"/>
  <c r="AV105" i="2" s="1"/>
  <c r="BG105" i="2" s="1"/>
  <c r="AG93" i="2"/>
  <c r="AV93" i="2" s="1"/>
  <c r="BG93" i="2" s="1"/>
  <c r="AG92" i="2"/>
  <c r="AG85" i="2"/>
  <c r="AV85" i="2" s="1"/>
  <c r="BG85" i="2" s="1"/>
  <c r="AG84" i="2"/>
  <c r="AV84" i="2" s="1"/>
  <c r="BG84" i="2" s="1"/>
  <c r="AG77" i="2"/>
  <c r="AV77" i="2" s="1"/>
  <c r="BG77" i="2" s="1"/>
  <c r="AG76" i="2"/>
  <c r="AG69" i="2"/>
  <c r="AV69" i="2" s="1"/>
  <c r="BG69" i="2" s="1"/>
  <c r="AG68" i="2"/>
  <c r="AV68" i="2" s="1"/>
  <c r="BG68" i="2" s="1"/>
  <c r="AG95" i="2"/>
  <c r="AV95" i="2" s="1"/>
  <c r="BG95" i="2" s="1"/>
  <c r="AG94" i="2"/>
  <c r="AV94" i="2" s="1"/>
  <c r="BG94" i="2" s="1"/>
  <c r="AG79" i="2"/>
  <c r="AV79" i="2" s="1"/>
  <c r="BG79" i="2" s="1"/>
  <c r="AG78" i="2"/>
  <c r="AV78" i="2" s="1"/>
  <c r="BG78" i="2" s="1"/>
  <c r="AG63" i="2"/>
  <c r="AV63" i="2" s="1"/>
  <c r="BG63" i="2" s="1"/>
  <c r="AG56" i="2"/>
  <c r="AV56" i="2" s="1"/>
  <c r="BG56" i="2" s="1"/>
  <c r="AG52" i="2"/>
  <c r="AV52" i="2" s="1"/>
  <c r="BG52" i="2" s="1"/>
  <c r="AG51" i="2"/>
  <c r="AV51" i="2" s="1"/>
  <c r="BG51" i="2" s="1"/>
  <c r="AG44" i="2"/>
  <c r="AV44" i="2" s="1"/>
  <c r="BG44" i="2" s="1"/>
  <c r="AG43" i="2"/>
  <c r="AG36" i="2"/>
  <c r="AG35" i="2"/>
  <c r="AV35" i="2" s="1"/>
  <c r="BG35" i="2" s="1"/>
  <c r="AG28" i="2"/>
  <c r="AV28" i="2" s="1"/>
  <c r="BG28" i="2" s="1"/>
  <c r="AG27" i="2"/>
  <c r="AG20" i="2"/>
  <c r="AV20" i="2" s="1"/>
  <c r="BG20" i="2" s="1"/>
  <c r="AG19" i="2"/>
  <c r="AV19" i="2" s="1"/>
  <c r="BG19" i="2" s="1"/>
  <c r="AG121" i="2"/>
  <c r="AV121" i="2" s="1"/>
  <c r="BG121" i="2" s="1"/>
  <c r="AG111" i="2"/>
  <c r="AG101" i="2"/>
  <c r="AV101" i="2" s="1"/>
  <c r="BG101" i="2" s="1"/>
  <c r="AG97" i="2"/>
  <c r="AV97" i="2" s="1"/>
  <c r="BG97" i="2" s="1"/>
  <c r="AG96" i="2"/>
  <c r="AV96" i="2" s="1"/>
  <c r="BG96" i="2" s="1"/>
  <c r="AG81" i="2"/>
  <c r="AV81" i="2" s="1"/>
  <c r="BG81" i="2" s="1"/>
  <c r="AG80" i="2"/>
  <c r="AV80" i="2" s="1"/>
  <c r="BG80" i="2" s="1"/>
  <c r="AG65" i="2"/>
  <c r="AV65" i="2" s="1"/>
  <c r="BG65" i="2" s="1"/>
  <c r="AG60" i="2"/>
  <c r="AV60" i="2" s="1"/>
  <c r="BG60" i="2" s="1"/>
  <c r="AG54" i="2"/>
  <c r="AV54" i="2" s="1"/>
  <c r="BG54" i="2" s="1"/>
  <c r="AG53" i="2"/>
  <c r="AV53" i="2" s="1"/>
  <c r="BG53" i="2" s="1"/>
  <c r="AG46" i="2"/>
  <c r="AV46" i="2" s="1"/>
  <c r="BG46" i="2" s="1"/>
  <c r="AG45" i="2"/>
  <c r="AV45" i="2" s="1"/>
  <c r="BG45" i="2" s="1"/>
  <c r="AG38" i="2"/>
  <c r="AV38" i="2" s="1"/>
  <c r="BG38" i="2" s="1"/>
  <c r="AG37" i="2"/>
  <c r="AV37" i="2" s="1"/>
  <c r="BG37" i="2" s="1"/>
  <c r="AG30" i="2"/>
  <c r="AV30" i="2" s="1"/>
  <c r="BG30" i="2" s="1"/>
  <c r="AG29" i="2"/>
  <c r="AV29" i="2" s="1"/>
  <c r="BG29" i="2" s="1"/>
  <c r="AG22" i="2"/>
  <c r="AG21" i="2"/>
  <c r="AV21" i="2" s="1"/>
  <c r="BG21" i="2" s="1"/>
  <c r="AG129" i="2"/>
  <c r="AV129" i="2" s="1"/>
  <c r="BG129" i="2" s="1"/>
  <c r="AG119" i="2"/>
  <c r="AV119" i="2" s="1"/>
  <c r="BG119" i="2" s="1"/>
  <c r="AG109" i="2"/>
  <c r="AG87" i="2"/>
  <c r="AG86" i="2"/>
  <c r="AV86" i="2" s="1"/>
  <c r="BG86" i="2" s="1"/>
  <c r="AG71" i="2"/>
  <c r="AV71" i="2" s="1"/>
  <c r="BG71" i="2" s="1"/>
  <c r="AG70" i="2"/>
  <c r="AV70" i="2" s="1"/>
  <c r="BG70" i="2" s="1"/>
  <c r="AG62" i="2"/>
  <c r="AG57" i="2"/>
  <c r="AV57" i="2" s="1"/>
  <c r="BG57" i="2" s="1"/>
  <c r="AG55" i="2"/>
  <c r="AV55" i="2" s="1"/>
  <c r="BG55" i="2" s="1"/>
  <c r="AG48" i="2"/>
  <c r="AG47" i="2"/>
  <c r="AV47" i="2" s="1"/>
  <c r="BG47" i="2" s="1"/>
  <c r="AG40" i="2"/>
  <c r="AV40" i="2" s="1"/>
  <c r="BG40" i="2" s="1"/>
  <c r="AG39" i="2"/>
  <c r="AV39" i="2" s="1"/>
  <c r="BG39" i="2" s="1"/>
  <c r="AG32" i="2"/>
  <c r="AG31" i="2"/>
  <c r="AV31" i="2" s="1"/>
  <c r="BG31" i="2" s="1"/>
  <c r="AG24" i="2"/>
  <c r="AV24" i="2" s="1"/>
  <c r="BG24" i="2" s="1"/>
  <c r="AG23" i="2"/>
  <c r="AG16" i="2"/>
  <c r="AV16" i="2" s="1"/>
  <c r="BG16" i="2" s="1"/>
  <c r="AG15" i="2"/>
  <c r="AV15" i="2" s="1"/>
  <c r="BG15" i="2" s="1"/>
  <c r="AG89" i="2"/>
  <c r="AV89" i="2" s="1"/>
  <c r="BG89" i="2" s="1"/>
  <c r="AG88" i="2"/>
  <c r="AV88" i="2" s="1"/>
  <c r="BG88" i="2" s="1"/>
  <c r="AG73" i="2"/>
  <c r="AV73" i="2" s="1"/>
  <c r="BG73" i="2" s="1"/>
  <c r="AG72" i="2"/>
  <c r="AV72" i="2" s="1"/>
  <c r="BG72" i="2" s="1"/>
  <c r="AG64" i="2"/>
  <c r="AV64" i="2" s="1"/>
  <c r="BG64" i="2" s="1"/>
  <c r="AG61" i="2"/>
  <c r="AV61" i="2" s="1"/>
  <c r="BG61" i="2" s="1"/>
  <c r="AG50" i="2"/>
  <c r="AG49" i="2"/>
  <c r="AV49" i="2" s="1"/>
  <c r="BG49" i="2" s="1"/>
  <c r="AG42" i="2"/>
  <c r="AV42" i="2" s="1"/>
  <c r="BG42" i="2" s="1"/>
  <c r="AG41" i="2"/>
  <c r="AV41" i="2" s="1"/>
  <c r="BG41" i="2" s="1"/>
  <c r="AG34" i="2"/>
  <c r="AV34" i="2" s="1"/>
  <c r="BG34" i="2" s="1"/>
  <c r="AG33" i="2"/>
  <c r="AV33" i="2" s="1"/>
  <c r="BG33" i="2" s="1"/>
  <c r="AG26" i="2"/>
  <c r="AV26" i="2" s="1"/>
  <c r="BG26" i="2" s="1"/>
  <c r="AG25" i="2"/>
  <c r="AV25" i="2" s="1"/>
  <c r="BG25" i="2" s="1"/>
  <c r="AG17" i="2"/>
  <c r="AV17" i="2" s="1"/>
  <c r="BG17" i="2" s="1"/>
  <c r="AG18" i="2"/>
  <c r="AV18" i="2" s="1"/>
  <c r="BG18" i="2" s="1"/>
  <c r="AD127" i="2"/>
  <c r="AS127" i="2" s="1"/>
  <c r="AD126" i="2"/>
  <c r="AS126" i="2" s="1"/>
  <c r="AD119" i="2"/>
  <c r="AD118" i="2"/>
  <c r="AS118" i="2" s="1"/>
  <c r="AD111" i="2"/>
  <c r="AS111" i="2" s="1"/>
  <c r="AD110" i="2"/>
  <c r="AS110" i="2" s="1"/>
  <c r="AD103" i="2"/>
  <c r="AD102" i="2"/>
  <c r="AS102" i="2" s="1"/>
  <c r="AD97" i="2"/>
  <c r="AS97" i="2" s="1"/>
  <c r="AD95" i="2"/>
  <c r="AS95" i="2" s="1"/>
  <c r="AD93" i="2"/>
  <c r="AD91" i="2"/>
  <c r="AS91" i="2" s="1"/>
  <c r="AD89" i="2"/>
  <c r="AS89" i="2" s="1"/>
  <c r="AD87" i="2"/>
  <c r="AS87" i="2" s="1"/>
  <c r="AD85" i="2"/>
  <c r="AS85" i="2" s="1"/>
  <c r="AD83" i="2"/>
  <c r="AS83" i="2" s="1"/>
  <c r="AD81" i="2"/>
  <c r="AS81" i="2" s="1"/>
  <c r="AD79" i="2"/>
  <c r="AS79" i="2" s="1"/>
  <c r="AD77" i="2"/>
  <c r="AD75" i="2"/>
  <c r="AS75" i="2" s="1"/>
  <c r="AD73" i="2"/>
  <c r="AS73" i="2" s="1"/>
  <c r="AD71" i="2"/>
  <c r="AS71" i="2" s="1"/>
  <c r="AD69" i="2"/>
  <c r="AD67" i="2"/>
  <c r="AS67" i="2" s="1"/>
  <c r="AD65" i="2"/>
  <c r="AS65" i="2" s="1"/>
  <c r="AD63" i="2"/>
  <c r="AS63" i="2" s="1"/>
  <c r="AD61" i="2"/>
  <c r="AD59" i="2"/>
  <c r="AS59" i="2" s="1"/>
  <c r="AD57" i="2"/>
  <c r="AS57" i="2" s="1"/>
  <c r="AD131" i="2"/>
  <c r="AS131" i="2" s="1"/>
  <c r="AD124" i="2"/>
  <c r="AS124" i="2" s="1"/>
  <c r="AD121" i="2"/>
  <c r="AS121" i="2" s="1"/>
  <c r="AD114" i="2"/>
  <c r="AS114" i="2" s="1"/>
  <c r="AD109" i="2"/>
  <c r="AS109" i="2" s="1"/>
  <c r="AD104" i="2"/>
  <c r="AD99" i="2"/>
  <c r="AS99" i="2" s="1"/>
  <c r="AD94" i="2"/>
  <c r="AS94" i="2" s="1"/>
  <c r="AD86" i="2"/>
  <c r="AS86" i="2" s="1"/>
  <c r="AD78" i="2"/>
  <c r="AS78" i="2" s="1"/>
  <c r="AD70" i="2"/>
  <c r="AS70" i="2" s="1"/>
  <c r="AD62" i="2"/>
  <c r="AS62" i="2" s="1"/>
  <c r="AD54" i="2"/>
  <c r="AS54" i="2" s="1"/>
  <c r="AD52" i="2"/>
  <c r="AS52" i="2" s="1"/>
  <c r="AD50" i="2"/>
  <c r="AS50" i="2" s="1"/>
  <c r="AD48" i="2"/>
  <c r="AS48" i="2" s="1"/>
  <c r="AD46" i="2"/>
  <c r="AS46" i="2" s="1"/>
  <c r="AD44" i="2"/>
  <c r="AS44" i="2" s="1"/>
  <c r="AD42" i="2"/>
  <c r="AS42" i="2" s="1"/>
  <c r="AD40" i="2"/>
  <c r="AS40" i="2" s="1"/>
  <c r="AD38" i="2"/>
  <c r="AD36" i="2"/>
  <c r="AD34" i="2"/>
  <c r="AS34" i="2" s="1"/>
  <c r="AD32" i="2"/>
  <c r="AS32" i="2" s="1"/>
  <c r="AD30" i="2"/>
  <c r="AS30" i="2" s="1"/>
  <c r="AD28" i="2"/>
  <c r="AD26" i="2"/>
  <c r="AS26" i="2" s="1"/>
  <c r="AD24" i="2"/>
  <c r="AS24" i="2" s="1"/>
  <c r="AD22" i="2"/>
  <c r="AS22" i="2" s="1"/>
  <c r="AD20" i="2"/>
  <c r="AD18" i="2"/>
  <c r="AS18" i="2" s="1"/>
  <c r="AD16" i="2"/>
  <c r="AS16" i="2" s="1"/>
  <c r="AD128" i="2"/>
  <c r="AS128" i="2" s="1"/>
  <c r="AD123" i="2"/>
  <c r="AD116" i="2"/>
  <c r="AS116" i="2" s="1"/>
  <c r="AD113" i="2"/>
  <c r="AS113" i="2" s="1"/>
  <c r="AD106" i="2"/>
  <c r="AS106" i="2" s="1"/>
  <c r="AD101" i="2"/>
  <c r="AD96" i="2"/>
  <c r="AS96" i="2" s="1"/>
  <c r="AD88" i="2"/>
  <c r="AS88" i="2" s="1"/>
  <c r="AD80" i="2"/>
  <c r="AS80" i="2" s="1"/>
  <c r="AD72" i="2"/>
  <c r="AD130" i="2"/>
  <c r="AS130" i="2" s="1"/>
  <c r="AD120" i="2"/>
  <c r="AS120" i="2" s="1"/>
  <c r="AD90" i="2"/>
  <c r="AS90" i="2" s="1"/>
  <c r="AD74" i="2"/>
  <c r="AD64" i="2"/>
  <c r="AS64" i="2" s="1"/>
  <c r="AD55" i="2"/>
  <c r="AS55" i="2" s="1"/>
  <c r="AD47" i="2"/>
  <c r="AS47" i="2" s="1"/>
  <c r="AD39" i="2"/>
  <c r="AD31" i="2"/>
  <c r="AS31" i="2" s="1"/>
  <c r="AD23" i="2"/>
  <c r="AS23" i="2" s="1"/>
  <c r="AD117" i="2"/>
  <c r="AS117" i="2" s="1"/>
  <c r="AD107" i="2"/>
  <c r="AS107" i="2" s="1"/>
  <c r="AD100" i="2"/>
  <c r="AS100" i="2" s="1"/>
  <c r="AD92" i="2"/>
  <c r="AS92" i="2" s="1"/>
  <c r="AD76" i="2"/>
  <c r="AS76" i="2" s="1"/>
  <c r="AD56" i="2"/>
  <c r="AD49" i="2"/>
  <c r="AS49" i="2" s="1"/>
  <c r="AD41" i="2"/>
  <c r="AS41" i="2" s="1"/>
  <c r="AD33" i="2"/>
  <c r="AS33" i="2" s="1"/>
  <c r="AD25" i="2"/>
  <c r="AS25" i="2" s="1"/>
  <c r="AD17" i="2"/>
  <c r="AS17" i="2" s="1"/>
  <c r="AD125" i="2"/>
  <c r="AS125" i="2" s="1"/>
  <c r="AD115" i="2"/>
  <c r="AS115" i="2" s="1"/>
  <c r="AD108" i="2"/>
  <c r="AS108" i="2" s="1"/>
  <c r="AD105" i="2"/>
  <c r="AS105" i="2" s="1"/>
  <c r="AD98" i="2"/>
  <c r="AS98" i="2" s="1"/>
  <c r="BD98" i="2" s="1"/>
  <c r="AD82" i="2"/>
  <c r="AS82" i="2" s="1"/>
  <c r="AD66" i="2"/>
  <c r="AS66" i="2" s="1"/>
  <c r="AD58" i="2"/>
  <c r="AS58" i="2" s="1"/>
  <c r="AD51" i="2"/>
  <c r="AS51" i="2" s="1"/>
  <c r="AD43" i="2"/>
  <c r="AS43" i="2" s="1"/>
  <c r="AD35" i="2"/>
  <c r="AD27" i="2"/>
  <c r="AS27" i="2" s="1"/>
  <c r="AD19" i="2"/>
  <c r="AS19" i="2" s="1"/>
  <c r="AD129" i="2"/>
  <c r="AS129" i="2" s="1"/>
  <c r="AD122" i="2"/>
  <c r="AS122" i="2" s="1"/>
  <c r="AD112" i="2"/>
  <c r="AS112" i="2" s="1"/>
  <c r="AD84" i="2"/>
  <c r="AS84" i="2" s="1"/>
  <c r="AD68" i="2"/>
  <c r="AS68" i="2" s="1"/>
  <c r="AD60" i="2"/>
  <c r="AS60" i="2" s="1"/>
  <c r="AD53" i="2"/>
  <c r="AS53" i="2" s="1"/>
  <c r="AD45" i="2"/>
  <c r="AS45" i="2" s="1"/>
  <c r="AD37" i="2"/>
  <c r="AS37" i="2" s="1"/>
  <c r="AD29" i="2"/>
  <c r="AS29" i="2" s="1"/>
  <c r="AD21" i="2"/>
  <c r="AS21" i="2" s="1"/>
  <c r="AH125" i="2"/>
  <c r="AW125" i="2" s="1"/>
  <c r="BH125" i="2" s="1"/>
  <c r="AH124" i="2"/>
  <c r="AW124" i="2" s="1"/>
  <c r="BH124" i="2" s="1"/>
  <c r="AH117" i="2"/>
  <c r="AW117" i="2" s="1"/>
  <c r="BH117" i="2" s="1"/>
  <c r="AH116" i="2"/>
  <c r="AW116" i="2" s="1"/>
  <c r="BH116" i="2" s="1"/>
  <c r="AH109" i="2"/>
  <c r="AW109" i="2" s="1"/>
  <c r="BH109" i="2" s="1"/>
  <c r="AH108" i="2"/>
  <c r="AW108" i="2" s="1"/>
  <c r="BH108" i="2" s="1"/>
  <c r="AH101" i="2"/>
  <c r="AW101" i="2" s="1"/>
  <c r="BH101" i="2" s="1"/>
  <c r="AH100" i="2"/>
  <c r="AW100" i="2" s="1"/>
  <c r="BH100" i="2" s="1"/>
  <c r="AH97" i="2"/>
  <c r="AW97" i="2" s="1"/>
  <c r="BH97" i="2" s="1"/>
  <c r="AH95" i="2"/>
  <c r="AW95" i="2" s="1"/>
  <c r="BH95" i="2" s="1"/>
  <c r="AH93" i="2"/>
  <c r="AW93" i="2" s="1"/>
  <c r="BH93" i="2" s="1"/>
  <c r="AH91" i="2"/>
  <c r="AW91" i="2" s="1"/>
  <c r="BH91" i="2" s="1"/>
  <c r="AH89" i="2"/>
  <c r="AW89" i="2" s="1"/>
  <c r="BH89" i="2" s="1"/>
  <c r="AH87" i="2"/>
  <c r="AW87" i="2" s="1"/>
  <c r="BH87" i="2" s="1"/>
  <c r="AH85" i="2"/>
  <c r="AW85" i="2" s="1"/>
  <c r="BH85" i="2" s="1"/>
  <c r="AH83" i="2"/>
  <c r="AW83" i="2" s="1"/>
  <c r="BH83" i="2" s="1"/>
  <c r="AH81" i="2"/>
  <c r="AW81" i="2" s="1"/>
  <c r="BH81" i="2" s="1"/>
  <c r="AH79" i="2"/>
  <c r="AW79" i="2" s="1"/>
  <c r="BH79" i="2" s="1"/>
  <c r="AH77" i="2"/>
  <c r="AW77" i="2" s="1"/>
  <c r="BH77" i="2" s="1"/>
  <c r="AH75" i="2"/>
  <c r="AW75" i="2" s="1"/>
  <c r="BH75" i="2" s="1"/>
  <c r="AH73" i="2"/>
  <c r="AH71" i="2"/>
  <c r="AW71" i="2" s="1"/>
  <c r="BH71" i="2" s="1"/>
  <c r="AH69" i="2"/>
  <c r="AW69" i="2" s="1"/>
  <c r="BH69" i="2" s="1"/>
  <c r="AH67" i="2"/>
  <c r="AW67" i="2" s="1"/>
  <c r="BH67" i="2" s="1"/>
  <c r="AH65" i="2"/>
  <c r="AW65" i="2" s="1"/>
  <c r="BH65" i="2" s="1"/>
  <c r="AH63" i="2"/>
  <c r="AW63" i="2" s="1"/>
  <c r="BH63" i="2" s="1"/>
  <c r="AH61" i="2"/>
  <c r="AH59" i="2"/>
  <c r="AW59" i="2" s="1"/>
  <c r="BH59" i="2" s="1"/>
  <c r="AH57" i="2"/>
  <c r="AW57" i="2" s="1"/>
  <c r="BH57" i="2" s="1"/>
  <c r="AH130" i="2"/>
  <c r="AW130" i="2" s="1"/>
  <c r="BH130" i="2" s="1"/>
  <c r="AH127" i="2"/>
  <c r="AW127" i="2" s="1"/>
  <c r="BH127" i="2" s="1"/>
  <c r="AH120" i="2"/>
  <c r="AW120" i="2" s="1"/>
  <c r="BH120" i="2" s="1"/>
  <c r="AH115" i="2"/>
  <c r="AW115" i="2" s="1"/>
  <c r="BH115" i="2" s="1"/>
  <c r="AH110" i="2"/>
  <c r="AW110" i="2" s="1"/>
  <c r="BH110" i="2" s="1"/>
  <c r="AH105" i="2"/>
  <c r="AW105" i="2" s="1"/>
  <c r="BH105" i="2" s="1"/>
  <c r="AH98" i="2"/>
  <c r="AW98" i="2" s="1"/>
  <c r="BH98" i="2" s="1"/>
  <c r="AH92" i="2"/>
  <c r="AW92" i="2" s="1"/>
  <c r="BH92" i="2" s="1"/>
  <c r="AH84" i="2"/>
  <c r="AW84" i="2" s="1"/>
  <c r="BH84" i="2" s="1"/>
  <c r="AH76" i="2"/>
  <c r="AW76" i="2" s="1"/>
  <c r="BH76" i="2" s="1"/>
  <c r="AH68" i="2"/>
  <c r="AW68" i="2" s="1"/>
  <c r="BH68" i="2" s="1"/>
  <c r="AH60" i="2"/>
  <c r="AW60" i="2" s="1"/>
  <c r="BH60" i="2" s="1"/>
  <c r="AH54" i="2"/>
  <c r="AW54" i="2" s="1"/>
  <c r="BH54" i="2" s="1"/>
  <c r="AH52" i="2"/>
  <c r="AW52" i="2" s="1"/>
  <c r="BH52" i="2" s="1"/>
  <c r="AH50" i="2"/>
  <c r="AW50" i="2" s="1"/>
  <c r="BH50" i="2" s="1"/>
  <c r="AH48" i="2"/>
  <c r="AW48" i="2" s="1"/>
  <c r="BH48" i="2" s="1"/>
  <c r="AH46" i="2"/>
  <c r="AW46" i="2" s="1"/>
  <c r="BH46" i="2" s="1"/>
  <c r="AH44" i="2"/>
  <c r="AW44" i="2" s="1"/>
  <c r="BH44" i="2" s="1"/>
  <c r="AH42" i="2"/>
  <c r="AW42" i="2" s="1"/>
  <c r="BH42" i="2" s="1"/>
  <c r="AH40" i="2"/>
  <c r="AW40" i="2" s="1"/>
  <c r="BH40" i="2" s="1"/>
  <c r="AH38" i="2"/>
  <c r="AW38" i="2" s="1"/>
  <c r="BH38" i="2" s="1"/>
  <c r="AH36" i="2"/>
  <c r="AW36" i="2" s="1"/>
  <c r="BH36" i="2" s="1"/>
  <c r="AH34" i="2"/>
  <c r="AW34" i="2" s="1"/>
  <c r="BH34" i="2" s="1"/>
  <c r="AH32" i="2"/>
  <c r="AW32" i="2" s="1"/>
  <c r="BH32" i="2" s="1"/>
  <c r="AH30" i="2"/>
  <c r="AW30" i="2" s="1"/>
  <c r="BH30" i="2" s="1"/>
  <c r="AH28" i="2"/>
  <c r="AW28" i="2" s="1"/>
  <c r="BH28" i="2" s="1"/>
  <c r="AH26" i="2"/>
  <c r="AW26" i="2" s="1"/>
  <c r="BH26" i="2" s="1"/>
  <c r="AH24" i="2"/>
  <c r="AW24" i="2" s="1"/>
  <c r="BH24" i="2" s="1"/>
  <c r="AH22" i="2"/>
  <c r="AW22" i="2" s="1"/>
  <c r="BH22" i="2" s="1"/>
  <c r="AH20" i="2"/>
  <c r="AW20" i="2" s="1"/>
  <c r="BH20" i="2" s="1"/>
  <c r="AH18" i="2"/>
  <c r="AW18" i="2" s="1"/>
  <c r="BH18" i="2" s="1"/>
  <c r="AH16" i="2"/>
  <c r="AW16" i="2" s="1"/>
  <c r="BH16" i="2" s="1"/>
  <c r="AH129" i="2"/>
  <c r="AW129" i="2" s="1"/>
  <c r="BH129" i="2" s="1"/>
  <c r="AH122" i="2"/>
  <c r="AW122" i="2" s="1"/>
  <c r="BH122" i="2" s="1"/>
  <c r="AH119" i="2"/>
  <c r="AW119" i="2" s="1"/>
  <c r="BH119" i="2" s="1"/>
  <c r="AH112" i="2"/>
  <c r="AW112" i="2" s="1"/>
  <c r="BH112" i="2" s="1"/>
  <c r="AH107" i="2"/>
  <c r="AW107" i="2" s="1"/>
  <c r="BH107" i="2" s="1"/>
  <c r="AH102" i="2"/>
  <c r="AW102" i="2" s="1"/>
  <c r="BH102" i="2" s="1"/>
  <c r="AH94" i="2"/>
  <c r="AW94" i="2" s="1"/>
  <c r="BH94" i="2" s="1"/>
  <c r="AH86" i="2"/>
  <c r="AW86" i="2" s="1"/>
  <c r="BH86" i="2" s="1"/>
  <c r="AH78" i="2"/>
  <c r="AW78" i="2" s="1"/>
  <c r="BH78" i="2" s="1"/>
  <c r="AH70" i="2"/>
  <c r="AW70" i="2" s="1"/>
  <c r="BH70" i="2" s="1"/>
  <c r="AH131" i="2"/>
  <c r="AW131" i="2" s="1"/>
  <c r="BH131" i="2" s="1"/>
  <c r="AH121" i="2"/>
  <c r="AW121" i="2" s="1"/>
  <c r="BH121" i="2" s="1"/>
  <c r="AH114" i="2"/>
  <c r="AW114" i="2" s="1"/>
  <c r="BH114" i="2" s="1"/>
  <c r="AH111" i="2"/>
  <c r="AW111" i="2" s="1"/>
  <c r="BH111" i="2" s="1"/>
  <c r="AH104" i="2"/>
  <c r="AW104" i="2" s="1"/>
  <c r="BH104" i="2" s="1"/>
  <c r="AH96" i="2"/>
  <c r="AW96" i="2" s="1"/>
  <c r="BH96" i="2" s="1"/>
  <c r="AH80" i="2"/>
  <c r="AW80" i="2" s="1"/>
  <c r="BH80" i="2" s="1"/>
  <c r="AH58" i="2"/>
  <c r="AW58" i="2" s="1"/>
  <c r="BH58" i="2" s="1"/>
  <c r="AH53" i="2"/>
  <c r="AW53" i="2" s="1"/>
  <c r="BH53" i="2" s="1"/>
  <c r="AH45" i="2"/>
  <c r="AW45" i="2" s="1"/>
  <c r="BH45" i="2" s="1"/>
  <c r="AH37" i="2"/>
  <c r="AW37" i="2" s="1"/>
  <c r="BH37" i="2" s="1"/>
  <c r="AH29" i="2"/>
  <c r="AW29" i="2" s="1"/>
  <c r="BH29" i="2" s="1"/>
  <c r="AH21" i="2"/>
  <c r="AW21" i="2" s="1"/>
  <c r="BH21" i="2" s="1"/>
  <c r="AH128" i="2"/>
  <c r="AW128" i="2" s="1"/>
  <c r="BH128" i="2" s="1"/>
  <c r="AH118" i="2"/>
  <c r="AW118" i="2" s="1"/>
  <c r="BH118" i="2" s="1"/>
  <c r="AH82" i="2"/>
  <c r="AW82" i="2" s="1"/>
  <c r="BH82" i="2" s="1"/>
  <c r="AH66" i="2"/>
  <c r="AW66" i="2" s="1"/>
  <c r="BH66" i="2" s="1"/>
  <c r="AH62" i="2"/>
  <c r="AW62" i="2" s="1"/>
  <c r="BH62" i="2" s="1"/>
  <c r="AH55" i="2"/>
  <c r="AW55" i="2" s="1"/>
  <c r="BH55" i="2" s="1"/>
  <c r="AH47" i="2"/>
  <c r="AW47" i="2" s="1"/>
  <c r="BH47" i="2" s="1"/>
  <c r="AH39" i="2"/>
  <c r="AW39" i="2" s="1"/>
  <c r="BH39" i="2" s="1"/>
  <c r="AH31" i="2"/>
  <c r="AW31" i="2" s="1"/>
  <c r="BH31" i="2" s="1"/>
  <c r="AH23" i="2"/>
  <c r="AW23" i="2" s="1"/>
  <c r="BH23" i="2" s="1"/>
  <c r="AH15" i="2"/>
  <c r="AW15" i="2" s="1"/>
  <c r="BH15" i="2" s="1"/>
  <c r="AH126" i="2"/>
  <c r="AW126" i="2" s="1"/>
  <c r="BH126" i="2" s="1"/>
  <c r="AH99" i="2"/>
  <c r="AW99" i="2" s="1"/>
  <c r="BH99" i="2" s="1"/>
  <c r="AH88" i="2"/>
  <c r="AW88" i="2" s="1"/>
  <c r="BH88" i="2" s="1"/>
  <c r="AH72" i="2"/>
  <c r="AW72" i="2" s="1"/>
  <c r="BH72" i="2" s="1"/>
  <c r="AH64" i="2"/>
  <c r="AW64" i="2" s="1"/>
  <c r="BH64" i="2" s="1"/>
  <c r="AH49" i="2"/>
  <c r="AW49" i="2" s="1"/>
  <c r="BH49" i="2" s="1"/>
  <c r="AH41" i="2"/>
  <c r="AW41" i="2" s="1"/>
  <c r="BH41" i="2" s="1"/>
  <c r="AH33" i="2"/>
  <c r="AW33" i="2" s="1"/>
  <c r="BH33" i="2" s="1"/>
  <c r="AH25" i="2"/>
  <c r="AW25" i="2" s="1"/>
  <c r="BH25" i="2" s="1"/>
  <c r="AH17" i="2"/>
  <c r="AW17" i="2" s="1"/>
  <c r="BH17" i="2" s="1"/>
  <c r="AH123" i="2"/>
  <c r="AW123" i="2" s="1"/>
  <c r="BH123" i="2" s="1"/>
  <c r="AH113" i="2"/>
  <c r="AW113" i="2" s="1"/>
  <c r="BH113" i="2" s="1"/>
  <c r="AH106" i="2"/>
  <c r="AW106" i="2" s="1"/>
  <c r="BH106" i="2" s="1"/>
  <c r="AH103" i="2"/>
  <c r="AW103" i="2" s="1"/>
  <c r="BH103" i="2" s="1"/>
  <c r="AH90" i="2"/>
  <c r="AW90" i="2" s="1"/>
  <c r="BH90" i="2" s="1"/>
  <c r="AH74" i="2"/>
  <c r="AW74" i="2" s="1"/>
  <c r="BH74" i="2" s="1"/>
  <c r="AH56" i="2"/>
  <c r="AW56" i="2" s="1"/>
  <c r="BH56" i="2" s="1"/>
  <c r="AH51" i="2"/>
  <c r="AW51" i="2" s="1"/>
  <c r="BH51" i="2" s="1"/>
  <c r="AH43" i="2"/>
  <c r="AW43" i="2" s="1"/>
  <c r="BH43" i="2" s="1"/>
  <c r="AH35" i="2"/>
  <c r="AH19" i="2"/>
  <c r="AW19" i="2" s="1"/>
  <c r="BH19" i="2" s="1"/>
  <c r="AH27" i="2"/>
  <c r="AW27" i="2" s="1"/>
  <c r="BH27" i="2" s="1"/>
  <c r="AE131" i="2"/>
  <c r="AT131" i="2" s="1"/>
  <c r="BE131" i="2" s="1"/>
  <c r="AE129" i="2"/>
  <c r="AT129" i="2" s="1"/>
  <c r="BE129" i="2" s="1"/>
  <c r="AE127" i="2"/>
  <c r="AT127" i="2" s="1"/>
  <c r="BE127" i="2" s="1"/>
  <c r="AE125" i="2"/>
  <c r="AT125" i="2" s="1"/>
  <c r="BE125" i="2" s="1"/>
  <c r="AE123" i="2"/>
  <c r="AT123" i="2" s="1"/>
  <c r="BE123" i="2" s="1"/>
  <c r="AE121" i="2"/>
  <c r="AT121" i="2" s="1"/>
  <c r="BE121" i="2" s="1"/>
  <c r="AE119" i="2"/>
  <c r="AT119" i="2" s="1"/>
  <c r="BE119" i="2" s="1"/>
  <c r="AE117" i="2"/>
  <c r="AT117" i="2" s="1"/>
  <c r="BE117" i="2" s="1"/>
  <c r="AE115" i="2"/>
  <c r="AT115" i="2" s="1"/>
  <c r="BE115" i="2" s="1"/>
  <c r="AE113" i="2"/>
  <c r="AT113" i="2" s="1"/>
  <c r="BE113" i="2" s="1"/>
  <c r="AE111" i="2"/>
  <c r="AT111" i="2" s="1"/>
  <c r="BE111" i="2" s="1"/>
  <c r="AE109" i="2"/>
  <c r="AT109" i="2" s="1"/>
  <c r="BE109" i="2" s="1"/>
  <c r="AE107" i="2"/>
  <c r="AT107" i="2" s="1"/>
  <c r="BE107" i="2" s="1"/>
  <c r="AE105" i="2"/>
  <c r="AT105" i="2" s="1"/>
  <c r="BE105" i="2" s="1"/>
  <c r="AE103" i="2"/>
  <c r="AT103" i="2" s="1"/>
  <c r="BE103" i="2" s="1"/>
  <c r="AE101" i="2"/>
  <c r="AT101" i="2" s="1"/>
  <c r="BE101" i="2" s="1"/>
  <c r="AE99" i="2"/>
  <c r="AT99" i="2" s="1"/>
  <c r="BE99" i="2" s="1"/>
  <c r="AE128" i="2"/>
  <c r="AT128" i="2" s="1"/>
  <c r="BE128" i="2" s="1"/>
  <c r="AE120" i="2"/>
  <c r="AT120" i="2" s="1"/>
  <c r="BE120" i="2" s="1"/>
  <c r="AE112" i="2"/>
  <c r="AT112" i="2" s="1"/>
  <c r="BE112" i="2" s="1"/>
  <c r="AE104" i="2"/>
  <c r="AT104" i="2" s="1"/>
  <c r="BE104" i="2" s="1"/>
  <c r="AE126" i="2"/>
  <c r="AT126" i="2" s="1"/>
  <c r="BE126" i="2" s="1"/>
  <c r="AE116" i="2"/>
  <c r="AT116" i="2" s="1"/>
  <c r="BE116" i="2" s="1"/>
  <c r="AE106" i="2"/>
  <c r="AT106" i="2" s="1"/>
  <c r="BE106" i="2" s="1"/>
  <c r="AE96" i="2"/>
  <c r="AT96" i="2" s="1"/>
  <c r="BE96" i="2" s="1"/>
  <c r="AE95" i="2"/>
  <c r="AT95" i="2" s="1"/>
  <c r="BE95" i="2" s="1"/>
  <c r="AE88" i="2"/>
  <c r="AT88" i="2" s="1"/>
  <c r="BE88" i="2" s="1"/>
  <c r="AE87" i="2"/>
  <c r="AT87" i="2" s="1"/>
  <c r="BE87" i="2" s="1"/>
  <c r="AE80" i="2"/>
  <c r="AT80" i="2" s="1"/>
  <c r="BE80" i="2" s="1"/>
  <c r="AE79" i="2"/>
  <c r="AT79" i="2" s="1"/>
  <c r="BE79" i="2" s="1"/>
  <c r="AE72" i="2"/>
  <c r="AT72" i="2" s="1"/>
  <c r="BE72" i="2" s="1"/>
  <c r="AE71" i="2"/>
  <c r="AT71" i="2" s="1"/>
  <c r="BE71" i="2" s="1"/>
  <c r="AE64" i="2"/>
  <c r="AT64" i="2" s="1"/>
  <c r="BE64" i="2" s="1"/>
  <c r="AE63" i="2"/>
  <c r="AT63" i="2" s="1"/>
  <c r="BE63" i="2" s="1"/>
  <c r="AE56" i="2"/>
  <c r="AT56" i="2" s="1"/>
  <c r="BE56" i="2" s="1"/>
  <c r="AE130" i="2"/>
  <c r="AT130" i="2" s="1"/>
  <c r="BE130" i="2" s="1"/>
  <c r="AE118" i="2"/>
  <c r="AT118" i="2" s="1"/>
  <c r="BE118" i="2" s="1"/>
  <c r="AE108" i="2"/>
  <c r="AT108" i="2" s="1"/>
  <c r="BE108" i="2" s="1"/>
  <c r="AE98" i="2"/>
  <c r="AT98" i="2" s="1"/>
  <c r="BE98" i="2" s="1"/>
  <c r="AE97" i="2"/>
  <c r="AT97" i="2" s="1"/>
  <c r="BE97" i="2" s="1"/>
  <c r="AE90" i="2"/>
  <c r="AT90" i="2" s="1"/>
  <c r="BE90" i="2" s="1"/>
  <c r="AE89" i="2"/>
  <c r="AT89" i="2" s="1"/>
  <c r="BE89" i="2" s="1"/>
  <c r="AE82" i="2"/>
  <c r="AT82" i="2" s="1"/>
  <c r="BE82" i="2" s="1"/>
  <c r="AE81" i="2"/>
  <c r="AT81" i="2" s="1"/>
  <c r="BE81" i="2" s="1"/>
  <c r="AE74" i="2"/>
  <c r="AT74" i="2" s="1"/>
  <c r="BE74" i="2" s="1"/>
  <c r="AE73" i="2"/>
  <c r="AT73" i="2" s="1"/>
  <c r="BE73" i="2" s="1"/>
  <c r="AE66" i="2"/>
  <c r="AT66" i="2" s="1"/>
  <c r="BE66" i="2" s="1"/>
  <c r="AE110" i="2"/>
  <c r="AT110" i="2" s="1"/>
  <c r="BE110" i="2" s="1"/>
  <c r="AE100" i="2"/>
  <c r="AT100" i="2" s="1"/>
  <c r="BE100" i="2" s="1"/>
  <c r="AE92" i="2"/>
  <c r="AT92" i="2" s="1"/>
  <c r="BE92" i="2" s="1"/>
  <c r="AE91" i="2"/>
  <c r="AT91" i="2" s="1"/>
  <c r="BE91" i="2" s="1"/>
  <c r="AE76" i="2"/>
  <c r="AT76" i="2" s="1"/>
  <c r="BE76" i="2" s="1"/>
  <c r="AE75" i="2"/>
  <c r="AT75" i="2" s="1"/>
  <c r="BE75" i="2" s="1"/>
  <c r="AE59" i="2"/>
  <c r="AT59" i="2" s="1"/>
  <c r="BE59" i="2" s="1"/>
  <c r="AE49" i="2"/>
  <c r="AT49" i="2" s="1"/>
  <c r="BE49" i="2" s="1"/>
  <c r="AE48" i="2"/>
  <c r="AT48" i="2" s="1"/>
  <c r="BE48" i="2" s="1"/>
  <c r="AE41" i="2"/>
  <c r="AT41" i="2" s="1"/>
  <c r="BE41" i="2" s="1"/>
  <c r="AE40" i="2"/>
  <c r="AT40" i="2" s="1"/>
  <c r="BE40" i="2" s="1"/>
  <c r="AE33" i="2"/>
  <c r="AT33" i="2" s="1"/>
  <c r="BE33" i="2" s="1"/>
  <c r="AE32" i="2"/>
  <c r="AT32" i="2" s="1"/>
  <c r="BE32" i="2" s="1"/>
  <c r="AE25" i="2"/>
  <c r="AT25" i="2" s="1"/>
  <c r="BE25" i="2" s="1"/>
  <c r="AE24" i="2"/>
  <c r="AT24" i="2" s="1"/>
  <c r="BE24" i="2" s="1"/>
  <c r="AE17" i="2"/>
  <c r="AT17" i="2" s="1"/>
  <c r="BE17" i="2" s="1"/>
  <c r="AE16" i="2"/>
  <c r="AT16" i="2" s="1"/>
  <c r="BE16" i="2" s="1"/>
  <c r="AE124" i="2"/>
  <c r="AT124" i="2" s="1"/>
  <c r="BE124" i="2" s="1"/>
  <c r="AE114" i="2"/>
  <c r="AT114" i="2" s="1"/>
  <c r="BE114" i="2" s="1"/>
  <c r="AE94" i="2"/>
  <c r="AT94" i="2" s="1"/>
  <c r="BE94" i="2" s="1"/>
  <c r="AE93" i="2"/>
  <c r="AT93" i="2" s="1"/>
  <c r="BE93" i="2" s="1"/>
  <c r="AE78" i="2"/>
  <c r="AT78" i="2" s="1"/>
  <c r="BE78" i="2" s="1"/>
  <c r="AE77" i="2"/>
  <c r="AT77" i="2" s="1"/>
  <c r="BE77" i="2" s="1"/>
  <c r="AE61" i="2"/>
  <c r="AT61" i="2" s="1"/>
  <c r="BE61" i="2" s="1"/>
  <c r="AE58" i="2"/>
  <c r="AT58" i="2" s="1"/>
  <c r="BE58" i="2" s="1"/>
  <c r="AE51" i="2"/>
  <c r="AT51" i="2" s="1"/>
  <c r="BE51" i="2" s="1"/>
  <c r="AE50" i="2"/>
  <c r="AT50" i="2" s="1"/>
  <c r="BE50" i="2" s="1"/>
  <c r="AE43" i="2"/>
  <c r="AT43" i="2" s="1"/>
  <c r="BE43" i="2" s="1"/>
  <c r="AE42" i="2"/>
  <c r="AT42" i="2" s="1"/>
  <c r="BE42" i="2" s="1"/>
  <c r="AE35" i="2"/>
  <c r="AT35" i="2" s="1"/>
  <c r="BE35" i="2" s="1"/>
  <c r="AE34" i="2"/>
  <c r="AT34" i="2" s="1"/>
  <c r="BE34" i="2" s="1"/>
  <c r="AE27" i="2"/>
  <c r="AT27" i="2" s="1"/>
  <c r="BE27" i="2" s="1"/>
  <c r="AE26" i="2"/>
  <c r="AT26" i="2" s="1"/>
  <c r="BE26" i="2" s="1"/>
  <c r="AE19" i="2"/>
  <c r="AT19" i="2" s="1"/>
  <c r="BE19" i="2" s="1"/>
  <c r="AE18" i="2"/>
  <c r="AT18" i="2" s="1"/>
  <c r="BE18" i="2" s="1"/>
  <c r="AE122" i="2"/>
  <c r="AT122" i="2" s="1"/>
  <c r="BE122" i="2" s="1"/>
  <c r="AE84" i="2"/>
  <c r="AT84" i="2" s="1"/>
  <c r="BE84" i="2" s="1"/>
  <c r="AE83" i="2"/>
  <c r="AT83" i="2" s="1"/>
  <c r="BE83" i="2" s="1"/>
  <c r="AE68" i="2"/>
  <c r="AT68" i="2" s="1"/>
  <c r="BE68" i="2" s="1"/>
  <c r="AE67" i="2"/>
  <c r="AT67" i="2" s="1"/>
  <c r="BE67" i="2" s="1"/>
  <c r="AE65" i="2"/>
  <c r="AT65" i="2" s="1"/>
  <c r="BE65" i="2" s="1"/>
  <c r="AE60" i="2"/>
  <c r="AT60" i="2" s="1"/>
  <c r="BE60" i="2" s="1"/>
  <c r="AE53" i="2"/>
  <c r="AT53" i="2" s="1"/>
  <c r="BE53" i="2" s="1"/>
  <c r="AE52" i="2"/>
  <c r="AT52" i="2" s="1"/>
  <c r="BE52" i="2" s="1"/>
  <c r="AE45" i="2"/>
  <c r="AT45" i="2" s="1"/>
  <c r="BE45" i="2" s="1"/>
  <c r="AE44" i="2"/>
  <c r="AT44" i="2" s="1"/>
  <c r="BE44" i="2" s="1"/>
  <c r="AE37" i="2"/>
  <c r="AT37" i="2" s="1"/>
  <c r="BE37" i="2" s="1"/>
  <c r="AE36" i="2"/>
  <c r="AT36" i="2" s="1"/>
  <c r="BE36" i="2" s="1"/>
  <c r="AE29" i="2"/>
  <c r="AT29" i="2" s="1"/>
  <c r="BE29" i="2" s="1"/>
  <c r="AE28" i="2"/>
  <c r="AT28" i="2" s="1"/>
  <c r="BE28" i="2" s="1"/>
  <c r="AE21" i="2"/>
  <c r="AT21" i="2" s="1"/>
  <c r="BE21" i="2" s="1"/>
  <c r="AE20" i="2"/>
  <c r="AT20" i="2" s="1"/>
  <c r="BE20" i="2" s="1"/>
  <c r="AE102" i="2"/>
  <c r="AT102" i="2" s="1"/>
  <c r="BE102" i="2" s="1"/>
  <c r="AE86" i="2"/>
  <c r="AT86" i="2" s="1"/>
  <c r="BE86" i="2" s="1"/>
  <c r="AE85" i="2"/>
  <c r="AT85" i="2" s="1"/>
  <c r="BE85" i="2" s="1"/>
  <c r="AE70" i="2"/>
  <c r="AT70" i="2" s="1"/>
  <c r="BE70" i="2" s="1"/>
  <c r="AE69" i="2"/>
  <c r="AT69" i="2" s="1"/>
  <c r="BE69" i="2" s="1"/>
  <c r="AE62" i="2"/>
  <c r="AT62" i="2" s="1"/>
  <c r="BE62" i="2" s="1"/>
  <c r="AE57" i="2"/>
  <c r="AT57" i="2" s="1"/>
  <c r="BE57" i="2" s="1"/>
  <c r="AE55" i="2"/>
  <c r="AT55" i="2" s="1"/>
  <c r="BE55" i="2" s="1"/>
  <c r="AE54" i="2"/>
  <c r="AT54" i="2" s="1"/>
  <c r="BE54" i="2" s="1"/>
  <c r="AE47" i="2"/>
  <c r="AT47" i="2" s="1"/>
  <c r="BE47" i="2" s="1"/>
  <c r="AE46" i="2"/>
  <c r="AT46" i="2" s="1"/>
  <c r="BE46" i="2" s="1"/>
  <c r="AE39" i="2"/>
  <c r="AT39" i="2" s="1"/>
  <c r="BE39" i="2" s="1"/>
  <c r="AE38" i="2"/>
  <c r="AT38" i="2" s="1"/>
  <c r="BE38" i="2" s="1"/>
  <c r="AE31" i="2"/>
  <c r="AT31" i="2" s="1"/>
  <c r="BE31" i="2" s="1"/>
  <c r="AE30" i="2"/>
  <c r="AT30" i="2" s="1"/>
  <c r="BE30" i="2" s="1"/>
  <c r="AE23" i="2"/>
  <c r="AT23" i="2" s="1"/>
  <c r="BE23" i="2" s="1"/>
  <c r="AE22" i="2"/>
  <c r="AT22" i="2" s="1"/>
  <c r="BE22" i="2" s="1"/>
  <c r="AI131" i="2"/>
  <c r="AX131" i="2" s="1"/>
  <c r="BI131" i="2" s="1"/>
  <c r="AI129" i="2"/>
  <c r="AX129" i="2" s="1"/>
  <c r="BI129" i="2" s="1"/>
  <c r="AI127" i="2"/>
  <c r="AI125" i="2"/>
  <c r="AX125" i="2" s="1"/>
  <c r="BI125" i="2" s="1"/>
  <c r="AI123" i="2"/>
  <c r="AX123" i="2" s="1"/>
  <c r="BI123" i="2" s="1"/>
  <c r="AI121" i="2"/>
  <c r="AX121" i="2" s="1"/>
  <c r="BI121" i="2" s="1"/>
  <c r="AI119" i="2"/>
  <c r="AX119" i="2" s="1"/>
  <c r="BI119" i="2" s="1"/>
  <c r="AI117" i="2"/>
  <c r="AX117" i="2" s="1"/>
  <c r="BI117" i="2" s="1"/>
  <c r="AI115" i="2"/>
  <c r="AX115" i="2" s="1"/>
  <c r="BI115" i="2" s="1"/>
  <c r="AI113" i="2"/>
  <c r="AX113" i="2" s="1"/>
  <c r="BI113" i="2" s="1"/>
  <c r="AI111" i="2"/>
  <c r="AI109" i="2"/>
  <c r="AX109" i="2" s="1"/>
  <c r="BI109" i="2" s="1"/>
  <c r="AI107" i="2"/>
  <c r="AX107" i="2" s="1"/>
  <c r="BI107" i="2" s="1"/>
  <c r="AI105" i="2"/>
  <c r="AX105" i="2" s="1"/>
  <c r="BI105" i="2" s="1"/>
  <c r="AI103" i="2"/>
  <c r="AX103" i="2" s="1"/>
  <c r="BI103" i="2" s="1"/>
  <c r="AI101" i="2"/>
  <c r="AX101" i="2" s="1"/>
  <c r="BI101" i="2" s="1"/>
  <c r="AI99" i="2"/>
  <c r="AX99" i="2" s="1"/>
  <c r="BI99" i="2" s="1"/>
  <c r="AI126" i="2"/>
  <c r="AX126" i="2" s="1"/>
  <c r="BI126" i="2" s="1"/>
  <c r="AI118" i="2"/>
  <c r="AI110" i="2"/>
  <c r="AX110" i="2" s="1"/>
  <c r="BI110" i="2" s="1"/>
  <c r="AI102" i="2"/>
  <c r="AX102" i="2" s="1"/>
  <c r="BI102" i="2" s="1"/>
  <c r="AI122" i="2"/>
  <c r="AX122" i="2" s="1"/>
  <c r="BI122" i="2" s="1"/>
  <c r="AI112" i="2"/>
  <c r="AX112" i="2" s="1"/>
  <c r="BI112" i="2" s="1"/>
  <c r="AI100" i="2"/>
  <c r="AX100" i="2" s="1"/>
  <c r="BI100" i="2" s="1"/>
  <c r="AI94" i="2"/>
  <c r="AX94" i="2" s="1"/>
  <c r="BI94" i="2" s="1"/>
  <c r="AI93" i="2"/>
  <c r="AX93" i="2" s="1"/>
  <c r="BI93" i="2" s="1"/>
  <c r="AI86" i="2"/>
  <c r="AI85" i="2"/>
  <c r="AX85" i="2" s="1"/>
  <c r="BI85" i="2" s="1"/>
  <c r="AI78" i="2"/>
  <c r="AX78" i="2" s="1"/>
  <c r="BI78" i="2" s="1"/>
  <c r="AI77" i="2"/>
  <c r="AX77" i="2" s="1"/>
  <c r="BI77" i="2" s="1"/>
  <c r="AI70" i="2"/>
  <c r="AX70" i="2" s="1"/>
  <c r="BI70" i="2" s="1"/>
  <c r="AI69" i="2"/>
  <c r="AX69" i="2" s="1"/>
  <c r="BI69" i="2" s="1"/>
  <c r="AI62" i="2"/>
  <c r="AX62" i="2" s="1"/>
  <c r="BI62" i="2" s="1"/>
  <c r="AI61" i="2"/>
  <c r="AX61" i="2" s="1"/>
  <c r="BI61" i="2" s="1"/>
  <c r="AI124" i="2"/>
  <c r="AI114" i="2"/>
  <c r="AX114" i="2" s="1"/>
  <c r="BI114" i="2" s="1"/>
  <c r="AI104" i="2"/>
  <c r="AX104" i="2" s="1"/>
  <c r="BI104" i="2" s="1"/>
  <c r="AI96" i="2"/>
  <c r="AX96" i="2" s="1"/>
  <c r="BI96" i="2" s="1"/>
  <c r="AI95" i="2"/>
  <c r="AX95" i="2" s="1"/>
  <c r="BI95" i="2" s="1"/>
  <c r="AI88" i="2"/>
  <c r="AX88" i="2" s="1"/>
  <c r="BI88" i="2" s="1"/>
  <c r="AI87" i="2"/>
  <c r="AX87" i="2" s="1"/>
  <c r="BI87" i="2" s="1"/>
  <c r="AI80" i="2"/>
  <c r="AX80" i="2" s="1"/>
  <c r="BI80" i="2" s="1"/>
  <c r="AI79" i="2"/>
  <c r="AX79" i="2" s="1"/>
  <c r="BI79" i="2" s="1"/>
  <c r="AI72" i="2"/>
  <c r="AX72" i="2" s="1"/>
  <c r="BI72" i="2" s="1"/>
  <c r="AI71" i="2"/>
  <c r="AX71" i="2" s="1"/>
  <c r="BI71" i="2" s="1"/>
  <c r="AI128" i="2"/>
  <c r="AX128" i="2" s="1"/>
  <c r="BI128" i="2" s="1"/>
  <c r="AI97" i="2"/>
  <c r="AX97" i="2" s="1"/>
  <c r="BI97" i="2" s="1"/>
  <c r="AI82" i="2"/>
  <c r="AX82" i="2" s="1"/>
  <c r="BI82" i="2" s="1"/>
  <c r="AI81" i="2"/>
  <c r="AX81" i="2" s="1"/>
  <c r="BI81" i="2" s="1"/>
  <c r="AI66" i="2"/>
  <c r="AX66" i="2" s="1"/>
  <c r="BI66" i="2" s="1"/>
  <c r="AI65" i="2"/>
  <c r="AX65" i="2" s="1"/>
  <c r="BI65" i="2" s="1"/>
  <c r="AI60" i="2"/>
  <c r="AX60" i="2" s="1"/>
  <c r="BI60" i="2" s="1"/>
  <c r="AI55" i="2"/>
  <c r="AX55" i="2" s="1"/>
  <c r="BI55" i="2" s="1"/>
  <c r="AI54" i="2"/>
  <c r="AX54" i="2" s="1"/>
  <c r="BI54" i="2" s="1"/>
  <c r="AI47" i="2"/>
  <c r="AX47" i="2" s="1"/>
  <c r="BI47" i="2" s="1"/>
  <c r="AI46" i="2"/>
  <c r="AX46" i="2" s="1"/>
  <c r="BI46" i="2" s="1"/>
  <c r="AI39" i="2"/>
  <c r="AX39" i="2" s="1"/>
  <c r="BI39" i="2" s="1"/>
  <c r="AI38" i="2"/>
  <c r="AX38" i="2" s="1"/>
  <c r="BI38" i="2" s="1"/>
  <c r="AI31" i="2"/>
  <c r="AX31" i="2" s="1"/>
  <c r="BI31" i="2" s="1"/>
  <c r="AI30" i="2"/>
  <c r="AX30" i="2" s="1"/>
  <c r="BI30" i="2" s="1"/>
  <c r="AI23" i="2"/>
  <c r="AX23" i="2" s="1"/>
  <c r="BI23" i="2" s="1"/>
  <c r="AI22" i="2"/>
  <c r="AX22" i="2" s="1"/>
  <c r="BI22" i="2" s="1"/>
  <c r="AI15" i="2"/>
  <c r="AX15" i="2" s="1"/>
  <c r="BI15" i="2" s="1"/>
  <c r="AI108" i="2"/>
  <c r="AX108" i="2" s="1"/>
  <c r="BI108" i="2" s="1"/>
  <c r="AI98" i="2"/>
  <c r="AX98" i="2" s="1"/>
  <c r="BI98" i="2" s="1"/>
  <c r="AI84" i="2"/>
  <c r="AX84" i="2" s="1"/>
  <c r="BI84" i="2" s="1"/>
  <c r="AI83" i="2"/>
  <c r="AX83" i="2" s="1"/>
  <c r="BI83" i="2" s="1"/>
  <c r="AI68" i="2"/>
  <c r="AX68" i="2" s="1"/>
  <c r="BI68" i="2" s="1"/>
  <c r="AI67" i="2"/>
  <c r="AX67" i="2" s="1"/>
  <c r="BI67" i="2" s="1"/>
  <c r="AI64" i="2"/>
  <c r="AX64" i="2" s="1"/>
  <c r="BI64" i="2" s="1"/>
  <c r="AI57" i="2"/>
  <c r="AX57" i="2" s="1"/>
  <c r="BI57" i="2" s="1"/>
  <c r="AI49" i="2"/>
  <c r="AX49" i="2" s="1"/>
  <c r="BI49" i="2" s="1"/>
  <c r="AI48" i="2"/>
  <c r="AX48" i="2" s="1"/>
  <c r="BI48" i="2" s="1"/>
  <c r="AI41" i="2"/>
  <c r="AX41" i="2" s="1"/>
  <c r="BI41" i="2" s="1"/>
  <c r="AI40" i="2"/>
  <c r="AX40" i="2" s="1"/>
  <c r="BI40" i="2" s="1"/>
  <c r="AI33" i="2"/>
  <c r="AX33" i="2" s="1"/>
  <c r="BI33" i="2" s="1"/>
  <c r="AI32" i="2"/>
  <c r="AX32" i="2" s="1"/>
  <c r="BI32" i="2" s="1"/>
  <c r="AI25" i="2"/>
  <c r="AX25" i="2" s="1"/>
  <c r="BI25" i="2" s="1"/>
  <c r="AI24" i="2"/>
  <c r="AX24" i="2" s="1"/>
  <c r="BI24" i="2" s="1"/>
  <c r="AI17" i="2"/>
  <c r="AX17" i="2" s="1"/>
  <c r="BI17" i="2" s="1"/>
  <c r="AI16" i="2"/>
  <c r="AX16" i="2" s="1"/>
  <c r="BI16" i="2" s="1"/>
  <c r="AI116" i="2"/>
  <c r="AX116" i="2" s="1"/>
  <c r="BI116" i="2" s="1"/>
  <c r="AI106" i="2"/>
  <c r="AX106" i="2" s="1"/>
  <c r="BI106" i="2" s="1"/>
  <c r="AI90" i="2"/>
  <c r="AX90" i="2" s="1"/>
  <c r="BI90" i="2" s="1"/>
  <c r="AI89" i="2"/>
  <c r="AX89" i="2" s="1"/>
  <c r="BI89" i="2" s="1"/>
  <c r="AI74" i="2"/>
  <c r="AX74" i="2" s="1"/>
  <c r="BI74" i="2" s="1"/>
  <c r="AI73" i="2"/>
  <c r="AX73" i="2" s="1"/>
  <c r="BI73" i="2" s="1"/>
  <c r="AI59" i="2"/>
  <c r="AX59" i="2" s="1"/>
  <c r="BI59" i="2" s="1"/>
  <c r="AI56" i="2"/>
  <c r="AX56" i="2" s="1"/>
  <c r="BI56" i="2" s="1"/>
  <c r="AI51" i="2"/>
  <c r="AX51" i="2" s="1"/>
  <c r="BI51" i="2" s="1"/>
  <c r="AI50" i="2"/>
  <c r="AX50" i="2" s="1"/>
  <c r="BI50" i="2" s="1"/>
  <c r="AI43" i="2"/>
  <c r="AX43" i="2" s="1"/>
  <c r="BI43" i="2" s="1"/>
  <c r="AI42" i="2"/>
  <c r="AX42" i="2" s="1"/>
  <c r="BI42" i="2" s="1"/>
  <c r="AI35" i="2"/>
  <c r="AX35" i="2" s="1"/>
  <c r="BI35" i="2" s="1"/>
  <c r="AI34" i="2"/>
  <c r="AX34" i="2" s="1"/>
  <c r="BI34" i="2" s="1"/>
  <c r="AI27" i="2"/>
  <c r="AX27" i="2" s="1"/>
  <c r="BI27" i="2" s="1"/>
  <c r="AI26" i="2"/>
  <c r="AX26" i="2" s="1"/>
  <c r="BI26" i="2" s="1"/>
  <c r="AI19" i="2"/>
  <c r="AX19" i="2" s="1"/>
  <c r="BI19" i="2" s="1"/>
  <c r="AI18" i="2"/>
  <c r="AX18" i="2" s="1"/>
  <c r="BI18" i="2" s="1"/>
  <c r="AI130" i="2"/>
  <c r="AX130" i="2" s="1"/>
  <c r="BI130" i="2" s="1"/>
  <c r="AI120" i="2"/>
  <c r="AX120" i="2" s="1"/>
  <c r="BI120" i="2" s="1"/>
  <c r="AI92" i="2"/>
  <c r="AX92" i="2" s="1"/>
  <c r="BI92" i="2" s="1"/>
  <c r="AI91" i="2"/>
  <c r="AX91" i="2" s="1"/>
  <c r="BI91" i="2" s="1"/>
  <c r="AI76" i="2"/>
  <c r="AX76" i="2" s="1"/>
  <c r="BI76" i="2" s="1"/>
  <c r="AI75" i="2"/>
  <c r="AX75" i="2" s="1"/>
  <c r="BI75" i="2" s="1"/>
  <c r="AI63" i="2"/>
  <c r="AX63" i="2" s="1"/>
  <c r="BI63" i="2" s="1"/>
  <c r="AI58" i="2"/>
  <c r="AX58" i="2" s="1"/>
  <c r="BI58" i="2" s="1"/>
  <c r="AI53" i="2"/>
  <c r="AX53" i="2" s="1"/>
  <c r="BI53" i="2" s="1"/>
  <c r="AI52" i="2"/>
  <c r="AX52" i="2" s="1"/>
  <c r="BI52" i="2" s="1"/>
  <c r="AI45" i="2"/>
  <c r="AX45" i="2" s="1"/>
  <c r="BI45" i="2" s="1"/>
  <c r="AI44" i="2"/>
  <c r="AX44" i="2" s="1"/>
  <c r="BI44" i="2" s="1"/>
  <c r="AI37" i="2"/>
  <c r="AX37" i="2" s="1"/>
  <c r="BI37" i="2" s="1"/>
  <c r="AI36" i="2"/>
  <c r="AX36" i="2" s="1"/>
  <c r="BI36" i="2" s="1"/>
  <c r="AI29" i="2"/>
  <c r="AX29" i="2" s="1"/>
  <c r="BI29" i="2" s="1"/>
  <c r="AI28" i="2"/>
  <c r="AX28" i="2" s="1"/>
  <c r="BI28" i="2" s="1"/>
  <c r="AI21" i="2"/>
  <c r="AX21" i="2" s="1"/>
  <c r="BI21" i="2" s="1"/>
  <c r="AI20" i="2"/>
  <c r="AX20" i="2" s="1"/>
  <c r="BI20" i="2" s="1"/>
  <c r="AM131" i="2"/>
  <c r="BB131" i="2" s="1"/>
  <c r="BM131" i="2" s="1"/>
  <c r="AM129" i="2"/>
  <c r="BB129" i="2" s="1"/>
  <c r="BM129" i="2" s="1"/>
  <c r="AM127" i="2"/>
  <c r="BB127" i="2" s="1"/>
  <c r="BM127" i="2" s="1"/>
  <c r="AM125" i="2"/>
  <c r="BB125" i="2" s="1"/>
  <c r="BM125" i="2" s="1"/>
  <c r="AM123" i="2"/>
  <c r="BB123" i="2" s="1"/>
  <c r="BM123" i="2" s="1"/>
  <c r="AM121" i="2"/>
  <c r="BB121" i="2" s="1"/>
  <c r="BM121" i="2" s="1"/>
  <c r="AM119" i="2"/>
  <c r="BB119" i="2" s="1"/>
  <c r="BM119" i="2" s="1"/>
  <c r="AM117" i="2"/>
  <c r="BB117" i="2" s="1"/>
  <c r="BM117" i="2" s="1"/>
  <c r="AM115" i="2"/>
  <c r="BB115" i="2" s="1"/>
  <c r="BM115" i="2" s="1"/>
  <c r="AM113" i="2"/>
  <c r="BB113" i="2" s="1"/>
  <c r="BM113" i="2" s="1"/>
  <c r="AM111" i="2"/>
  <c r="BB111" i="2" s="1"/>
  <c r="BM111" i="2" s="1"/>
  <c r="AM109" i="2"/>
  <c r="BB109" i="2" s="1"/>
  <c r="BM109" i="2" s="1"/>
  <c r="AM107" i="2"/>
  <c r="BB107" i="2" s="1"/>
  <c r="BM107" i="2" s="1"/>
  <c r="AM105" i="2"/>
  <c r="BB105" i="2" s="1"/>
  <c r="BM105" i="2" s="1"/>
  <c r="AM103" i="2"/>
  <c r="BB103" i="2" s="1"/>
  <c r="BM103" i="2" s="1"/>
  <c r="AM101" i="2"/>
  <c r="BB101" i="2" s="1"/>
  <c r="BM101" i="2" s="1"/>
  <c r="AM99" i="2"/>
  <c r="BB99" i="2" s="1"/>
  <c r="BM99" i="2" s="1"/>
  <c r="AM124" i="2"/>
  <c r="BB124" i="2" s="1"/>
  <c r="BM124" i="2" s="1"/>
  <c r="AM116" i="2"/>
  <c r="BB116" i="2" s="1"/>
  <c r="BM116" i="2" s="1"/>
  <c r="AM108" i="2"/>
  <c r="BB108" i="2" s="1"/>
  <c r="BM108" i="2" s="1"/>
  <c r="AM100" i="2"/>
  <c r="BB100" i="2" s="1"/>
  <c r="BM100" i="2" s="1"/>
  <c r="AM128" i="2"/>
  <c r="BB128" i="2" s="1"/>
  <c r="BM128" i="2" s="1"/>
  <c r="AM118" i="2"/>
  <c r="BB118" i="2" s="1"/>
  <c r="BM118" i="2" s="1"/>
  <c r="AM106" i="2"/>
  <c r="BB106" i="2" s="1"/>
  <c r="BM106" i="2" s="1"/>
  <c r="AM92" i="2"/>
  <c r="BB92" i="2" s="1"/>
  <c r="BM92" i="2" s="1"/>
  <c r="AM91" i="2"/>
  <c r="BB91" i="2" s="1"/>
  <c r="BM91" i="2" s="1"/>
  <c r="AM84" i="2"/>
  <c r="BB84" i="2" s="1"/>
  <c r="BM84" i="2" s="1"/>
  <c r="AM83" i="2"/>
  <c r="BB83" i="2" s="1"/>
  <c r="BM83" i="2" s="1"/>
  <c r="AM76" i="2"/>
  <c r="BB76" i="2" s="1"/>
  <c r="BM76" i="2" s="1"/>
  <c r="AM75" i="2"/>
  <c r="BB75" i="2" s="1"/>
  <c r="BM75" i="2" s="1"/>
  <c r="AM68" i="2"/>
  <c r="BB68" i="2" s="1"/>
  <c r="BM68" i="2" s="1"/>
  <c r="AM67" i="2"/>
  <c r="BB67" i="2" s="1"/>
  <c r="BM67" i="2" s="1"/>
  <c r="AM60" i="2"/>
  <c r="BB60" i="2" s="1"/>
  <c r="BM60" i="2" s="1"/>
  <c r="AM59" i="2"/>
  <c r="AM130" i="2"/>
  <c r="BB130" i="2" s="1"/>
  <c r="BM130" i="2" s="1"/>
  <c r="AM120" i="2"/>
  <c r="BB120" i="2" s="1"/>
  <c r="BM120" i="2" s="1"/>
  <c r="AM110" i="2"/>
  <c r="BB110" i="2" s="1"/>
  <c r="BM110" i="2" s="1"/>
  <c r="AM98" i="2"/>
  <c r="BB98" i="2" s="1"/>
  <c r="BM98" i="2" s="1"/>
  <c r="AM94" i="2"/>
  <c r="BB94" i="2" s="1"/>
  <c r="BM94" i="2" s="1"/>
  <c r="AM93" i="2"/>
  <c r="BB93" i="2" s="1"/>
  <c r="BM93" i="2" s="1"/>
  <c r="AM86" i="2"/>
  <c r="BB86" i="2" s="1"/>
  <c r="BM86" i="2" s="1"/>
  <c r="AM85" i="2"/>
  <c r="AM78" i="2"/>
  <c r="BB78" i="2" s="1"/>
  <c r="BM78" i="2" s="1"/>
  <c r="AM77" i="2"/>
  <c r="BB77" i="2" s="1"/>
  <c r="BM77" i="2" s="1"/>
  <c r="AM70" i="2"/>
  <c r="BB70" i="2" s="1"/>
  <c r="BM70" i="2" s="1"/>
  <c r="AM69" i="2"/>
  <c r="BB69" i="2" s="1"/>
  <c r="BM69" i="2" s="1"/>
  <c r="AM122" i="2"/>
  <c r="BB122" i="2" s="1"/>
  <c r="BM122" i="2" s="1"/>
  <c r="AM112" i="2"/>
  <c r="BB112" i="2" s="1"/>
  <c r="BM112" i="2" s="1"/>
  <c r="AM102" i="2"/>
  <c r="BB102" i="2" s="1"/>
  <c r="BM102" i="2" s="1"/>
  <c r="AM88" i="2"/>
  <c r="BB88" i="2" s="1"/>
  <c r="BM88" i="2" s="1"/>
  <c r="AM87" i="2"/>
  <c r="BB87" i="2" s="1"/>
  <c r="BM87" i="2" s="1"/>
  <c r="AM72" i="2"/>
  <c r="BB72" i="2" s="1"/>
  <c r="BM72" i="2" s="1"/>
  <c r="AM71" i="2"/>
  <c r="BB71" i="2" s="1"/>
  <c r="BM71" i="2" s="1"/>
  <c r="AM61" i="2"/>
  <c r="BB61" i="2" s="1"/>
  <c r="BM61" i="2" s="1"/>
  <c r="AM56" i="2"/>
  <c r="BB56" i="2" s="1"/>
  <c r="BM56" i="2" s="1"/>
  <c r="AM53" i="2"/>
  <c r="BB53" i="2" s="1"/>
  <c r="BM53" i="2" s="1"/>
  <c r="AM52" i="2"/>
  <c r="BB52" i="2" s="1"/>
  <c r="BM52" i="2" s="1"/>
  <c r="AM45" i="2"/>
  <c r="BB45" i="2" s="1"/>
  <c r="BM45" i="2" s="1"/>
  <c r="AM44" i="2"/>
  <c r="BB44" i="2" s="1"/>
  <c r="BM44" i="2" s="1"/>
  <c r="AM37" i="2"/>
  <c r="BB37" i="2" s="1"/>
  <c r="BM37" i="2" s="1"/>
  <c r="AM36" i="2"/>
  <c r="BB36" i="2" s="1"/>
  <c r="BM36" i="2" s="1"/>
  <c r="AM29" i="2"/>
  <c r="BB29" i="2" s="1"/>
  <c r="BM29" i="2" s="1"/>
  <c r="AM28" i="2"/>
  <c r="BB28" i="2" s="1"/>
  <c r="BM28" i="2" s="1"/>
  <c r="AM21" i="2"/>
  <c r="BB21" i="2" s="1"/>
  <c r="BM21" i="2" s="1"/>
  <c r="AM20" i="2"/>
  <c r="BB20" i="2" s="1"/>
  <c r="BM20" i="2" s="1"/>
  <c r="AM126" i="2"/>
  <c r="BB126" i="2" s="1"/>
  <c r="BM126" i="2" s="1"/>
  <c r="AM90" i="2"/>
  <c r="BB90" i="2" s="1"/>
  <c r="BM90" i="2" s="1"/>
  <c r="AM89" i="2"/>
  <c r="BB89" i="2" s="1"/>
  <c r="BM89" i="2" s="1"/>
  <c r="AM74" i="2"/>
  <c r="BB74" i="2" s="1"/>
  <c r="BM74" i="2" s="1"/>
  <c r="AM73" i="2"/>
  <c r="BB73" i="2" s="1"/>
  <c r="BM73" i="2" s="1"/>
  <c r="AM63" i="2"/>
  <c r="BB63" i="2" s="1"/>
  <c r="BM63" i="2" s="1"/>
  <c r="AM58" i="2"/>
  <c r="BB58" i="2" s="1"/>
  <c r="BM58" i="2" s="1"/>
  <c r="AM54" i="2"/>
  <c r="BB54" i="2" s="1"/>
  <c r="BM54" i="2" s="1"/>
  <c r="AM47" i="2"/>
  <c r="AM46" i="2"/>
  <c r="BB46" i="2" s="1"/>
  <c r="BM46" i="2" s="1"/>
  <c r="AM39" i="2"/>
  <c r="BB39" i="2" s="1"/>
  <c r="BM39" i="2" s="1"/>
  <c r="AM38" i="2"/>
  <c r="BB38" i="2" s="1"/>
  <c r="BM38" i="2" s="1"/>
  <c r="AM31" i="2"/>
  <c r="BB31" i="2" s="1"/>
  <c r="BM31" i="2" s="1"/>
  <c r="AM30" i="2"/>
  <c r="BB30" i="2" s="1"/>
  <c r="BM30" i="2" s="1"/>
  <c r="AM23" i="2"/>
  <c r="BB23" i="2" s="1"/>
  <c r="BM23" i="2" s="1"/>
  <c r="AM22" i="2"/>
  <c r="BB22" i="2" s="1"/>
  <c r="BM22" i="2" s="1"/>
  <c r="AM15" i="2"/>
  <c r="BB15" i="2" s="1"/>
  <c r="BM15" i="2" s="1"/>
  <c r="AM14" i="2"/>
  <c r="BB14" i="2" s="1"/>
  <c r="BM14" i="2" s="1"/>
  <c r="AM12" i="2"/>
  <c r="BB12" i="2" s="1"/>
  <c r="BM12" i="2" s="1"/>
  <c r="AM96" i="2"/>
  <c r="BB96" i="2" s="1"/>
  <c r="BM96" i="2" s="1"/>
  <c r="AM95" i="2"/>
  <c r="BB95" i="2" s="1"/>
  <c r="BM95" i="2" s="1"/>
  <c r="AM80" i="2"/>
  <c r="BB80" i="2" s="1"/>
  <c r="BM80" i="2" s="1"/>
  <c r="AM79" i="2"/>
  <c r="BB79" i="2" s="1"/>
  <c r="BM79" i="2" s="1"/>
  <c r="AM62" i="2"/>
  <c r="BB62" i="2" s="1"/>
  <c r="BM62" i="2" s="1"/>
  <c r="AM55" i="2"/>
  <c r="BB55" i="2" s="1"/>
  <c r="BM55" i="2" s="1"/>
  <c r="AM49" i="2"/>
  <c r="BB49" i="2" s="1"/>
  <c r="BM49" i="2" s="1"/>
  <c r="AM48" i="2"/>
  <c r="BB48" i="2" s="1"/>
  <c r="BM48" i="2" s="1"/>
  <c r="AM41" i="2"/>
  <c r="BB41" i="2" s="1"/>
  <c r="BM41" i="2" s="1"/>
  <c r="AM40" i="2"/>
  <c r="BB40" i="2" s="1"/>
  <c r="BM40" i="2" s="1"/>
  <c r="AM33" i="2"/>
  <c r="BB33" i="2" s="1"/>
  <c r="BM33" i="2" s="1"/>
  <c r="AM32" i="2"/>
  <c r="BB32" i="2" s="1"/>
  <c r="BM32" i="2" s="1"/>
  <c r="AM25" i="2"/>
  <c r="BB25" i="2" s="1"/>
  <c r="BM25" i="2" s="1"/>
  <c r="AM24" i="2"/>
  <c r="BB24" i="2" s="1"/>
  <c r="BM24" i="2" s="1"/>
  <c r="AM17" i="2"/>
  <c r="BB17" i="2" s="1"/>
  <c r="BM17" i="2" s="1"/>
  <c r="AM16" i="2"/>
  <c r="BB16" i="2" s="1"/>
  <c r="BM16" i="2" s="1"/>
  <c r="AM114" i="2"/>
  <c r="BB114" i="2" s="1"/>
  <c r="BM114" i="2" s="1"/>
  <c r="AM104" i="2"/>
  <c r="BB104" i="2" s="1"/>
  <c r="BM104" i="2" s="1"/>
  <c r="AM97" i="2"/>
  <c r="BB97" i="2" s="1"/>
  <c r="BM97" i="2" s="1"/>
  <c r="AM82" i="2"/>
  <c r="BB82" i="2" s="1"/>
  <c r="BM82" i="2" s="1"/>
  <c r="AM81" i="2"/>
  <c r="BB81" i="2" s="1"/>
  <c r="BM81" i="2" s="1"/>
  <c r="AM66" i="2"/>
  <c r="BB66" i="2" s="1"/>
  <c r="BM66" i="2" s="1"/>
  <c r="AM65" i="2"/>
  <c r="BB65" i="2" s="1"/>
  <c r="BM65" i="2" s="1"/>
  <c r="AM64" i="2"/>
  <c r="BB64" i="2" s="1"/>
  <c r="BM64" i="2" s="1"/>
  <c r="AM57" i="2"/>
  <c r="BB57" i="2" s="1"/>
  <c r="BM57" i="2" s="1"/>
  <c r="AM51" i="2"/>
  <c r="BB51" i="2" s="1"/>
  <c r="BM51" i="2" s="1"/>
  <c r="AM50" i="2"/>
  <c r="BB50" i="2" s="1"/>
  <c r="BM50" i="2" s="1"/>
  <c r="AM43" i="2"/>
  <c r="BB43" i="2" s="1"/>
  <c r="BM43" i="2" s="1"/>
  <c r="AM42" i="2"/>
  <c r="BB42" i="2" s="1"/>
  <c r="BM42" i="2" s="1"/>
  <c r="AM35" i="2"/>
  <c r="BB35" i="2" s="1"/>
  <c r="BM35" i="2" s="1"/>
  <c r="AM27" i="2"/>
  <c r="BB27" i="2" s="1"/>
  <c r="BM27" i="2" s="1"/>
  <c r="AM26" i="2"/>
  <c r="BB26" i="2" s="1"/>
  <c r="BM26" i="2" s="1"/>
  <c r="AM18" i="2"/>
  <c r="BB18" i="2" s="1"/>
  <c r="BM18" i="2" s="1"/>
  <c r="AM13" i="2"/>
  <c r="BB13" i="2" s="1"/>
  <c r="BM13" i="2" s="1"/>
  <c r="AM34" i="2"/>
  <c r="BB34" i="2" s="1"/>
  <c r="BM34" i="2" s="1"/>
  <c r="AM19" i="2"/>
  <c r="BB19" i="2" s="1"/>
  <c r="BM19" i="2" s="1"/>
  <c r="AM11" i="2"/>
  <c r="BR21" i="2"/>
  <c r="BU29" i="2" s="1"/>
  <c r="BT29" i="2" s="1"/>
  <c r="BR67" i="2"/>
  <c r="AY112" i="2"/>
  <c r="BJ112" i="2" s="1"/>
  <c r="AY97" i="2"/>
  <c r="BJ97" i="2" s="1"/>
  <c r="AY64" i="2"/>
  <c r="BJ64" i="2" s="1"/>
  <c r="AI5" i="2"/>
  <c r="AY79" i="2"/>
  <c r="BJ79" i="2" s="1"/>
  <c r="AY39" i="2"/>
  <c r="BJ39" i="2" s="1"/>
  <c r="AY23" i="2"/>
  <c r="BJ23" i="2" s="1"/>
  <c r="AY105" i="2"/>
  <c r="BJ105" i="2" s="1"/>
  <c r="AY116" i="2"/>
  <c r="BJ116" i="2" s="1"/>
  <c r="AY85" i="2"/>
  <c r="BJ85" i="2" s="1"/>
  <c r="AY96" i="2"/>
  <c r="BJ96" i="2" s="1"/>
  <c r="AY65" i="2"/>
  <c r="BJ65" i="2" s="1"/>
  <c r="AY42" i="2"/>
  <c r="BJ42" i="2" s="1"/>
  <c r="AY22" i="2"/>
  <c r="BJ22" i="2" s="1"/>
  <c r="AY18" i="2"/>
  <c r="BJ18" i="2" s="1"/>
  <c r="AY128" i="2"/>
  <c r="BJ128" i="2" s="1"/>
  <c r="AY40" i="2"/>
  <c r="BJ40" i="2" s="1"/>
  <c r="AY16" i="2"/>
  <c r="BJ16" i="2" s="1"/>
  <c r="AZ109" i="2"/>
  <c r="BK109" i="2" s="1"/>
  <c r="AZ93" i="2"/>
  <c r="BK93" i="2" s="1"/>
  <c r="AZ124" i="2"/>
  <c r="BK124" i="2" s="1"/>
  <c r="AJ5" i="2"/>
  <c r="AZ67" i="2"/>
  <c r="BK67" i="2" s="1"/>
  <c r="AZ63" i="2"/>
  <c r="BK63" i="2" s="1"/>
  <c r="AZ66" i="2"/>
  <c r="BK66" i="2" s="1"/>
  <c r="AZ62" i="2"/>
  <c r="BK62" i="2" s="1"/>
  <c r="AZ57" i="2"/>
  <c r="BK57" i="2" s="1"/>
  <c r="AZ46" i="2"/>
  <c r="BK46" i="2" s="1"/>
  <c r="AZ14" i="2"/>
  <c r="BK14" i="2" s="1"/>
  <c r="AZ100" i="2"/>
  <c r="BK100" i="2" s="1"/>
  <c r="AZ88" i="2"/>
  <c r="BK88" i="2" s="1"/>
  <c r="AZ56" i="2"/>
  <c r="BK56" i="2" s="1"/>
  <c r="AZ116" i="2"/>
  <c r="BK116" i="2" s="1"/>
  <c r="AZ99" i="2"/>
  <c r="BK99" i="2" s="1"/>
  <c r="AZ24" i="2"/>
  <c r="BK24" i="2" s="1"/>
  <c r="AZ60" i="2"/>
  <c r="BK60" i="2" s="1"/>
  <c r="AZ52" i="2"/>
  <c r="BK52" i="2" s="1"/>
  <c r="AS104" i="2"/>
  <c r="AS72" i="2"/>
  <c r="AS56" i="2"/>
  <c r="AS36" i="2"/>
  <c r="AS28" i="2"/>
  <c r="AS20" i="2"/>
  <c r="AS74" i="2"/>
  <c r="AS38" i="2"/>
  <c r="AS123" i="2"/>
  <c r="AS119" i="2"/>
  <c r="AS103" i="2"/>
  <c r="AS39" i="2"/>
  <c r="AS35" i="2"/>
  <c r="AS77" i="2"/>
  <c r="AS69" i="2"/>
  <c r="AK5" i="2"/>
  <c r="BA124" i="2"/>
  <c r="BL124" i="2" s="1"/>
  <c r="BA131" i="2"/>
  <c r="BL131" i="2" s="1"/>
  <c r="BA113" i="2"/>
  <c r="BL113" i="2" s="1"/>
  <c r="BA86" i="2"/>
  <c r="BL86" i="2" s="1"/>
  <c r="BA74" i="2"/>
  <c r="BL74" i="2" s="1"/>
  <c r="BA69" i="2"/>
  <c r="BL69" i="2" s="1"/>
  <c r="BA56" i="2"/>
  <c r="BL56" i="2" s="1"/>
  <c r="BA17" i="2"/>
  <c r="BL17" i="2" s="1"/>
  <c r="BA117" i="2"/>
  <c r="BL117" i="2" s="1"/>
  <c r="BA110" i="2"/>
  <c r="BL110" i="2" s="1"/>
  <c r="BA28" i="2"/>
  <c r="BL28" i="2" s="1"/>
  <c r="BA20" i="2"/>
  <c r="BL20" i="2" s="1"/>
  <c r="BA84" i="2"/>
  <c r="BL84" i="2" s="1"/>
  <c r="BA31" i="2"/>
  <c r="BL31" i="2" s="1"/>
  <c r="BA26" i="2"/>
  <c r="BL26" i="2" s="1"/>
  <c r="AU126" i="2"/>
  <c r="BF126" i="2" s="1"/>
  <c r="AU101" i="2"/>
  <c r="BF101" i="2" s="1"/>
  <c r="AU92" i="2"/>
  <c r="BF92" i="2" s="1"/>
  <c r="AU68" i="2"/>
  <c r="BF68" i="2" s="1"/>
  <c r="AU60" i="2"/>
  <c r="BF60" i="2" s="1"/>
  <c r="AU105" i="2"/>
  <c r="BF105" i="2" s="1"/>
  <c r="AU67" i="2"/>
  <c r="BF67" i="2" s="1"/>
  <c r="AE5" i="2"/>
  <c r="AU99" i="2"/>
  <c r="BF99" i="2" s="1"/>
  <c r="AU90" i="2"/>
  <c r="BF90" i="2" s="1"/>
  <c r="AU120" i="2"/>
  <c r="BF120" i="2" s="1"/>
  <c r="AU85" i="2"/>
  <c r="BF85" i="2" s="1"/>
  <c r="AU46" i="2"/>
  <c r="BF46" i="2" s="1"/>
  <c r="AU18" i="2"/>
  <c r="BF18" i="2" s="1"/>
  <c r="AU82" i="2"/>
  <c r="BF82" i="2" s="1"/>
  <c r="AU21" i="2"/>
  <c r="BF21" i="2" s="1"/>
  <c r="AU73" i="2"/>
  <c r="BF73" i="2" s="1"/>
  <c r="AU36" i="2"/>
  <c r="BF36" i="2" s="1"/>
  <c r="AV117" i="2"/>
  <c r="BG117" i="2" s="1"/>
  <c r="AV109" i="2"/>
  <c r="BG109" i="2" s="1"/>
  <c r="AF5" i="2"/>
  <c r="AV108" i="2"/>
  <c r="BG108" i="2" s="1"/>
  <c r="AV87" i="2"/>
  <c r="BG87" i="2" s="1"/>
  <c r="AV124" i="2"/>
  <c r="BG124" i="2" s="1"/>
  <c r="AV90" i="2"/>
  <c r="BG90" i="2" s="1"/>
  <c r="AV50" i="2"/>
  <c r="BG50" i="2" s="1"/>
  <c r="AV100" i="2"/>
  <c r="BG100" i="2" s="1"/>
  <c r="AV22" i="2"/>
  <c r="BG22" i="2" s="1"/>
  <c r="AV127" i="2"/>
  <c r="BG127" i="2" s="1"/>
  <c r="AV92" i="2"/>
  <c r="BG92" i="2" s="1"/>
  <c r="AV76" i="2"/>
  <c r="BG76" i="2" s="1"/>
  <c r="AV48" i="2"/>
  <c r="BG48" i="2" s="1"/>
  <c r="AV36" i="2"/>
  <c r="BG36" i="2" s="1"/>
  <c r="AV32" i="2"/>
  <c r="BG32" i="2" s="1"/>
  <c r="AV43" i="2"/>
  <c r="BG43" i="2" s="1"/>
  <c r="AV27" i="2"/>
  <c r="BG27" i="2" s="1"/>
  <c r="AV23" i="2"/>
  <c r="BG23" i="2" s="1"/>
  <c r="AG5" i="2"/>
  <c r="AW61" i="2"/>
  <c r="BH61" i="2" s="1"/>
  <c r="AD5" i="2"/>
  <c r="AX111" i="2"/>
  <c r="BI111" i="2" s="1"/>
  <c r="AH5" i="2"/>
  <c r="AX124" i="2"/>
  <c r="BI124" i="2" s="1"/>
  <c r="AX86" i="2"/>
  <c r="BI86" i="2" s="1"/>
  <c r="AM5" i="2"/>
  <c r="AL5" i="2"/>
  <c r="BB47" i="2"/>
  <c r="BM47" i="2" s="1"/>
  <c r="AV111" i="2"/>
  <c r="BG111" i="2" s="1"/>
  <c r="AV62" i="2"/>
  <c r="BG62" i="2" s="1"/>
  <c r="AZ108" i="2"/>
  <c r="BK108" i="2" s="1"/>
  <c r="AZ111" i="2"/>
  <c r="BK111" i="2" s="1"/>
  <c r="AZ86" i="2"/>
  <c r="BK86" i="2" s="1"/>
  <c r="AZ85" i="2"/>
  <c r="BK85" i="2" s="1"/>
  <c r="AZ61" i="2"/>
  <c r="BK61" i="2" s="1"/>
  <c r="AZ59" i="2"/>
  <c r="BK59" i="2" s="1"/>
  <c r="AZ87" i="2"/>
  <c r="BK87" i="2" s="1"/>
  <c r="AZ58" i="2"/>
  <c r="BK58" i="2" s="1"/>
  <c r="AZ42" i="2"/>
  <c r="BK42" i="2" s="1"/>
  <c r="AZ36" i="2"/>
  <c r="BK36" i="2" s="1"/>
  <c r="AZ20" i="2"/>
  <c r="BK20" i="2" s="1"/>
  <c r="AZ29" i="2"/>
  <c r="BK29" i="2" s="1"/>
  <c r="AZ72" i="2"/>
  <c r="BK72" i="2" s="1"/>
  <c r="AZ39" i="2"/>
  <c r="BK39" i="2" s="1"/>
  <c r="AS101" i="2"/>
  <c r="AS93" i="2"/>
  <c r="AS61" i="2"/>
  <c r="AW73" i="2"/>
  <c r="BH73" i="2" s="1"/>
  <c r="AW35" i="2"/>
  <c r="BH35" i="2" s="1"/>
  <c r="BA99" i="2"/>
  <c r="BL99" i="2" s="1"/>
  <c r="BA126" i="2"/>
  <c r="BL126" i="2" s="1"/>
  <c r="BA114" i="2"/>
  <c r="BL114" i="2" s="1"/>
  <c r="BA83" i="2"/>
  <c r="BL83" i="2" s="1"/>
  <c r="BA78" i="2"/>
  <c r="BL78" i="2" s="1"/>
  <c r="BA77" i="2"/>
  <c r="BL77" i="2" s="1"/>
  <c r="BA52" i="2"/>
  <c r="BL52" i="2" s="1"/>
  <c r="BA91" i="2"/>
  <c r="BL91" i="2" s="1"/>
  <c r="BA45" i="2"/>
  <c r="BL45" i="2" s="1"/>
  <c r="BA29" i="2"/>
  <c r="BL29" i="2" s="1"/>
  <c r="AX127" i="2"/>
  <c r="BI127" i="2" s="1"/>
  <c r="AX118" i="2"/>
  <c r="BI118" i="2" s="1"/>
  <c r="BB85" i="2"/>
  <c r="BM85" i="2" s="1"/>
  <c r="BB59" i="2"/>
  <c r="BM59" i="2" s="1"/>
  <c r="AU114" i="2"/>
  <c r="BF114" i="2" s="1"/>
  <c r="AU107" i="2"/>
  <c r="BF107" i="2" s="1"/>
  <c r="AU43" i="2"/>
  <c r="BF43" i="2" s="1"/>
  <c r="AU29" i="2"/>
  <c r="BF29" i="2" s="1"/>
  <c r="AU24" i="2"/>
  <c r="BF24" i="2" s="1"/>
  <c r="AU48" i="2"/>
  <c r="BF48" i="2" s="1"/>
  <c r="AY130" i="2"/>
  <c r="BJ130" i="2" s="1"/>
  <c r="AY114" i="2"/>
  <c r="BJ114" i="2" s="1"/>
  <c r="AY100" i="2"/>
  <c r="BJ100" i="2" s="1"/>
  <c r="AY98" i="2"/>
  <c r="BJ98" i="2" s="1"/>
  <c r="AY131" i="2"/>
  <c r="BJ131" i="2" s="1"/>
  <c r="AY111" i="2"/>
  <c r="BJ111" i="2" s="1"/>
  <c r="AY107" i="2"/>
  <c r="BJ107" i="2" s="1"/>
  <c r="AY91" i="2"/>
  <c r="BJ91" i="2" s="1"/>
  <c r="AY87" i="2"/>
  <c r="BJ87" i="2" s="1"/>
  <c r="AY81" i="2"/>
  <c r="BJ81" i="2" s="1"/>
  <c r="AY129" i="2"/>
  <c r="BJ129" i="2" s="1"/>
  <c r="AY88" i="2"/>
  <c r="BJ88" i="2" s="1"/>
  <c r="AY72" i="2"/>
  <c r="BJ72" i="2" s="1"/>
  <c r="AY55" i="2"/>
  <c r="BJ55" i="2" s="1"/>
  <c r="AY45" i="2"/>
  <c r="BJ45" i="2" s="1"/>
  <c r="AY31" i="2"/>
  <c r="BJ31" i="2" s="1"/>
  <c r="AY29" i="2"/>
  <c r="BJ29" i="2" s="1"/>
  <c r="AY62" i="2"/>
  <c r="BJ62" i="2" s="1"/>
  <c r="AY54" i="2"/>
  <c r="BJ54" i="2" s="1"/>
  <c r="AY48" i="2"/>
  <c r="BJ48" i="2" s="1"/>
  <c r="AY94" i="2"/>
  <c r="BJ94" i="2" s="1"/>
  <c r="AY28" i="2"/>
  <c r="BJ28" i="2" s="1"/>
  <c r="AY15" i="2"/>
  <c r="BJ15" i="2" s="1"/>
  <c r="AY44" i="2"/>
  <c r="BJ44" i="2" s="1"/>
  <c r="AD7" i="2"/>
  <c r="BR3" i="2"/>
  <c r="BL5" i="2" l="1"/>
  <c r="R7" i="2"/>
  <c r="BH5" i="2"/>
  <c r="N7" i="2"/>
  <c r="BD5" i="2"/>
  <c r="J7" i="2"/>
  <c r="BI5" i="2"/>
  <c r="O7" i="2"/>
  <c r="BJ5" i="2"/>
  <c r="P7" i="2"/>
  <c r="BK5" i="2"/>
  <c r="Q7" i="2"/>
  <c r="BE5" i="2"/>
  <c r="K7" i="2"/>
  <c r="BG5" i="2"/>
  <c r="M7" i="2"/>
  <c r="BM5" i="2"/>
  <c r="S7" i="2"/>
  <c r="BF5" i="2"/>
  <c r="W126" i="2" s="1"/>
  <c r="L7" i="2"/>
  <c r="BU28" i="2"/>
  <c r="BT28" i="2" s="1"/>
  <c r="BR29" i="2" s="1"/>
  <c r="BR84" i="2" s="1"/>
  <c r="BU25" i="2"/>
  <c r="BT25" i="2" s="1"/>
  <c r="BU27" i="2"/>
  <c r="BT27" i="2" s="1"/>
  <c r="BU26" i="2"/>
  <c r="BT26" i="2" s="1"/>
  <c r="BR26" i="2" s="1"/>
  <c r="BR81" i="2" s="1"/>
  <c r="BU22" i="2"/>
  <c r="BT22" i="2" s="1"/>
  <c r="BR22" i="2" s="1"/>
  <c r="BR77" i="2" s="1"/>
  <c r="BR30" i="2"/>
  <c r="BR76" i="2"/>
  <c r="V98" i="2"/>
  <c r="W118" i="2"/>
  <c r="W114" i="2"/>
  <c r="W98" i="2"/>
  <c r="W90" i="2"/>
  <c r="W74" i="2"/>
  <c r="W70" i="2"/>
  <c r="W54" i="2"/>
  <c r="W50" i="2"/>
  <c r="W129" i="2"/>
  <c r="W121" i="2"/>
  <c r="W105" i="2"/>
  <c r="W101" i="2"/>
  <c r="W85" i="2"/>
  <c r="W81" i="2"/>
  <c r="W65" i="2"/>
  <c r="W57" i="2"/>
  <c r="W41" i="2"/>
  <c r="W37" i="2"/>
  <c r="W100" i="2"/>
  <c r="W92" i="2"/>
  <c r="W60" i="2"/>
  <c r="W44" i="2"/>
  <c r="W24" i="2"/>
  <c r="W20" i="2"/>
  <c r="W115" i="2"/>
  <c r="W107" i="2"/>
  <c r="W75" i="2"/>
  <c r="W59" i="2"/>
  <c r="W31" i="2"/>
  <c r="W27" i="2"/>
  <c r="W128" i="2"/>
  <c r="W112" i="2"/>
  <c r="W48" i="2"/>
  <c r="W26" i="2"/>
  <c r="W95" i="2"/>
  <c r="W79" i="2"/>
  <c r="W25" i="2"/>
  <c r="W17" i="2"/>
  <c r="W22" i="2"/>
  <c r="W71" i="2"/>
  <c r="W30" i="2"/>
  <c r="W56" i="2"/>
  <c r="W87" i="2"/>
  <c r="W29" i="2"/>
  <c r="D98" i="2"/>
  <c r="B98" i="2"/>
  <c r="C98" i="2"/>
  <c r="BD130" i="2"/>
  <c r="V130" i="2" s="1"/>
  <c r="F130" i="2"/>
  <c r="F100" i="2"/>
  <c r="BD100" i="2"/>
  <c r="V100" i="2" s="1"/>
  <c r="F22" i="2"/>
  <c r="BD22" i="2"/>
  <c r="V22" i="2" s="1"/>
  <c r="F24" i="2"/>
  <c r="BD24" i="2"/>
  <c r="V24" i="2" s="1"/>
  <c r="F54" i="2"/>
  <c r="BD54" i="2"/>
  <c r="V54" i="2" s="1"/>
  <c r="BD123" i="2"/>
  <c r="V123" i="2" s="1"/>
  <c r="F123" i="2"/>
  <c r="BD103" i="2"/>
  <c r="V103" i="2" s="1"/>
  <c r="F103" i="2"/>
  <c r="F72" i="2"/>
  <c r="BD72" i="2"/>
  <c r="V72" i="2" s="1"/>
  <c r="BD71" i="2"/>
  <c r="V71" i="2" s="1"/>
  <c r="F71" i="2"/>
  <c r="BD63" i="2"/>
  <c r="V63" i="2" s="1"/>
  <c r="F63" i="2"/>
  <c r="BD47" i="2"/>
  <c r="V47" i="2" s="1"/>
  <c r="F47" i="2"/>
  <c r="F28" i="2"/>
  <c r="BD28" i="2"/>
  <c r="V28" i="2" s="1"/>
  <c r="BD33" i="2"/>
  <c r="V33" i="2" s="1"/>
  <c r="F33" i="2"/>
  <c r="BD17" i="2"/>
  <c r="V17" i="2" s="1"/>
  <c r="F17" i="2"/>
  <c r="BD97" i="2"/>
  <c r="V97" i="2" s="1"/>
  <c r="F97" i="2"/>
  <c r="BD128" i="2"/>
  <c r="V128" i="2" s="1"/>
  <c r="F128" i="2"/>
  <c r="BD114" i="2"/>
  <c r="V114" i="2" s="1"/>
  <c r="F114" i="2"/>
  <c r="BD90" i="2"/>
  <c r="V90" i="2" s="1"/>
  <c r="F90" i="2"/>
  <c r="F70" i="2"/>
  <c r="BD70" i="2"/>
  <c r="V70" i="2" s="1"/>
  <c r="BD110" i="2"/>
  <c r="V110" i="2" s="1"/>
  <c r="F110" i="2"/>
  <c r="BD94" i="2"/>
  <c r="V94" i="2" s="1"/>
  <c r="F94" i="2"/>
  <c r="BD122" i="2"/>
  <c r="V122" i="2" s="1"/>
  <c r="F122" i="2"/>
  <c r="BD99" i="2"/>
  <c r="V99" i="2" s="1"/>
  <c r="F99" i="2"/>
  <c r="F50" i="2"/>
  <c r="BD50" i="2"/>
  <c r="V50" i="2" s="1"/>
  <c r="BD129" i="2"/>
  <c r="V129" i="2" s="1"/>
  <c r="F129" i="2"/>
  <c r="BD121" i="2"/>
  <c r="V121" i="2" s="1"/>
  <c r="F121" i="2"/>
  <c r="BD113" i="2"/>
  <c r="V113" i="2" s="1"/>
  <c r="F113" i="2"/>
  <c r="BD96" i="2"/>
  <c r="V96" i="2" s="1"/>
  <c r="F96" i="2"/>
  <c r="BD84" i="2"/>
  <c r="V84" i="2" s="1"/>
  <c r="F84" i="2"/>
  <c r="F68" i="2"/>
  <c r="BD68" i="2"/>
  <c r="V68" i="2" s="1"/>
  <c r="F52" i="2"/>
  <c r="BD52" i="2"/>
  <c r="V52" i="2" s="1"/>
  <c r="BD85" i="2"/>
  <c r="V85" i="2" s="1"/>
  <c r="F85" i="2"/>
  <c r="BD77" i="2"/>
  <c r="V77" i="2" s="1"/>
  <c r="F77" i="2"/>
  <c r="BD69" i="2"/>
  <c r="V69" i="2" s="1"/>
  <c r="F69" i="2"/>
  <c r="BD61" i="2"/>
  <c r="V61" i="2" s="1"/>
  <c r="F61" i="2"/>
  <c r="BD53" i="2"/>
  <c r="V53" i="2" s="1"/>
  <c r="F53" i="2"/>
  <c r="BD45" i="2"/>
  <c r="V45" i="2" s="1"/>
  <c r="F45" i="2"/>
  <c r="BD18" i="2"/>
  <c r="V18" i="2" s="1"/>
  <c r="F18" i="2"/>
  <c r="F20" i="2"/>
  <c r="BD20" i="2"/>
  <c r="V20" i="2" s="1"/>
  <c r="BD39" i="2"/>
  <c r="V39" i="2" s="1"/>
  <c r="F39" i="2"/>
  <c r="BD31" i="2"/>
  <c r="V31" i="2" s="1"/>
  <c r="F31" i="2"/>
  <c r="BD23" i="2"/>
  <c r="V23" i="2" s="1"/>
  <c r="F23" i="2"/>
  <c r="F116" i="2"/>
  <c r="BD116" i="2"/>
  <c r="V116" i="2" s="1"/>
  <c r="BD74" i="2"/>
  <c r="V74" i="2" s="1"/>
  <c r="F74" i="2"/>
  <c r="BD101" i="2"/>
  <c r="V101" i="2" s="1"/>
  <c r="F101" i="2"/>
  <c r="BD107" i="2"/>
  <c r="V107" i="2" s="1"/>
  <c r="F107" i="2"/>
  <c r="BD131" i="2"/>
  <c r="V131" i="2" s="1"/>
  <c r="F131" i="2"/>
  <c r="BD115" i="2"/>
  <c r="V115" i="2" s="1"/>
  <c r="F115" i="2"/>
  <c r="BD88" i="2"/>
  <c r="V88" i="2" s="1"/>
  <c r="F88" i="2"/>
  <c r="F56" i="2"/>
  <c r="BD56" i="2"/>
  <c r="V56" i="2" s="1"/>
  <c r="BD79" i="2"/>
  <c r="V79" i="2" s="1"/>
  <c r="F79" i="2"/>
  <c r="BD55" i="2"/>
  <c r="V55" i="2" s="1"/>
  <c r="F55" i="2"/>
  <c r="F26" i="2"/>
  <c r="BD26" i="2"/>
  <c r="V26" i="2" s="1"/>
  <c r="BD41" i="2"/>
  <c r="V41" i="2" s="1"/>
  <c r="F41" i="2"/>
  <c r="BD25" i="2"/>
  <c r="V25" i="2" s="1"/>
  <c r="F25" i="2"/>
  <c r="BD105" i="2"/>
  <c r="V105" i="2" s="1"/>
  <c r="F105" i="2"/>
  <c r="BD106" i="2"/>
  <c r="V106" i="2" s="1"/>
  <c r="F106" i="2"/>
  <c r="F32" i="2"/>
  <c r="BD32" i="2"/>
  <c r="V32" i="2" s="1"/>
  <c r="BD126" i="2"/>
  <c r="V126" i="2" s="1"/>
  <c r="F126" i="2"/>
  <c r="BD112" i="2"/>
  <c r="V112" i="2" s="1"/>
  <c r="F112" i="2"/>
  <c r="BD82" i="2"/>
  <c r="V82" i="2" s="1"/>
  <c r="F82" i="2"/>
  <c r="F62" i="2"/>
  <c r="BD62" i="2"/>
  <c r="V62" i="2" s="1"/>
  <c r="BD109" i="2"/>
  <c r="V109" i="2" s="1"/>
  <c r="F109" i="2"/>
  <c r="BD93" i="2"/>
  <c r="V93" i="2" s="1"/>
  <c r="F93" i="2"/>
  <c r="BD120" i="2"/>
  <c r="V120" i="2" s="1"/>
  <c r="F120" i="2"/>
  <c r="BD86" i="2"/>
  <c r="V86" i="2" s="1"/>
  <c r="F86" i="2"/>
  <c r="F46" i="2"/>
  <c r="BD46" i="2"/>
  <c r="V46" i="2" s="1"/>
  <c r="BD127" i="2"/>
  <c r="V127" i="2" s="1"/>
  <c r="F127" i="2"/>
  <c r="BD119" i="2"/>
  <c r="V119" i="2" s="1"/>
  <c r="F119" i="2"/>
  <c r="BD111" i="2"/>
  <c r="V111" i="2" s="1"/>
  <c r="F111" i="2"/>
  <c r="BD95" i="2"/>
  <c r="V95" i="2" s="1"/>
  <c r="F95" i="2"/>
  <c r="F80" i="2"/>
  <c r="BD80" i="2"/>
  <c r="V80" i="2" s="1"/>
  <c r="F64" i="2"/>
  <c r="BD64" i="2"/>
  <c r="V64" i="2" s="1"/>
  <c r="F48" i="2"/>
  <c r="BD48" i="2"/>
  <c r="V48" i="2" s="1"/>
  <c r="F91" i="2"/>
  <c r="BD91" i="2"/>
  <c r="V91" i="2" s="1"/>
  <c r="F83" i="2"/>
  <c r="BD83" i="2"/>
  <c r="V83" i="2" s="1"/>
  <c r="BD75" i="2"/>
  <c r="V75" i="2" s="1"/>
  <c r="F75" i="2"/>
  <c r="BD67" i="2"/>
  <c r="V67" i="2" s="1"/>
  <c r="F67" i="2"/>
  <c r="BD59" i="2"/>
  <c r="V59" i="2" s="1"/>
  <c r="F59" i="2"/>
  <c r="BD51" i="2"/>
  <c r="V51" i="2" s="1"/>
  <c r="F51" i="2"/>
  <c r="BD42" i="2"/>
  <c r="V42" i="2" s="1"/>
  <c r="F42" i="2"/>
  <c r="F44" i="2"/>
  <c r="BD44" i="2"/>
  <c r="V44" i="2" s="1"/>
  <c r="BD37" i="2"/>
  <c r="V37" i="2" s="1"/>
  <c r="F37" i="2"/>
  <c r="BD29" i="2"/>
  <c r="V29" i="2" s="1"/>
  <c r="F29" i="2"/>
  <c r="BD21" i="2"/>
  <c r="V21" i="2" s="1"/>
  <c r="F21" i="2"/>
  <c r="F98" i="2"/>
  <c r="BD87" i="2"/>
  <c r="V87" i="2" s="1"/>
  <c r="F87" i="2"/>
  <c r="F16" i="2"/>
  <c r="BD16" i="2"/>
  <c r="V16" i="2" s="1"/>
  <c r="F124" i="2"/>
  <c r="BD124" i="2"/>
  <c r="V124" i="2" s="1"/>
  <c r="F108" i="2"/>
  <c r="BD108" i="2"/>
  <c r="V108" i="2" s="1"/>
  <c r="F78" i="2"/>
  <c r="BD78" i="2"/>
  <c r="V78" i="2" s="1"/>
  <c r="F58" i="2"/>
  <c r="BD58" i="2"/>
  <c r="V58" i="2" s="1"/>
  <c r="BD102" i="2"/>
  <c r="V102" i="2" s="1"/>
  <c r="F102" i="2"/>
  <c r="F40" i="2"/>
  <c r="BD40" i="2"/>
  <c r="V40" i="2" s="1"/>
  <c r="BD118" i="2"/>
  <c r="V118" i="2" s="1"/>
  <c r="F118" i="2"/>
  <c r="F66" i="2"/>
  <c r="BD66" i="2"/>
  <c r="V66" i="2" s="1"/>
  <c r="F38" i="2"/>
  <c r="BD38" i="2"/>
  <c r="V38" i="2" s="1"/>
  <c r="BD125" i="2"/>
  <c r="V125" i="2" s="1"/>
  <c r="F125" i="2"/>
  <c r="BD117" i="2"/>
  <c r="V117" i="2" s="1"/>
  <c r="F117" i="2"/>
  <c r="BD104" i="2"/>
  <c r="V104" i="2" s="1"/>
  <c r="F104" i="2"/>
  <c r="BD92" i="2"/>
  <c r="V92" i="2" s="1"/>
  <c r="F92" i="2"/>
  <c r="F76" i="2"/>
  <c r="BD76" i="2"/>
  <c r="V76" i="2" s="1"/>
  <c r="F60" i="2"/>
  <c r="BD60" i="2"/>
  <c r="V60" i="2" s="1"/>
  <c r="F30" i="2"/>
  <c r="BD30" i="2"/>
  <c r="V30" i="2" s="1"/>
  <c r="BD89" i="2"/>
  <c r="V89" i="2" s="1"/>
  <c r="F89" i="2"/>
  <c r="BD81" i="2"/>
  <c r="V81" i="2" s="1"/>
  <c r="F81" i="2"/>
  <c r="BD73" i="2"/>
  <c r="V73" i="2" s="1"/>
  <c r="F73" i="2"/>
  <c r="BD65" i="2"/>
  <c r="V65" i="2" s="1"/>
  <c r="F65" i="2"/>
  <c r="BD57" i="2"/>
  <c r="V57" i="2" s="1"/>
  <c r="F57" i="2"/>
  <c r="BD49" i="2"/>
  <c r="V49" i="2" s="1"/>
  <c r="F49" i="2"/>
  <c r="F34" i="2"/>
  <c r="BD34" i="2"/>
  <c r="V34" i="2" s="1"/>
  <c r="F36" i="2"/>
  <c r="BD36" i="2"/>
  <c r="V36" i="2" s="1"/>
  <c r="BD43" i="2"/>
  <c r="V43" i="2" s="1"/>
  <c r="F43" i="2"/>
  <c r="BD35" i="2"/>
  <c r="V35" i="2" s="1"/>
  <c r="F35" i="2"/>
  <c r="BD27" i="2"/>
  <c r="V27" i="2" s="1"/>
  <c r="F27" i="2"/>
  <c r="BD19" i="2"/>
  <c r="V19" i="2" s="1"/>
  <c r="F19" i="2"/>
  <c r="AO131" i="2"/>
  <c r="AO127" i="2"/>
  <c r="AO123" i="2"/>
  <c r="AO119" i="2"/>
  <c r="AO115" i="2"/>
  <c r="AO111" i="2"/>
  <c r="AO107" i="2"/>
  <c r="AO103" i="2"/>
  <c r="AO99" i="2"/>
  <c r="AO95" i="2"/>
  <c r="AO91" i="2"/>
  <c r="AO87" i="2"/>
  <c r="AO83" i="2"/>
  <c r="AO79" i="2"/>
  <c r="AO75" i="2"/>
  <c r="AO71" i="2"/>
  <c r="AO67" i="2"/>
  <c r="AO63" i="2"/>
  <c r="AO59" i="2"/>
  <c r="AO55" i="2"/>
  <c r="AO51" i="2"/>
  <c r="AO47" i="2"/>
  <c r="AO43" i="2"/>
  <c r="AO39" i="2"/>
  <c r="AO35" i="2"/>
  <c r="AO31" i="2"/>
  <c r="AO27" i="2"/>
  <c r="AO23" i="2"/>
  <c r="AO19" i="2"/>
  <c r="AO15" i="2"/>
  <c r="AO11" i="2"/>
  <c r="AO126" i="2"/>
  <c r="AO121" i="2"/>
  <c r="AO116" i="2"/>
  <c r="AO110" i="2"/>
  <c r="AO105" i="2"/>
  <c r="AO100" i="2"/>
  <c r="AO94" i="2"/>
  <c r="AO89" i="2"/>
  <c r="AO84" i="2"/>
  <c r="AO78" i="2"/>
  <c r="AO73" i="2"/>
  <c r="AO68" i="2"/>
  <c r="AO62" i="2"/>
  <c r="AO57" i="2"/>
  <c r="AO52" i="2"/>
  <c r="AO46" i="2"/>
  <c r="AO41" i="2"/>
  <c r="AO36" i="2"/>
  <c r="AO30" i="2"/>
  <c r="AO25" i="2"/>
  <c r="AO20" i="2"/>
  <c r="AO14" i="2"/>
  <c r="AO130" i="2"/>
  <c r="AO125" i="2"/>
  <c r="AO120" i="2"/>
  <c r="AO114" i="2"/>
  <c r="AO109" i="2"/>
  <c r="AO104" i="2"/>
  <c r="AO98" i="2"/>
  <c r="AO93" i="2"/>
  <c r="AO88" i="2"/>
  <c r="AO82" i="2"/>
  <c r="AO77" i="2"/>
  <c r="AO72" i="2"/>
  <c r="AO66" i="2"/>
  <c r="AO61" i="2"/>
  <c r="AO56" i="2"/>
  <c r="AO50" i="2"/>
  <c r="AO45" i="2"/>
  <c r="AO40" i="2"/>
  <c r="AO34" i="2"/>
  <c r="AO29" i="2"/>
  <c r="AO24" i="2"/>
  <c r="AO18" i="2"/>
  <c r="AO13" i="2"/>
  <c r="AO128" i="2"/>
  <c r="AO117" i="2"/>
  <c r="AO106" i="2"/>
  <c r="AO96" i="2"/>
  <c r="AO85" i="2"/>
  <c r="AO74" i="2"/>
  <c r="AO64" i="2"/>
  <c r="AO53" i="2"/>
  <c r="AO42" i="2"/>
  <c r="AO32" i="2"/>
  <c r="AO21" i="2"/>
  <c r="AO112" i="2"/>
  <c r="AO101" i="2"/>
  <c r="AO80" i="2"/>
  <c r="AO58" i="2"/>
  <c r="AO48" i="2"/>
  <c r="AO26" i="2"/>
  <c r="AO129" i="2"/>
  <c r="AO108" i="2"/>
  <c r="AO86" i="2"/>
  <c r="AO76" i="2"/>
  <c r="AO54" i="2"/>
  <c r="AO33" i="2"/>
  <c r="AO12" i="2"/>
  <c r="AO124" i="2"/>
  <c r="AO113" i="2"/>
  <c r="AO102" i="2"/>
  <c r="AO92" i="2"/>
  <c r="AO81" i="2"/>
  <c r="AO70" i="2"/>
  <c r="AO60" i="2"/>
  <c r="AO49" i="2"/>
  <c r="AO38" i="2"/>
  <c r="AO28" i="2"/>
  <c r="AO17" i="2"/>
  <c r="AO122" i="2"/>
  <c r="AO90" i="2"/>
  <c r="AO69" i="2"/>
  <c r="AO37" i="2"/>
  <c r="AO16" i="2"/>
  <c r="AO118" i="2"/>
  <c r="AO97" i="2"/>
  <c r="AO65" i="2"/>
  <c r="AO44" i="2"/>
  <c r="AO22" i="2"/>
  <c r="BU11" i="2"/>
  <c r="BT11" i="2" s="1"/>
  <c r="BU4" i="2"/>
  <c r="BU8" i="2"/>
  <c r="BU7" i="2"/>
  <c r="BT7" i="2" s="1"/>
  <c r="BR7" i="2" s="1"/>
  <c r="BR62" i="2" s="1"/>
  <c r="BU10" i="2"/>
  <c r="BT10" i="2" s="1"/>
  <c r="BU9" i="2"/>
  <c r="W13" i="2" l="1"/>
  <c r="W21" i="2"/>
  <c r="W40" i="2"/>
  <c r="W33" i="2"/>
  <c r="W127" i="2"/>
  <c r="W64" i="2"/>
  <c r="W15" i="2"/>
  <c r="W43" i="2"/>
  <c r="W83" i="2"/>
  <c r="W123" i="2"/>
  <c r="W32" i="2"/>
  <c r="W68" i="2"/>
  <c r="W108" i="2"/>
  <c r="W49" i="2"/>
  <c r="W69" i="2"/>
  <c r="W89" i="2"/>
  <c r="W113" i="2"/>
  <c r="W38" i="2"/>
  <c r="W58" i="2"/>
  <c r="W82" i="2"/>
  <c r="W102" i="2"/>
  <c r="W122" i="2"/>
  <c r="W14" i="2"/>
  <c r="W119" i="2"/>
  <c r="W39" i="2"/>
  <c r="W72" i="2"/>
  <c r="W63" i="2"/>
  <c r="W18" i="2"/>
  <c r="W80" i="2"/>
  <c r="W23" i="2"/>
  <c r="W51" i="2"/>
  <c r="W91" i="2"/>
  <c r="W16" i="2"/>
  <c r="W36" i="2"/>
  <c r="W76" i="2"/>
  <c r="W124" i="2"/>
  <c r="W53" i="2"/>
  <c r="W73" i="2"/>
  <c r="W97" i="2"/>
  <c r="W117" i="2"/>
  <c r="W42" i="2"/>
  <c r="W66" i="2"/>
  <c r="W86" i="2"/>
  <c r="W106" i="2"/>
  <c r="W130" i="2"/>
  <c r="W120" i="2"/>
  <c r="W55" i="2"/>
  <c r="W88" i="2"/>
  <c r="W103" i="2"/>
  <c r="W104" i="2"/>
  <c r="W47" i="2"/>
  <c r="W111" i="2"/>
  <c r="W34" i="2"/>
  <c r="W96" i="2"/>
  <c r="W19" i="2"/>
  <c r="W35" i="2"/>
  <c r="W67" i="2"/>
  <c r="W99" i="2"/>
  <c r="W131" i="2"/>
  <c r="W28" i="2"/>
  <c r="W52" i="2"/>
  <c r="W84" i="2"/>
  <c r="W116" i="2"/>
  <c r="W45" i="2"/>
  <c r="W61" i="2"/>
  <c r="W77" i="2"/>
  <c r="W93" i="2"/>
  <c r="W109" i="2"/>
  <c r="W125" i="2"/>
  <c r="W46" i="2"/>
  <c r="W62" i="2"/>
  <c r="W78" i="2"/>
  <c r="W94" i="2"/>
  <c r="W110" i="2"/>
  <c r="AB78" i="2"/>
  <c r="AB54" i="2"/>
  <c r="AB38" i="2"/>
  <c r="AB26" i="2"/>
  <c r="AB14" i="2"/>
  <c r="AB130" i="2"/>
  <c r="AB126" i="2"/>
  <c r="AB122" i="2"/>
  <c r="AB118" i="2"/>
  <c r="AB114" i="2"/>
  <c r="AB110" i="2"/>
  <c r="AB106" i="2"/>
  <c r="AB102" i="2"/>
  <c r="AB98" i="2"/>
  <c r="AB94" i="2"/>
  <c r="AB90" i="2"/>
  <c r="AB86" i="2"/>
  <c r="AB82" i="2"/>
  <c r="AB74" i="2"/>
  <c r="AB70" i="2"/>
  <c r="AB66" i="2"/>
  <c r="AB62" i="2"/>
  <c r="AB58" i="2"/>
  <c r="AB50" i="2"/>
  <c r="AB46" i="2"/>
  <c r="AB30" i="2"/>
  <c r="AB22" i="2"/>
  <c r="AB129" i="2"/>
  <c r="AB125" i="2"/>
  <c r="AB121" i="2"/>
  <c r="AB117" i="2"/>
  <c r="AB113" i="2"/>
  <c r="AB109" i="2"/>
  <c r="AB105" i="2"/>
  <c r="AB101" i="2"/>
  <c r="AB97" i="2"/>
  <c r="AB93" i="2"/>
  <c r="AB89" i="2"/>
  <c r="AB85" i="2"/>
  <c r="AB81" i="2"/>
  <c r="AB77" i="2"/>
  <c r="AB73" i="2"/>
  <c r="AB69" i="2"/>
  <c r="AB65" i="2"/>
  <c r="AB61" i="2"/>
  <c r="AB57" i="2"/>
  <c r="AB53" i="2"/>
  <c r="AB49" i="2"/>
  <c r="AB45" i="2"/>
  <c r="AB41" i="2"/>
  <c r="AB37" i="2"/>
  <c r="AB33" i="2"/>
  <c r="AB29" i="2"/>
  <c r="AB25" i="2"/>
  <c r="AB21" i="2"/>
  <c r="AB17" i="2"/>
  <c r="AB13" i="2"/>
  <c r="AB131" i="2"/>
  <c r="AB127" i="2"/>
  <c r="AB119" i="2"/>
  <c r="AB115" i="2"/>
  <c r="AB111" i="2"/>
  <c r="AB107" i="2"/>
  <c r="AB99" i="2"/>
  <c r="AB91" i="2"/>
  <c r="AB87" i="2"/>
  <c r="AB79" i="2"/>
  <c r="AB71" i="2"/>
  <c r="AB67" i="2"/>
  <c r="AB59" i="2"/>
  <c r="AB51" i="2"/>
  <c r="AB43" i="2"/>
  <c r="AB35" i="2"/>
  <c r="AB27" i="2"/>
  <c r="AB19" i="2"/>
  <c r="AB11" i="2"/>
  <c r="AB42" i="2"/>
  <c r="AB18" i="2"/>
  <c r="AB128" i="2"/>
  <c r="AB124" i="2"/>
  <c r="AB120" i="2"/>
  <c r="AB116" i="2"/>
  <c r="AB112" i="2"/>
  <c r="AB108" i="2"/>
  <c r="AB104" i="2"/>
  <c r="AB100" i="2"/>
  <c r="AB96" i="2"/>
  <c r="AB92" i="2"/>
  <c r="AB88" i="2"/>
  <c r="AB84" i="2"/>
  <c r="AB80" i="2"/>
  <c r="AB76" i="2"/>
  <c r="AB72" i="2"/>
  <c r="AB68" i="2"/>
  <c r="AB64" i="2"/>
  <c r="AB60" i="2"/>
  <c r="AB56" i="2"/>
  <c r="AB52" i="2"/>
  <c r="AB48" i="2"/>
  <c r="AB44" i="2"/>
  <c r="AB40" i="2"/>
  <c r="AB36" i="2"/>
  <c r="AB32" i="2"/>
  <c r="AB28" i="2"/>
  <c r="AB24" i="2"/>
  <c r="AB20" i="2"/>
  <c r="AB16" i="2"/>
  <c r="AB12" i="2"/>
  <c r="AB123" i="2"/>
  <c r="AB103" i="2"/>
  <c r="AB95" i="2"/>
  <c r="AB83" i="2"/>
  <c r="AB75" i="2"/>
  <c r="AB63" i="2"/>
  <c r="AB55" i="2"/>
  <c r="AB47" i="2"/>
  <c r="AB39" i="2"/>
  <c r="AB31" i="2"/>
  <c r="AB23" i="2"/>
  <c r="AB15" i="2"/>
  <c r="AB34" i="2"/>
  <c r="BR28" i="2"/>
  <c r="BR83" i="2" s="1"/>
  <c r="BR27" i="2"/>
  <c r="BR82" i="2" s="1"/>
  <c r="BU23" i="2"/>
  <c r="BU24" i="2" s="1"/>
  <c r="BT24" i="2" s="1"/>
  <c r="BR25" i="2"/>
  <c r="BR80" i="2" s="1"/>
  <c r="BR85" i="2"/>
  <c r="BR39" i="2"/>
  <c r="BU31" i="2"/>
  <c r="BU37" i="2"/>
  <c r="BT37" i="2" s="1"/>
  <c r="BU38" i="2"/>
  <c r="BT38" i="2" s="1"/>
  <c r="BU36" i="2"/>
  <c r="BU34" i="2"/>
  <c r="BT34" i="2" s="1"/>
  <c r="BR34" i="2" s="1"/>
  <c r="BR89" i="2" s="1"/>
  <c r="BU35" i="2"/>
  <c r="AQ118" i="2"/>
  <c r="Z118" i="2"/>
  <c r="Y118" i="2"/>
  <c r="AQ90" i="2"/>
  <c r="Z90" i="2"/>
  <c r="Y90" i="2"/>
  <c r="AQ81" i="2"/>
  <c r="Z81" i="2"/>
  <c r="Y81" i="2"/>
  <c r="AQ76" i="2"/>
  <c r="Z76" i="2"/>
  <c r="Y76" i="2"/>
  <c r="AQ26" i="2"/>
  <c r="Z26" i="2"/>
  <c r="Y26" i="2"/>
  <c r="AQ101" i="2"/>
  <c r="Z101" i="2"/>
  <c r="Y101" i="2"/>
  <c r="AQ85" i="2"/>
  <c r="Z85" i="2"/>
  <c r="Y85" i="2"/>
  <c r="AQ29" i="2"/>
  <c r="Z29" i="2"/>
  <c r="Y29" i="2"/>
  <c r="AQ72" i="2"/>
  <c r="Z72" i="2"/>
  <c r="Y72" i="2"/>
  <c r="AQ93" i="2"/>
  <c r="Z93" i="2"/>
  <c r="Y93" i="2"/>
  <c r="AQ57" i="2"/>
  <c r="Z57" i="2"/>
  <c r="Y57" i="2"/>
  <c r="AQ121" i="2"/>
  <c r="Z121" i="2"/>
  <c r="Y121" i="2"/>
  <c r="AQ35" i="2"/>
  <c r="Z35" i="2"/>
  <c r="Y35" i="2"/>
  <c r="AQ67" i="2"/>
  <c r="Z67" i="2"/>
  <c r="Y67" i="2"/>
  <c r="AQ83" i="2"/>
  <c r="Z83" i="2"/>
  <c r="Y83" i="2"/>
  <c r="AQ115" i="2"/>
  <c r="Z115" i="2"/>
  <c r="Y115" i="2"/>
  <c r="AQ16" i="2"/>
  <c r="Z16" i="2"/>
  <c r="Y16" i="2"/>
  <c r="AQ49" i="2"/>
  <c r="Z49" i="2"/>
  <c r="Y49" i="2"/>
  <c r="AQ48" i="2"/>
  <c r="Z48" i="2"/>
  <c r="Y48" i="2"/>
  <c r="AQ53" i="2"/>
  <c r="Z53" i="2"/>
  <c r="Y53" i="2"/>
  <c r="AQ56" i="2"/>
  <c r="Z56" i="2"/>
  <c r="Y56" i="2"/>
  <c r="AQ98" i="2"/>
  <c r="Z98" i="2"/>
  <c r="Y98" i="2"/>
  <c r="AQ20" i="2"/>
  <c r="Z20" i="2"/>
  <c r="Y20" i="2"/>
  <c r="AQ62" i="2"/>
  <c r="Z62" i="2"/>
  <c r="Y62" i="2"/>
  <c r="AQ105" i="2"/>
  <c r="Z105" i="2"/>
  <c r="Y105" i="2"/>
  <c r="AQ23" i="2"/>
  <c r="Z23" i="2"/>
  <c r="Y23" i="2"/>
  <c r="AQ55" i="2"/>
  <c r="Z55" i="2"/>
  <c r="Y55" i="2"/>
  <c r="AQ103" i="2"/>
  <c r="Z103" i="2"/>
  <c r="Y103" i="2"/>
  <c r="AQ65" i="2"/>
  <c r="Z65" i="2"/>
  <c r="Y65" i="2"/>
  <c r="AQ37" i="2"/>
  <c r="Z37" i="2"/>
  <c r="Y37" i="2"/>
  <c r="AQ17" i="2"/>
  <c r="Z17" i="2"/>
  <c r="Y17" i="2"/>
  <c r="AQ60" i="2"/>
  <c r="Z60" i="2"/>
  <c r="Y60" i="2"/>
  <c r="AQ102" i="2"/>
  <c r="Z102" i="2"/>
  <c r="Y102" i="2"/>
  <c r="AQ33" i="2"/>
  <c r="Z33" i="2"/>
  <c r="Y33" i="2"/>
  <c r="AQ108" i="2"/>
  <c r="Z108" i="2"/>
  <c r="Y108" i="2"/>
  <c r="AQ58" i="2"/>
  <c r="Z58" i="2"/>
  <c r="Y58" i="2"/>
  <c r="AQ21" i="2"/>
  <c r="Z21" i="2"/>
  <c r="Y21" i="2"/>
  <c r="AQ64" i="2"/>
  <c r="Z64" i="2"/>
  <c r="Y64" i="2"/>
  <c r="AQ106" i="2"/>
  <c r="Z106" i="2"/>
  <c r="Y106" i="2"/>
  <c r="AQ18" i="2"/>
  <c r="Z18" i="2"/>
  <c r="Y18" i="2"/>
  <c r="AQ40" i="2"/>
  <c r="Z40" i="2"/>
  <c r="Y40" i="2"/>
  <c r="AQ61" i="2"/>
  <c r="Z61" i="2"/>
  <c r="Y61" i="2"/>
  <c r="AQ82" i="2"/>
  <c r="Z82" i="2"/>
  <c r="Y82" i="2"/>
  <c r="AQ104" i="2"/>
  <c r="Z104" i="2"/>
  <c r="Y104" i="2"/>
  <c r="AQ125" i="2"/>
  <c r="Z125" i="2"/>
  <c r="Y125" i="2"/>
  <c r="AQ25" i="2"/>
  <c r="Z25" i="2"/>
  <c r="Y25" i="2"/>
  <c r="AQ46" i="2"/>
  <c r="Z46" i="2"/>
  <c r="Y46" i="2"/>
  <c r="AQ68" i="2"/>
  <c r="Y68" i="2"/>
  <c r="Z68" i="2"/>
  <c r="AQ89" i="2"/>
  <c r="Z89" i="2"/>
  <c r="Y89" i="2"/>
  <c r="AQ110" i="2"/>
  <c r="Z110" i="2"/>
  <c r="Y110" i="2"/>
  <c r="AQ27" i="2"/>
  <c r="Z27" i="2"/>
  <c r="Y27" i="2"/>
  <c r="AQ43" i="2"/>
  <c r="Z43" i="2"/>
  <c r="Y43" i="2"/>
  <c r="AQ59" i="2"/>
  <c r="Z59" i="2"/>
  <c r="Y59" i="2"/>
  <c r="AQ75" i="2"/>
  <c r="Z75" i="2"/>
  <c r="Y75" i="2"/>
  <c r="AQ91" i="2"/>
  <c r="Z91" i="2"/>
  <c r="Y91" i="2"/>
  <c r="AQ107" i="2"/>
  <c r="Z107" i="2"/>
  <c r="Y107" i="2"/>
  <c r="AQ123" i="2"/>
  <c r="Z123" i="2"/>
  <c r="Y123" i="2"/>
  <c r="AQ22" i="2"/>
  <c r="Z22" i="2"/>
  <c r="Y22" i="2"/>
  <c r="AQ38" i="2"/>
  <c r="Z38" i="2"/>
  <c r="Y38" i="2"/>
  <c r="AQ124" i="2"/>
  <c r="Z124" i="2"/>
  <c r="Y124" i="2"/>
  <c r="AQ42" i="2"/>
  <c r="Z42" i="2"/>
  <c r="Y42" i="2"/>
  <c r="AQ128" i="2"/>
  <c r="Z128" i="2"/>
  <c r="Y128" i="2"/>
  <c r="AQ50" i="2"/>
  <c r="Z50" i="2"/>
  <c r="Y50" i="2"/>
  <c r="AQ114" i="2"/>
  <c r="Z114" i="2"/>
  <c r="Y114" i="2"/>
  <c r="AQ36" i="2"/>
  <c r="Y36" i="2"/>
  <c r="Z36" i="2"/>
  <c r="AQ78" i="2"/>
  <c r="Z78" i="2"/>
  <c r="Y78" i="2"/>
  <c r="AQ100" i="2"/>
  <c r="Y100" i="2"/>
  <c r="Z100" i="2"/>
  <c r="AQ19" i="2"/>
  <c r="Z19" i="2"/>
  <c r="Y19" i="2"/>
  <c r="AQ51" i="2"/>
  <c r="Z51" i="2"/>
  <c r="Y51" i="2"/>
  <c r="AQ99" i="2"/>
  <c r="Z99" i="2"/>
  <c r="Y99" i="2"/>
  <c r="AQ131" i="2"/>
  <c r="Z131" i="2"/>
  <c r="Y131" i="2"/>
  <c r="AQ44" i="2"/>
  <c r="Z44" i="2"/>
  <c r="Y44" i="2"/>
  <c r="AQ122" i="2"/>
  <c r="Z122" i="2"/>
  <c r="Y122" i="2"/>
  <c r="AQ92" i="2"/>
  <c r="Z92" i="2"/>
  <c r="Y92" i="2"/>
  <c r="AQ86" i="2"/>
  <c r="Z86" i="2"/>
  <c r="Y86" i="2"/>
  <c r="AQ112" i="2"/>
  <c r="Z112" i="2"/>
  <c r="Y112" i="2"/>
  <c r="AQ96" i="2"/>
  <c r="Z96" i="2"/>
  <c r="Y96" i="2"/>
  <c r="AQ34" i="2"/>
  <c r="Z34" i="2"/>
  <c r="Y34" i="2"/>
  <c r="AQ77" i="2"/>
  <c r="Z77" i="2"/>
  <c r="Y77" i="2"/>
  <c r="AQ120" i="2"/>
  <c r="Z120" i="2"/>
  <c r="Y120" i="2"/>
  <c r="AQ41" i="2"/>
  <c r="Z41" i="2"/>
  <c r="Y41" i="2"/>
  <c r="AQ84" i="2"/>
  <c r="Z84" i="2"/>
  <c r="Y84" i="2"/>
  <c r="AQ126" i="2"/>
  <c r="Z126" i="2"/>
  <c r="Y126" i="2"/>
  <c r="AQ39" i="2"/>
  <c r="Z39" i="2"/>
  <c r="Y39" i="2"/>
  <c r="AQ71" i="2"/>
  <c r="Z71" i="2"/>
  <c r="Y71" i="2"/>
  <c r="AQ87" i="2"/>
  <c r="Z87" i="2"/>
  <c r="Y87" i="2"/>
  <c r="AQ119" i="2"/>
  <c r="Z119" i="2"/>
  <c r="Y119" i="2"/>
  <c r="AQ97" i="2"/>
  <c r="Z97" i="2"/>
  <c r="Y97" i="2"/>
  <c r="AQ69" i="2"/>
  <c r="Z69" i="2"/>
  <c r="Y69" i="2"/>
  <c r="AQ28" i="2"/>
  <c r="Z28" i="2"/>
  <c r="Y28" i="2"/>
  <c r="AQ70" i="2"/>
  <c r="Z70" i="2"/>
  <c r="Y70" i="2"/>
  <c r="AQ113" i="2"/>
  <c r="Z113" i="2"/>
  <c r="Y113" i="2"/>
  <c r="AQ54" i="2"/>
  <c r="Z54" i="2"/>
  <c r="Y54" i="2"/>
  <c r="AQ129" i="2"/>
  <c r="Z129" i="2"/>
  <c r="Y129" i="2"/>
  <c r="AQ80" i="2"/>
  <c r="Z80" i="2"/>
  <c r="Y80" i="2"/>
  <c r="AQ32" i="2"/>
  <c r="Z32" i="2"/>
  <c r="Y32" i="2"/>
  <c r="AQ74" i="2"/>
  <c r="Z74" i="2"/>
  <c r="Y74" i="2"/>
  <c r="AQ117" i="2"/>
  <c r="Z117" i="2"/>
  <c r="Y117" i="2"/>
  <c r="AQ24" i="2"/>
  <c r="Z24" i="2"/>
  <c r="Y24" i="2"/>
  <c r="AQ45" i="2"/>
  <c r="Z45" i="2"/>
  <c r="Y45" i="2"/>
  <c r="AQ66" i="2"/>
  <c r="Z66" i="2"/>
  <c r="Y66" i="2"/>
  <c r="AQ88" i="2"/>
  <c r="Z88" i="2"/>
  <c r="Y88" i="2"/>
  <c r="AQ109" i="2"/>
  <c r="Z109" i="2"/>
  <c r="Y109" i="2"/>
  <c r="AQ130" i="2"/>
  <c r="Z130" i="2"/>
  <c r="Y130" i="2"/>
  <c r="AQ30" i="2"/>
  <c r="Z30" i="2"/>
  <c r="Y30" i="2"/>
  <c r="AQ52" i="2"/>
  <c r="Z52" i="2"/>
  <c r="Y52" i="2"/>
  <c r="AQ73" i="2"/>
  <c r="Z73" i="2"/>
  <c r="Y73" i="2"/>
  <c r="AQ94" i="2"/>
  <c r="Z94" i="2"/>
  <c r="Y94" i="2"/>
  <c r="AQ116" i="2"/>
  <c r="Z116" i="2"/>
  <c r="Y116" i="2"/>
  <c r="AQ31" i="2"/>
  <c r="Z31" i="2"/>
  <c r="Y31" i="2"/>
  <c r="AQ47" i="2"/>
  <c r="Z47" i="2"/>
  <c r="Y47" i="2"/>
  <c r="AQ63" i="2"/>
  <c r="Z63" i="2"/>
  <c r="Y63" i="2"/>
  <c r="AQ79" i="2"/>
  <c r="Z79" i="2"/>
  <c r="Y79" i="2"/>
  <c r="AQ95" i="2"/>
  <c r="Z95" i="2"/>
  <c r="Y95" i="2"/>
  <c r="AQ111" i="2"/>
  <c r="Z111" i="2"/>
  <c r="Y111" i="2"/>
  <c r="AQ127" i="2"/>
  <c r="Z127" i="2"/>
  <c r="Y127" i="2"/>
  <c r="D36" i="2"/>
  <c r="B36" i="2"/>
  <c r="C36" i="2"/>
  <c r="C30" i="2"/>
  <c r="B30" i="2"/>
  <c r="D30" i="2"/>
  <c r="B40" i="2"/>
  <c r="D40" i="2"/>
  <c r="C40" i="2"/>
  <c r="B108" i="2"/>
  <c r="C108" i="2"/>
  <c r="D108" i="2"/>
  <c r="C37" i="2"/>
  <c r="B37" i="2"/>
  <c r="D37" i="2"/>
  <c r="D51" i="2"/>
  <c r="C51" i="2"/>
  <c r="B51" i="2"/>
  <c r="D127" i="2"/>
  <c r="C127" i="2"/>
  <c r="B127" i="2"/>
  <c r="B93" i="2"/>
  <c r="C93" i="2"/>
  <c r="D93" i="2"/>
  <c r="C55" i="2"/>
  <c r="D55" i="2"/>
  <c r="B55" i="2"/>
  <c r="C115" i="2"/>
  <c r="D115" i="2"/>
  <c r="B115" i="2"/>
  <c r="D74" i="2"/>
  <c r="C74" i="2"/>
  <c r="B74" i="2"/>
  <c r="D20" i="2"/>
  <c r="B20" i="2"/>
  <c r="C20" i="2"/>
  <c r="C70" i="2"/>
  <c r="B70" i="2"/>
  <c r="D70" i="2"/>
  <c r="C63" i="2"/>
  <c r="D63" i="2"/>
  <c r="B63" i="2"/>
  <c r="D35" i="2"/>
  <c r="C35" i="2"/>
  <c r="B35" i="2"/>
  <c r="B65" i="2"/>
  <c r="D65" i="2"/>
  <c r="C65" i="2"/>
  <c r="C104" i="2"/>
  <c r="D104" i="2"/>
  <c r="B104" i="2"/>
  <c r="C64" i="2"/>
  <c r="D64" i="2"/>
  <c r="B64" i="2"/>
  <c r="C46" i="2"/>
  <c r="B46" i="2"/>
  <c r="D46" i="2"/>
  <c r="D26" i="2"/>
  <c r="C26" i="2"/>
  <c r="B26" i="2"/>
  <c r="D116" i="2"/>
  <c r="C116" i="2"/>
  <c r="B116" i="2"/>
  <c r="C31" i="2"/>
  <c r="B31" i="2"/>
  <c r="D31" i="2"/>
  <c r="C61" i="2"/>
  <c r="B61" i="2"/>
  <c r="D61" i="2"/>
  <c r="B113" i="2"/>
  <c r="D113" i="2"/>
  <c r="C113" i="2"/>
  <c r="D99" i="2"/>
  <c r="C99" i="2"/>
  <c r="B99" i="2"/>
  <c r="B97" i="2"/>
  <c r="C97" i="2"/>
  <c r="D97" i="2"/>
  <c r="B24" i="2"/>
  <c r="D24" i="2"/>
  <c r="C24" i="2"/>
  <c r="D34" i="2"/>
  <c r="C34" i="2"/>
  <c r="B34" i="2"/>
  <c r="D60" i="2"/>
  <c r="B60" i="2"/>
  <c r="C60" i="2"/>
  <c r="C38" i="2"/>
  <c r="B38" i="2"/>
  <c r="D38" i="2"/>
  <c r="D78" i="2"/>
  <c r="B78" i="2"/>
  <c r="C78" i="2"/>
  <c r="B124" i="2"/>
  <c r="D124" i="2"/>
  <c r="C124" i="2"/>
  <c r="C29" i="2"/>
  <c r="B29" i="2"/>
  <c r="D29" i="2"/>
  <c r="C42" i="2"/>
  <c r="D42" i="2"/>
  <c r="B42" i="2"/>
  <c r="C59" i="2"/>
  <c r="B59" i="2"/>
  <c r="D59" i="2"/>
  <c r="D75" i="2"/>
  <c r="C75" i="2"/>
  <c r="B75" i="2"/>
  <c r="D95" i="2"/>
  <c r="C95" i="2"/>
  <c r="B95" i="2"/>
  <c r="D119" i="2"/>
  <c r="C119" i="2"/>
  <c r="B119" i="2"/>
  <c r="C120" i="2"/>
  <c r="D120" i="2"/>
  <c r="B120" i="2"/>
  <c r="B109" i="2"/>
  <c r="C109" i="2"/>
  <c r="D109" i="2"/>
  <c r="D82" i="2"/>
  <c r="C82" i="2"/>
  <c r="B82" i="2"/>
  <c r="D126" i="2"/>
  <c r="C126" i="2"/>
  <c r="B126" i="2"/>
  <c r="D106" i="2"/>
  <c r="C106" i="2"/>
  <c r="B106" i="2"/>
  <c r="D25" i="2"/>
  <c r="C25" i="2"/>
  <c r="B25" i="2"/>
  <c r="D79" i="2"/>
  <c r="C79" i="2"/>
  <c r="B79" i="2"/>
  <c r="C88" i="2"/>
  <c r="D88" i="2"/>
  <c r="B88" i="2"/>
  <c r="C131" i="2"/>
  <c r="D131" i="2"/>
  <c r="B131" i="2"/>
  <c r="D101" i="2"/>
  <c r="B101" i="2"/>
  <c r="C101" i="2"/>
  <c r="D68" i="2"/>
  <c r="C68" i="2"/>
  <c r="B68" i="2"/>
  <c r="D50" i="2"/>
  <c r="C50" i="2"/>
  <c r="B50" i="2"/>
  <c r="B33" i="2"/>
  <c r="D33" i="2"/>
  <c r="C33" i="2"/>
  <c r="C47" i="2"/>
  <c r="B47" i="2"/>
  <c r="D47" i="2"/>
  <c r="D71" i="2"/>
  <c r="C71" i="2"/>
  <c r="B71" i="2"/>
  <c r="C123" i="2"/>
  <c r="B123" i="2"/>
  <c r="D123" i="2"/>
  <c r="B76" i="2"/>
  <c r="C76" i="2"/>
  <c r="D76" i="2"/>
  <c r="D66" i="2"/>
  <c r="C66" i="2"/>
  <c r="B66" i="2"/>
  <c r="D58" i="2"/>
  <c r="C58" i="2"/>
  <c r="B58" i="2"/>
  <c r="B16" i="2"/>
  <c r="D16" i="2"/>
  <c r="C16" i="2"/>
  <c r="C21" i="2"/>
  <c r="B21" i="2"/>
  <c r="D21" i="2"/>
  <c r="C67" i="2"/>
  <c r="D67" i="2"/>
  <c r="B67" i="2"/>
  <c r="D111" i="2"/>
  <c r="C111" i="2"/>
  <c r="B111" i="2"/>
  <c r="C86" i="2"/>
  <c r="B86" i="2"/>
  <c r="D86" i="2"/>
  <c r="D112" i="2"/>
  <c r="C112" i="2"/>
  <c r="B112" i="2"/>
  <c r="D41" i="2"/>
  <c r="B41" i="2"/>
  <c r="C41" i="2"/>
  <c r="C107" i="2"/>
  <c r="B107" i="2"/>
  <c r="D107" i="2"/>
  <c r="B52" i="2"/>
  <c r="D52" i="2"/>
  <c r="C52" i="2"/>
  <c r="B17" i="2"/>
  <c r="D17" i="2"/>
  <c r="C17" i="2"/>
  <c r="C103" i="2"/>
  <c r="D103" i="2"/>
  <c r="B103" i="2"/>
  <c r="D130" i="2"/>
  <c r="B130" i="2"/>
  <c r="C130" i="2"/>
  <c r="D19" i="2"/>
  <c r="C19" i="2"/>
  <c r="B19" i="2"/>
  <c r="B49" i="2"/>
  <c r="D49" i="2"/>
  <c r="C49" i="2"/>
  <c r="B81" i="2"/>
  <c r="D81" i="2"/>
  <c r="C81" i="2"/>
  <c r="B125" i="2"/>
  <c r="C125" i="2"/>
  <c r="D125" i="2"/>
  <c r="C91" i="2"/>
  <c r="B91" i="2"/>
  <c r="D91" i="2"/>
  <c r="C45" i="2"/>
  <c r="B45" i="2"/>
  <c r="D45" i="2"/>
  <c r="B77" i="2"/>
  <c r="C77" i="2"/>
  <c r="D77" i="2"/>
  <c r="D84" i="2"/>
  <c r="C84" i="2"/>
  <c r="B84" i="2"/>
  <c r="B129" i="2"/>
  <c r="C129" i="2"/>
  <c r="D129" i="2"/>
  <c r="D94" i="2"/>
  <c r="C94" i="2"/>
  <c r="B94" i="2"/>
  <c r="D114" i="2"/>
  <c r="C114" i="2"/>
  <c r="B114" i="2"/>
  <c r="C72" i="2"/>
  <c r="D72" i="2"/>
  <c r="B72" i="2"/>
  <c r="D100" i="2"/>
  <c r="C100" i="2"/>
  <c r="B100" i="2"/>
  <c r="D27" i="2"/>
  <c r="C27" i="2"/>
  <c r="B27" i="2"/>
  <c r="D43" i="2"/>
  <c r="C43" i="2"/>
  <c r="B43" i="2"/>
  <c r="B57" i="2"/>
  <c r="D57" i="2"/>
  <c r="C57" i="2"/>
  <c r="B73" i="2"/>
  <c r="D73" i="2"/>
  <c r="C73" i="2"/>
  <c r="B89" i="2"/>
  <c r="D89" i="2"/>
  <c r="C89" i="2"/>
  <c r="B92" i="2"/>
  <c r="C92" i="2"/>
  <c r="D92" i="2"/>
  <c r="D117" i="2"/>
  <c r="B117" i="2"/>
  <c r="C117" i="2"/>
  <c r="C118" i="2"/>
  <c r="B118" i="2"/>
  <c r="D118" i="2"/>
  <c r="C102" i="2"/>
  <c r="B102" i="2"/>
  <c r="D102" i="2"/>
  <c r="D87" i="2"/>
  <c r="C87" i="2"/>
  <c r="B87" i="2"/>
  <c r="D44" i="2"/>
  <c r="B44" i="2"/>
  <c r="C44" i="2"/>
  <c r="C83" i="2"/>
  <c r="B83" i="2"/>
  <c r="D83" i="2"/>
  <c r="B48" i="2"/>
  <c r="D48" i="2"/>
  <c r="C48" i="2"/>
  <c r="C80" i="2"/>
  <c r="B80" i="2"/>
  <c r="D80" i="2"/>
  <c r="C62" i="2"/>
  <c r="D62" i="2"/>
  <c r="B62" i="2"/>
  <c r="B32" i="2"/>
  <c r="D32" i="2"/>
  <c r="C32" i="2"/>
  <c r="B105" i="2"/>
  <c r="D105" i="2"/>
  <c r="C105" i="2"/>
  <c r="C56" i="2"/>
  <c r="D56" i="2"/>
  <c r="B56" i="2"/>
  <c r="C23" i="2"/>
  <c r="D23" i="2"/>
  <c r="B23" i="2"/>
  <c r="C39" i="2"/>
  <c r="B39" i="2"/>
  <c r="D39" i="2"/>
  <c r="D18" i="2"/>
  <c r="C18" i="2"/>
  <c r="B18" i="2"/>
  <c r="B53" i="2"/>
  <c r="C53" i="2"/>
  <c r="D53" i="2"/>
  <c r="D69" i="2"/>
  <c r="B69" i="2"/>
  <c r="C69" i="2"/>
  <c r="D85" i="2"/>
  <c r="B85" i="2"/>
  <c r="C85" i="2"/>
  <c r="C96" i="2"/>
  <c r="B96" i="2"/>
  <c r="D96" i="2"/>
  <c r="B121" i="2"/>
  <c r="D121" i="2"/>
  <c r="C121" i="2"/>
  <c r="D122" i="2"/>
  <c r="C122" i="2"/>
  <c r="B122" i="2"/>
  <c r="D110" i="2"/>
  <c r="B110" i="2"/>
  <c r="C110" i="2"/>
  <c r="D90" i="2"/>
  <c r="C90" i="2"/>
  <c r="B90" i="2"/>
  <c r="C128" i="2"/>
  <c r="D128" i="2"/>
  <c r="B128" i="2"/>
  <c r="D28" i="2"/>
  <c r="B28" i="2"/>
  <c r="C28" i="2"/>
  <c r="C54" i="2"/>
  <c r="B54" i="2"/>
  <c r="D54" i="2"/>
  <c r="C22" i="2"/>
  <c r="B22" i="2"/>
  <c r="D22" i="2"/>
  <c r="BT8" i="2"/>
  <c r="BR8" i="2" s="1"/>
  <c r="BR63" i="2" s="1"/>
  <c r="BT9" i="2"/>
  <c r="BR9" i="2" s="1"/>
  <c r="BR64" i="2" s="1"/>
  <c r="BU5" i="2"/>
  <c r="BT4" i="2"/>
  <c r="BR4" i="2" s="1"/>
  <c r="BR59" i="2" s="1"/>
  <c r="BR11" i="2"/>
  <c r="BR66" i="2" s="1"/>
  <c r="BR10" i="2"/>
  <c r="BR65" i="2" s="1"/>
  <c r="BU16" i="2"/>
  <c r="BT16" i="2" s="1"/>
  <c r="BR16" i="2" s="1"/>
  <c r="BR71" i="2" s="1"/>
  <c r="BU18" i="2"/>
  <c r="BU20" i="2"/>
  <c r="BT20" i="2" s="1"/>
  <c r="BU17" i="2"/>
  <c r="BT17" i="2" s="1"/>
  <c r="BU19" i="2"/>
  <c r="BT19" i="2" s="1"/>
  <c r="BU13" i="2"/>
  <c r="BU14" i="2" s="1"/>
  <c r="BC42" i="3" l="1"/>
  <c r="BE42" i="3" s="1"/>
  <c r="BB42" i="3"/>
  <c r="BD42" i="3" s="1"/>
  <c r="BB43" i="3"/>
  <c r="BD43" i="3" s="1"/>
  <c r="BC43" i="3"/>
  <c r="BE43" i="3" s="1"/>
  <c r="BB44" i="3"/>
  <c r="BD44" i="3" s="1"/>
  <c r="BC44" i="3"/>
  <c r="BE44" i="3" s="1"/>
  <c r="BC67" i="3"/>
  <c r="BE67" i="3" s="1"/>
  <c r="BC66" i="3"/>
  <c r="BE66" i="3" s="1"/>
  <c r="BC65" i="3"/>
  <c r="BE65" i="3" s="1"/>
  <c r="BC64" i="3"/>
  <c r="BE64" i="3" s="1"/>
  <c r="BC63" i="3"/>
  <c r="BE63" i="3" s="1"/>
  <c r="BC62" i="3"/>
  <c r="BE62" i="3" s="1"/>
  <c r="BC61" i="3"/>
  <c r="BE61" i="3" s="1"/>
  <c r="BC60" i="3"/>
  <c r="BE60" i="3" s="1"/>
  <c r="BC59" i="3"/>
  <c r="BE59" i="3" s="1"/>
  <c r="BC58" i="3"/>
  <c r="BE58" i="3" s="1"/>
  <c r="BC57" i="3"/>
  <c r="BE57" i="3" s="1"/>
  <c r="BC56" i="3"/>
  <c r="BE56" i="3" s="1"/>
  <c r="BC55" i="3"/>
  <c r="BE55" i="3" s="1"/>
  <c r="BC54" i="3"/>
  <c r="BE54" i="3" s="1"/>
  <c r="BC53" i="3"/>
  <c r="BE53" i="3" s="1"/>
  <c r="BC52" i="3"/>
  <c r="BE52" i="3" s="1"/>
  <c r="BC51" i="3"/>
  <c r="BE51" i="3" s="1"/>
  <c r="BC50" i="3"/>
  <c r="BE50" i="3" s="1"/>
  <c r="BC49" i="3"/>
  <c r="BE49" i="3" s="1"/>
  <c r="BC48" i="3"/>
  <c r="BE48" i="3" s="1"/>
  <c r="BC47" i="3"/>
  <c r="BE47" i="3" s="1"/>
  <c r="BB67" i="3"/>
  <c r="BD67" i="3" s="1"/>
  <c r="BB66" i="3"/>
  <c r="BD66" i="3" s="1"/>
  <c r="BB65" i="3"/>
  <c r="BD65" i="3" s="1"/>
  <c r="BB64" i="3"/>
  <c r="BD64" i="3" s="1"/>
  <c r="BB63" i="3"/>
  <c r="BD63" i="3" s="1"/>
  <c r="BB62" i="3"/>
  <c r="BD62" i="3" s="1"/>
  <c r="BB61" i="3"/>
  <c r="BD61" i="3" s="1"/>
  <c r="BB60" i="3"/>
  <c r="BD60" i="3" s="1"/>
  <c r="BB59" i="3"/>
  <c r="BD59" i="3" s="1"/>
  <c r="BB58" i="3"/>
  <c r="BD58" i="3" s="1"/>
  <c r="BB57" i="3"/>
  <c r="BD57" i="3" s="1"/>
  <c r="BB56" i="3"/>
  <c r="BD56" i="3" s="1"/>
  <c r="BB55" i="3"/>
  <c r="BD55" i="3" s="1"/>
  <c r="BB54" i="3"/>
  <c r="BD54" i="3" s="1"/>
  <c r="BB53" i="3"/>
  <c r="BD53" i="3" s="1"/>
  <c r="BB52" i="3"/>
  <c r="BD52" i="3" s="1"/>
  <c r="BB51" i="3"/>
  <c r="BD51" i="3" s="1"/>
  <c r="BB50" i="3"/>
  <c r="BD50" i="3" s="1"/>
  <c r="BB49" i="3"/>
  <c r="BD49" i="3" s="1"/>
  <c r="BB48" i="3"/>
  <c r="BD48" i="3" s="1"/>
  <c r="BB47" i="3"/>
  <c r="BD47" i="3" s="1"/>
  <c r="BB68" i="3"/>
  <c r="BD68" i="3" s="1"/>
  <c r="BC74" i="3"/>
  <c r="BE74" i="3" s="1"/>
  <c r="BC73" i="3"/>
  <c r="BE73" i="3" s="1"/>
  <c r="BB71" i="3"/>
  <c r="BD71" i="3" s="1"/>
  <c r="BC77" i="3"/>
  <c r="BE77" i="3" s="1"/>
  <c r="BB74" i="3"/>
  <c r="BD74" i="3" s="1"/>
  <c r="BC75" i="3"/>
  <c r="BE75" i="3" s="1"/>
  <c r="BB75" i="3"/>
  <c r="BD75" i="3" s="1"/>
  <c r="BC71" i="3"/>
  <c r="BE71" i="3" s="1"/>
  <c r="BB69" i="3"/>
  <c r="BD69" i="3" s="1"/>
  <c r="BC68" i="3"/>
  <c r="BE68" i="3" s="1"/>
  <c r="BB77" i="3"/>
  <c r="BD77" i="3" s="1"/>
  <c r="BC72" i="3"/>
  <c r="BE72" i="3" s="1"/>
  <c r="BC70" i="3"/>
  <c r="BE70" i="3" s="1"/>
  <c r="BC69" i="3"/>
  <c r="BE69" i="3" s="1"/>
  <c r="BB70" i="3"/>
  <c r="BD70" i="3" s="1"/>
  <c r="BB73" i="3"/>
  <c r="BD73" i="3" s="1"/>
  <c r="BB72" i="3"/>
  <c r="BD72" i="3" s="1"/>
  <c r="BT23" i="2"/>
  <c r="BR23" i="2" s="1"/>
  <c r="BR78" i="2" s="1"/>
  <c r="BT35" i="2"/>
  <c r="BR35" i="2" s="1"/>
  <c r="BR90" i="2" s="1"/>
  <c r="BT31" i="2"/>
  <c r="BR31" i="2" s="1"/>
  <c r="BR86" i="2" s="1"/>
  <c r="BU32" i="2"/>
  <c r="BT36" i="2"/>
  <c r="BR36" i="2" s="1"/>
  <c r="BR91" i="2" s="1"/>
  <c r="BR94" i="2"/>
  <c r="BU40" i="2"/>
  <c r="BU47" i="2"/>
  <c r="BT47" i="2" s="1"/>
  <c r="BR48" i="2"/>
  <c r="BU45" i="2"/>
  <c r="BT45" i="2" s="1"/>
  <c r="BR45" i="2" s="1"/>
  <c r="BR100" i="2" s="1"/>
  <c r="BU46" i="2"/>
  <c r="BT46" i="2" s="1"/>
  <c r="BU44" i="2"/>
  <c r="BT44" i="2" s="1"/>
  <c r="BR44" i="2" s="1"/>
  <c r="BR99" i="2" s="1"/>
  <c r="BU43" i="2"/>
  <c r="BT43" i="2" s="1"/>
  <c r="BR43" i="2" s="1"/>
  <c r="BR98" i="2" s="1"/>
  <c r="BR37" i="2"/>
  <c r="BR92" i="2" s="1"/>
  <c r="BT13" i="2"/>
  <c r="BR13" i="2" s="1"/>
  <c r="BR68" i="2" s="1"/>
  <c r="BU6" i="2"/>
  <c r="BT6" i="2" s="1"/>
  <c r="BT5" i="2"/>
  <c r="BR5" i="2" s="1"/>
  <c r="BR60" i="2" s="1"/>
  <c r="BR20" i="2"/>
  <c r="BR75" i="2" s="1"/>
  <c r="BR19" i="2"/>
  <c r="BR74" i="2" s="1"/>
  <c r="BU15" i="2"/>
  <c r="BT15" i="2" s="1"/>
  <c r="BT14" i="2"/>
  <c r="BR14" i="2" s="1"/>
  <c r="BR69" i="2" s="1"/>
  <c r="BT18" i="2"/>
  <c r="BR18" i="2" s="1"/>
  <c r="BR73" i="2" s="1"/>
  <c r="BR17" i="2"/>
  <c r="BR72" i="2" s="1"/>
  <c r="BR24" i="2" l="1"/>
  <c r="BR79" i="2" s="1"/>
  <c r="BR38" i="2"/>
  <c r="BR93" i="2" s="1"/>
  <c r="BU33" i="2"/>
  <c r="BT33" i="2" s="1"/>
  <c r="BT32" i="2"/>
  <c r="BR32" i="2" s="1"/>
  <c r="J2" i="2"/>
  <c r="BR103" i="2"/>
  <c r="BU55" i="2"/>
  <c r="BT55" i="2" s="1"/>
  <c r="BU56" i="2"/>
  <c r="BT56" i="2" s="1"/>
  <c r="BU53" i="2"/>
  <c r="BT53" i="2" s="1"/>
  <c r="BR53" i="2" s="1"/>
  <c r="BU54" i="2"/>
  <c r="BT54" i="2" s="1"/>
  <c r="BR54" i="2" s="1"/>
  <c r="BU49" i="2"/>
  <c r="BU52" i="2"/>
  <c r="BT52" i="2" s="1"/>
  <c r="BR52" i="2" s="1"/>
  <c r="BR46" i="2"/>
  <c r="BR101" i="2" s="1"/>
  <c r="BR47" i="2"/>
  <c r="BR102" i="2" s="1"/>
  <c r="BT40" i="2"/>
  <c r="BR40" i="2" s="1"/>
  <c r="BR95" i="2" s="1"/>
  <c r="BU41" i="2"/>
  <c r="BR6" i="2"/>
  <c r="BR61" i="2" s="1"/>
  <c r="BR15" i="2"/>
  <c r="BR70" i="2" s="1"/>
  <c r="BT41" i="2" l="1"/>
  <c r="BR41" i="2" s="1"/>
  <c r="BU42" i="2"/>
  <c r="BT42" i="2" s="1"/>
  <c r="BR87" i="2"/>
  <c r="BR33" i="2"/>
  <c r="BR88" i="2" s="1"/>
  <c r="BU50" i="2"/>
  <c r="BT49" i="2"/>
  <c r="BR49" i="2" s="1"/>
  <c r="BR104" i="2" s="1"/>
  <c r="BR55" i="2"/>
  <c r="BR56" i="2"/>
  <c r="BU51" i="2" l="1"/>
  <c r="BT51" i="2" s="1"/>
  <c r="BT50" i="2"/>
  <c r="BR50" i="2" s="1"/>
  <c r="BR96" i="2"/>
  <c r="BR42" i="2"/>
  <c r="BR97" i="2" s="1"/>
  <c r="BR105" i="2" l="1"/>
  <c r="BR51" i="2"/>
  <c r="BR106" i="2" s="1"/>
  <c r="AD15" i="2" s="1"/>
  <c r="AE15" i="2" s="1"/>
  <c r="AT15" i="2" l="1"/>
  <c r="BE15" i="2" s="1"/>
  <c r="AF15" i="2"/>
  <c r="AU15" i="2" s="1"/>
  <c r="BF15" i="2" s="1"/>
  <c r="AS15" i="2"/>
  <c r="AD12" i="2"/>
  <c r="AE12" i="2" s="1"/>
  <c r="AF12" i="2" s="1"/>
  <c r="AG12" i="2" s="1"/>
  <c r="AH12" i="2" s="1"/>
  <c r="AI12" i="2" s="1"/>
  <c r="AJ12" i="2" s="1"/>
  <c r="AK12" i="2" s="1"/>
  <c r="AD14" i="2"/>
  <c r="AE14" i="2" s="1"/>
  <c r="AD11" i="2"/>
  <c r="AE11" i="2" s="1"/>
  <c r="AF11" i="2" s="1"/>
  <c r="AG11" i="2" s="1"/>
  <c r="AH11" i="2" s="1"/>
  <c r="AI11" i="2" s="1"/>
  <c r="AJ11" i="2" s="1"/>
  <c r="AK11" i="2" s="1"/>
  <c r="AD13" i="2"/>
  <c r="BD15" i="2" l="1"/>
  <c r="AQ15" i="2"/>
  <c r="F15" i="2"/>
  <c r="V15" i="2"/>
  <c r="C15" i="2"/>
  <c r="B15" i="2"/>
  <c r="D15" i="2"/>
  <c r="BC36" i="3"/>
  <c r="BE36" i="3" s="1"/>
  <c r="BC32" i="3"/>
  <c r="BE32" i="3" s="1"/>
  <c r="BC28" i="3"/>
  <c r="BE28" i="3" s="1"/>
  <c r="BC24" i="3"/>
  <c r="BE24" i="3" s="1"/>
  <c r="BC20" i="3"/>
  <c r="BE20" i="3" s="1"/>
  <c r="BC16" i="3"/>
  <c r="BE16" i="3" s="1"/>
  <c r="BC29" i="3"/>
  <c r="BE29" i="3" s="1"/>
  <c r="BC17" i="3"/>
  <c r="BE17" i="3" s="1"/>
  <c r="BC35" i="3"/>
  <c r="BE35" i="3" s="1"/>
  <c r="BC31" i="3"/>
  <c r="BE31" i="3" s="1"/>
  <c r="BC27" i="3"/>
  <c r="BE27" i="3" s="1"/>
  <c r="BC23" i="3"/>
  <c r="BE23" i="3" s="1"/>
  <c r="BC19" i="3"/>
  <c r="BE19" i="3" s="1"/>
  <c r="BC15" i="3"/>
  <c r="BE15" i="3" s="1"/>
  <c r="BC37" i="3"/>
  <c r="BE37" i="3" s="1"/>
  <c r="BC25" i="3"/>
  <c r="BE25" i="3" s="1"/>
  <c r="BC38" i="3"/>
  <c r="BE38" i="3" s="1"/>
  <c r="BC34" i="3"/>
  <c r="BE34" i="3" s="1"/>
  <c r="BC30" i="3"/>
  <c r="BE30" i="3" s="1"/>
  <c r="BC26" i="3"/>
  <c r="BE26" i="3" s="1"/>
  <c r="BC22" i="3"/>
  <c r="BE22" i="3" s="1"/>
  <c r="BC18" i="3"/>
  <c r="BE18" i="3" s="1"/>
  <c r="BC41" i="3"/>
  <c r="BE41" i="3" s="1"/>
  <c r="BC33" i="3"/>
  <c r="BE33" i="3" s="1"/>
  <c r="BC21" i="3"/>
  <c r="BE21" i="3" s="1"/>
  <c r="BB14" i="3"/>
  <c r="BD14" i="3" s="1"/>
  <c r="BC14" i="3"/>
  <c r="BE14" i="3" s="1"/>
  <c r="BB36" i="3"/>
  <c r="BD36" i="3" s="1"/>
  <c r="BB32" i="3"/>
  <c r="BD32" i="3" s="1"/>
  <c r="BB28" i="3"/>
  <c r="BD28" i="3" s="1"/>
  <c r="BB24" i="3"/>
  <c r="BD24" i="3" s="1"/>
  <c r="BB20" i="3"/>
  <c r="BD20" i="3" s="1"/>
  <c r="BB16" i="3"/>
  <c r="BD16" i="3" s="1"/>
  <c r="BB33" i="3"/>
  <c r="BD33" i="3" s="1"/>
  <c r="BB17" i="3"/>
  <c r="BD17" i="3" s="1"/>
  <c r="BB35" i="3"/>
  <c r="BD35" i="3" s="1"/>
  <c r="BB31" i="3"/>
  <c r="BD31" i="3" s="1"/>
  <c r="BB27" i="3"/>
  <c r="BD27" i="3" s="1"/>
  <c r="BB23" i="3"/>
  <c r="BD23" i="3" s="1"/>
  <c r="BB19" i="3"/>
  <c r="BD19" i="3" s="1"/>
  <c r="BB15" i="3"/>
  <c r="BD15" i="3" s="1"/>
  <c r="BB37" i="3"/>
  <c r="BD37" i="3" s="1"/>
  <c r="BB25" i="3"/>
  <c r="BD25" i="3" s="1"/>
  <c r="BB38" i="3"/>
  <c r="BD38" i="3" s="1"/>
  <c r="BB34" i="3"/>
  <c r="BD34" i="3" s="1"/>
  <c r="BB30" i="3"/>
  <c r="BD30" i="3" s="1"/>
  <c r="BB26" i="3"/>
  <c r="BD26" i="3" s="1"/>
  <c r="BB22" i="3"/>
  <c r="BD22" i="3" s="1"/>
  <c r="BB18" i="3"/>
  <c r="BD18" i="3" s="1"/>
  <c r="BB41" i="3"/>
  <c r="BD41" i="3" s="1"/>
  <c r="BB29" i="3"/>
  <c r="BD29" i="3" s="1"/>
  <c r="BB21" i="3"/>
  <c r="BD21" i="3" s="1"/>
  <c r="AS12" i="2"/>
  <c r="BD12" i="2" s="1"/>
  <c r="AS14" i="2"/>
  <c r="AS11" i="2"/>
  <c r="BD11" i="2" s="1"/>
  <c r="AT11" i="2"/>
  <c r="BE11" i="2" s="1"/>
  <c r="AV11" i="2"/>
  <c r="BG11" i="2" s="1"/>
  <c r="AW11" i="2"/>
  <c r="BH11" i="2" s="1"/>
  <c r="AU11" i="2"/>
  <c r="BF11" i="2" s="1"/>
  <c r="AT12" i="2"/>
  <c r="BE12" i="2" s="1"/>
  <c r="AF14" i="2"/>
  <c r="AT14" i="2"/>
  <c r="BE14" i="2" s="1"/>
  <c r="AE13" i="2"/>
  <c r="AS13" i="2"/>
  <c r="AV12" i="2"/>
  <c r="BG12" i="2" s="1"/>
  <c r="AU12" i="2"/>
  <c r="AX11" i="2"/>
  <c r="BI11" i="2" s="1"/>
  <c r="BD13" i="2" l="1"/>
  <c r="BD14" i="2"/>
  <c r="Z15" i="2"/>
  <c r="Y15" i="2"/>
  <c r="AF13" i="2"/>
  <c r="AT13" i="2"/>
  <c r="BE13" i="2" s="1"/>
  <c r="AG14" i="2"/>
  <c r="AU14" i="2"/>
  <c r="BF14" i="2" s="1"/>
  <c r="BF12" i="2"/>
  <c r="AW12" i="2"/>
  <c r="BH12" i="2" s="1"/>
  <c r="AY11" i="2"/>
  <c r="BJ11" i="2" s="1"/>
  <c r="AH14" i="2" l="1"/>
  <c r="AV14" i="2"/>
  <c r="AG13" i="2"/>
  <c r="AU13" i="2"/>
  <c r="BF13" i="2" s="1"/>
  <c r="AY12" i="2"/>
  <c r="BJ12" i="2" s="1"/>
  <c r="AZ12" i="2"/>
  <c r="BK12" i="2" s="1"/>
  <c r="W12" i="2" s="1"/>
  <c r="AX12" i="2"/>
  <c r="AZ11" i="2"/>
  <c r="BK11" i="2" s="1"/>
  <c r="BG14" i="2" l="1"/>
  <c r="BC40" i="3"/>
  <c r="BE40" i="3" s="1"/>
  <c r="BB40" i="3"/>
  <c r="BD40" i="3" s="1"/>
  <c r="BB39" i="3"/>
  <c r="BD39" i="3" s="1"/>
  <c r="BC39" i="3"/>
  <c r="BE39" i="3" s="1"/>
  <c r="AH13" i="2"/>
  <c r="AV13" i="2"/>
  <c r="BG13" i="2" s="1"/>
  <c r="AI14" i="2"/>
  <c r="AW14" i="2"/>
  <c r="BH14" i="2" s="1"/>
  <c r="BI12" i="2"/>
  <c r="B12" i="2" s="1"/>
  <c r="AQ12" i="2"/>
  <c r="F12" i="2"/>
  <c r="BA11" i="2"/>
  <c r="BB11" i="2"/>
  <c r="BM11" i="2" s="1"/>
  <c r="AJ14" i="2" l="1"/>
  <c r="AY14" i="2" s="1"/>
  <c r="BJ14" i="2" s="1"/>
  <c r="AX14" i="2"/>
  <c r="BI14" i="2" s="1"/>
  <c r="Y14" i="2" s="1"/>
  <c r="AI13" i="2"/>
  <c r="AW13" i="2"/>
  <c r="C12" i="2"/>
  <c r="D12" i="2"/>
  <c r="V12" i="2"/>
  <c r="Y12" i="2"/>
  <c r="Z12" i="2"/>
  <c r="W11" i="2"/>
  <c r="BL11" i="2"/>
  <c r="C11" i="2" s="1"/>
  <c r="AQ11" i="2"/>
  <c r="F11" i="2"/>
  <c r="Z14" i="2" l="1"/>
  <c r="BH13" i="2"/>
  <c r="AQ14" i="2"/>
  <c r="BC5" i="3"/>
  <c r="AM28" i="3" s="1"/>
  <c r="BC76" i="3"/>
  <c r="BE76" i="3" s="1"/>
  <c r="BB76" i="3"/>
  <c r="BD76" i="3" s="1"/>
  <c r="C14" i="2"/>
  <c r="F14" i="2"/>
  <c r="V14" i="2"/>
  <c r="B14" i="2"/>
  <c r="D14" i="2"/>
  <c r="AJ13" i="2"/>
  <c r="AY13" i="2" s="1"/>
  <c r="BJ13" i="2" s="1"/>
  <c r="AX13" i="2"/>
  <c r="BI13" i="2" s="1"/>
  <c r="V11" i="2"/>
  <c r="D11" i="2"/>
  <c r="Z11" i="2"/>
  <c r="B11" i="2"/>
  <c r="Y11" i="2"/>
  <c r="BC4" i="3"/>
  <c r="AQ13" i="2" l="1"/>
  <c r="Z13" i="2"/>
  <c r="BD5" i="3" s="1"/>
  <c r="AM32" i="3" s="1"/>
  <c r="Y13" i="2"/>
  <c r="BD4" i="3" s="1"/>
  <c r="AM30" i="3" s="1"/>
  <c r="AM14" i="3"/>
  <c r="F13" i="2"/>
  <c r="B13" i="2"/>
  <c r="F5" i="2" s="1"/>
  <c r="D13" i="2"/>
  <c r="F7" i="2" s="1"/>
  <c r="V13" i="2"/>
  <c r="C13" i="2"/>
  <c r="F6" i="2" s="1"/>
  <c r="AM26" i="3"/>
  <c r="AM20" i="3" l="1"/>
  <c r="AM17" i="3"/>
  <c r="BB8" i="3"/>
  <c r="BB9" i="3"/>
  <c r="BB7" i="3"/>
  <c r="BB6" i="3"/>
  <c r="AM11" i="3" l="1"/>
  <c r="AM8" i="3"/>
</calcChain>
</file>

<file path=xl/sharedStrings.xml><?xml version="1.0" encoding="utf-8"?>
<sst xmlns="http://schemas.openxmlformats.org/spreadsheetml/2006/main" count="261" uniqueCount="128">
  <si>
    <t>Client/Project</t>
  </si>
  <si>
    <t>Start</t>
  </si>
  <si>
    <t>Due Date</t>
  </si>
  <si>
    <t>Overdue</t>
  </si>
  <si>
    <t>Due Today</t>
  </si>
  <si>
    <t>Alert</t>
  </si>
  <si>
    <t>Process Tracker</t>
  </si>
  <si>
    <t>Stage 1</t>
  </si>
  <si>
    <t>Stage 2</t>
  </si>
  <si>
    <t>Stage 3</t>
  </si>
  <si>
    <t>Stage 4</t>
  </si>
  <si>
    <t>Stage 5</t>
  </si>
  <si>
    <t>Stage 6</t>
  </si>
  <si>
    <t>Stage 7</t>
  </si>
  <si>
    <t>Stage 8</t>
  </si>
  <si>
    <t>Stage 9</t>
  </si>
  <si>
    <t>Stage 10</t>
  </si>
  <si>
    <t>Heading</t>
  </si>
  <si>
    <t>Informative</t>
  </si>
  <si>
    <t>Project Stages</t>
  </si>
  <si>
    <t>✓</t>
  </si>
  <si>
    <t>✕</t>
  </si>
  <si>
    <t>Exclude days from the process</t>
  </si>
  <si>
    <t>Days</t>
  </si>
  <si>
    <t>UK Bank Holidays</t>
  </si>
  <si>
    <t>Day</t>
  </si>
  <si>
    <t>Date</t>
  </si>
  <si>
    <t>Diff 1</t>
  </si>
  <si>
    <t>Diff 2</t>
  </si>
  <si>
    <t>Diff 3</t>
  </si>
  <si>
    <t>New Years Day</t>
  </si>
  <si>
    <t>Mon</t>
  </si>
  <si>
    <t>Good Friday</t>
  </si>
  <si>
    <t>Tue</t>
  </si>
  <si>
    <t>Easter Monday</t>
  </si>
  <si>
    <t>Wed</t>
  </si>
  <si>
    <t>Early May Bank Holiday</t>
  </si>
  <si>
    <t>Thu</t>
  </si>
  <si>
    <t>Spring Bank Holiday</t>
  </si>
  <si>
    <t>Fri</t>
  </si>
  <si>
    <t>Summer Bank Holiday</t>
  </si>
  <si>
    <t>Sat</t>
  </si>
  <si>
    <t>Christmas Day</t>
  </si>
  <si>
    <t>Sun</t>
  </si>
  <si>
    <t>Boxing Day</t>
  </si>
  <si>
    <t>Done</t>
  </si>
  <si>
    <t>Completed on Time</t>
  </si>
  <si>
    <t>Completed Late</t>
  </si>
  <si>
    <t>Active</t>
  </si>
  <si>
    <t>Next</t>
  </si>
  <si>
    <t>Success</t>
  </si>
  <si>
    <t>Number of Days Warning</t>
  </si>
  <si>
    <t>Current</t>
  </si>
  <si>
    <t>Final</t>
  </si>
  <si>
    <t>Keep Rolling</t>
  </si>
  <si>
    <t>Reset on Each Task</t>
  </si>
  <si>
    <t>Day Count</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</si>
  <si>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</si>
  <si>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</si>
  <si>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</si>
  <si>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</si>
  <si>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</si>
  <si>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</si>
  <si>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</si>
  <si>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</si>
  <si>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</si>
  <si>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</si>
  <si>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</si>
  <si>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</si>
  <si>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</si>
  <si>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</si>
  <si>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</si>
  <si>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</si>
  <si>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</si>
  <si>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</si>
  <si>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Overall</t>
  </si>
  <si>
    <t>Individual</t>
  </si>
  <si>
    <t>Business Name</t>
  </si>
  <si>
    <t>Your Business</t>
  </si>
  <si>
    <t>Breakdown of the Current Active Tasks</t>
  </si>
  <si>
    <t>Overall Figures</t>
  </si>
  <si>
    <t>Number of Projects Started</t>
  </si>
  <si>
    <t>Number of Completed Projects</t>
  </si>
  <si>
    <t>Number of Active Projects</t>
  </si>
  <si>
    <t>Success Rate (Individual Tasks)</t>
  </si>
  <si>
    <t>Success Rate (Overall Projects)</t>
  </si>
  <si>
    <t>Breakdown of Completed Projects</t>
  </si>
  <si>
    <t>Completed Late (Overall Projects)</t>
  </si>
  <si>
    <t>Completed on Time (Overall Projects)</t>
  </si>
  <si>
    <t>Completed on Time (Individual Tasks)</t>
  </si>
  <si>
    <t>Completed Late (Individual Tasks)</t>
  </si>
  <si>
    <t>Overall Projects</t>
  </si>
  <si>
    <t>Individual Tasks</t>
  </si>
  <si>
    <t>Based on final task</t>
  </si>
  <si>
    <t>Based on each task</t>
  </si>
  <si>
    <t>W/Ends &amp; Bank Hols</t>
  </si>
  <si>
    <t>Weekends Only</t>
  </si>
  <si>
    <t>Nothing</t>
  </si>
  <si>
    <t>Exclude</t>
  </si>
  <si>
    <t>Want something more</t>
  </si>
  <si>
    <t>comprehensive than this?</t>
  </si>
  <si>
    <t>Click Here</t>
  </si>
  <si>
    <t>Prime Range Product</t>
  </si>
  <si>
    <t>Enter Date</t>
  </si>
  <si>
    <t>First Monthly Task Comparison</t>
  </si>
  <si>
    <t>Second Monthly Task Comparison</t>
  </si>
  <si>
    <t>Final Task - Completed on Time</t>
  </si>
  <si>
    <t>Final Task - Completed Late</t>
  </si>
  <si>
    <t>Interim Task - Completed on Time</t>
  </si>
  <si>
    <t>Interim Task - Completed Late</t>
  </si>
  <si>
    <t>Completed</t>
  </si>
  <si>
    <t>Please enter a heading for each stage of your projects, as well as some 'informative text' to go above your header, to give further explanation. Also, enter the number of days that each stage should take. You can 'exclude' days like weekends and bank holidays below. Leave any unused stages blank (at the bottom of the list).</t>
  </si>
  <si>
    <t>How many days before the due date, do you want a task to show up as an alert? Enter the (whole) number above.</t>
  </si>
  <si>
    <t>Do you want the tasks to 'keep rolling' whether you are up to date or not, or to 'reset on each task'? Select your choice above.</t>
  </si>
  <si>
    <t>Days to exclude from the count above to work out dates.</t>
  </si>
  <si>
    <t>To activate a project, simply add the name, and a start date. The countdown will then begin, and you'll see the next 'due date' for the active task. When you complete a task, simply select the relevant cell and click on the date (the date shown will be the current day), or type in an over-riding date. That will then activate the next task, and each cell will change colour to indicate its status. When you complete the last named task, it will mark the project as complete.</t>
  </si>
  <si>
    <t>Thanks for trying the Basic Process Tracker</t>
  </si>
  <si>
    <t>1st Stage</t>
  </si>
  <si>
    <t>2nd Stage</t>
  </si>
  <si>
    <t>3rd Stage</t>
  </si>
  <si>
    <t>4th Stage</t>
  </si>
  <si>
    <t>5th Stage</t>
  </si>
  <si>
    <t>6th Stage</t>
  </si>
  <si>
    <t>7th Stage</t>
  </si>
  <si>
    <t>8th Stage</t>
  </si>
  <si>
    <t>Project 1</t>
  </si>
  <si>
    <t>Project 2</t>
  </si>
  <si>
    <t>Project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</si>
</sst>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yyyy"/>
    <numFmt numFmtId="165" formatCode="dddd\,\ dd\ mmmm\ yyyy"/>
    <numFmt numFmtId="166" formatCode="#,##0_ ;[Red]\-#,##0\ "/>
  </numFmts>
  <fonts count="16" x14ac:knownFonts="1">
    <font>
      <sz val="11"/>
      <color theme="1"/>
      <name val="Calibri"/>
      <family val="2"/>
      <scheme val="minor"/>
    </font>
    <font>
      <b/>
      <sz val="11"/>
      <color rgb="FF002060"/>
      <name val="Calibri"/>
      <family val="2"/>
      <scheme val="minor"/>
    </font>
    <font>
      <b/>
      <sz val="8"/>
      <color theme="1"/>
      <name val="Calibri"/>
      <family val="2"/>
      <scheme val="minor"/>
    </font>
    <font>
      <b/>
      <sz val="11"/>
      <color rgb="FFFFC000"/>
      <name val="Calibri"/>
      <family val="2"/>
      <scheme val="minor"/>
    </font>
    <font>
      <b/>
      <sz val="20"/>
      <color rgb="FFFFC000"/>
      <name val="Calibri"/>
      <family val="2"/>
      <scheme val="minor"/>
    </font>
    <font>
      <b/>
      <sz val="11"/>
      <color theme="1"/>
      <name val="Calibri"/>
      <family val="2"/>
      <scheme val="minor"/>
    </font>
    <font>
      <b/>
      <sz val="8"/>
      <color rgb="FF002060"/>
      <name val="Calibri"/>
      <family val="2"/>
      <scheme val="minor"/>
    </font>
    <font>
      <b/>
      <u/>
      <sz val="11"/>
      <color theme="1"/>
      <name val="Calibri"/>
      <family val="2"/>
      <scheme val="minor"/>
    </font>
    <font>
      <b/>
      <sz val="11"/>
      <color theme="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6"/>
      <color rgb="FFFFC000"/>
      <name val="Calibri"/>
      <family val="2"/>
      <scheme val="minor"/>
    </font>
    <font>
      <b/>
      <sz val="20"/>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249977111117893"/>
        <bgColor indexed="64"/>
      </patternFill>
    </fill>
    <fill>
      <patternFill patternType="solid">
        <fgColor rgb="FFB0250E"/>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42">
    <xf numFmtId="0" fontId="0" fillId="0" borderId="0" xfId="0"/>
    <xf numFmtId="0" fontId="0" fillId="0" borderId="0" xfId="0" applyAlignment="1" applyProtection="1">
      <alignment shrinkToFit="1"/>
      <protection hidden="1"/>
    </xf>
    <xf numFmtId="164" fontId="0" fillId="0" borderId="0" xfId="0" applyNumberFormat="1" applyAlignment="1" applyProtection="1">
      <alignment shrinkToFit="1"/>
      <protection hidden="1"/>
    </xf>
    <xf numFmtId="164" fontId="0" fillId="0" borderId="2" xfId="0" applyNumberFormat="1"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0" fontId="3" fillId="3" borderId="1" xfId="0" applyFont="1" applyFill="1" applyBorder="1" applyAlignment="1" applyProtection="1">
      <alignment horizontal="center" shrinkToFit="1"/>
      <protection hidden="1"/>
    </xf>
    <xf numFmtId="0" fontId="1" fillId="2" borderId="4"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164" fontId="0" fillId="0" borderId="11" xfId="0" applyNumberFormat="1" applyBorder="1" applyAlignment="1" applyProtection="1">
      <alignment shrinkToFit="1"/>
      <protection hidden="1"/>
    </xf>
    <xf numFmtId="0" fontId="0" fillId="0" borderId="4"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3" xfId="0" applyBorder="1" applyAlignment="1" applyProtection="1">
      <alignment shrinkToFit="1"/>
      <protection hidden="1"/>
    </xf>
    <xf numFmtId="0" fontId="0" fillId="0" borderId="12"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164" fontId="0" fillId="0" borderId="4" xfId="0" applyNumberFormat="1" applyBorder="1" applyAlignment="1" applyProtection="1">
      <alignment shrinkToFit="1"/>
      <protection hidden="1"/>
    </xf>
    <xf numFmtId="164" fontId="0" fillId="0" borderId="5" xfId="0" applyNumberFormat="1" applyBorder="1" applyAlignment="1" applyProtection="1">
      <alignment shrinkToFit="1"/>
      <protection hidden="1"/>
    </xf>
    <xf numFmtId="164" fontId="0" fillId="0" borderId="6" xfId="0" applyNumberFormat="1" applyBorder="1" applyAlignment="1" applyProtection="1">
      <alignment shrinkToFit="1"/>
      <protection hidden="1"/>
    </xf>
    <xf numFmtId="0" fontId="5" fillId="0" borderId="0" xfId="0" applyFont="1" applyAlignment="1" applyProtection="1">
      <alignment horizontal="center" shrinkToFit="1"/>
      <protection hidden="1"/>
    </xf>
    <xf numFmtId="0" fontId="7" fillId="0" borderId="0" xfId="0" applyFont="1" applyAlignment="1" applyProtection="1">
      <alignment horizontal="center" shrinkToFit="1"/>
      <protection hidden="1"/>
    </xf>
    <xf numFmtId="0" fontId="0" fillId="0" borderId="1" xfId="0" applyBorder="1" applyAlignment="1" applyProtection="1">
      <alignment shrinkToFit="1"/>
      <protection hidden="1"/>
    </xf>
    <xf numFmtId="165" fontId="5" fillId="0" borderId="1" xfId="0" applyNumberFormat="1" applyFont="1" applyBorder="1" applyAlignment="1" applyProtection="1">
      <alignment horizontal="center" shrinkToFit="1"/>
      <protection hidden="1"/>
    </xf>
    <xf numFmtId="165" fontId="5" fillId="0" borderId="0" xfId="0" applyNumberFormat="1" applyFont="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14" fontId="0" fillId="0" borderId="6" xfId="0" applyNumberFormat="1" applyBorder="1" applyAlignment="1" applyProtection="1">
      <alignment horizontal="center" shrinkToFit="1"/>
      <protection hidden="1"/>
    </xf>
    <xf numFmtId="0" fontId="0" fillId="0" borderId="2" xfId="0" applyBorder="1" applyAlignment="1" applyProtection="1">
      <alignment shrinkToFit="1"/>
      <protection hidden="1"/>
    </xf>
    <xf numFmtId="165" fontId="5" fillId="0" borderId="2" xfId="0" applyNumberFormat="1" applyFont="1" applyBorder="1" applyAlignment="1" applyProtection="1">
      <alignment horizontal="center" shrinkToFit="1"/>
      <protection hidden="1"/>
    </xf>
    <xf numFmtId="14" fontId="0" fillId="0" borderId="2" xfId="0" applyNumberFormat="1" applyBorder="1" applyAlignment="1" applyProtection="1">
      <alignment horizontal="center" shrinkToFit="1"/>
      <protection hidden="1"/>
    </xf>
    <xf numFmtId="14" fontId="0" fillId="0" borderId="11" xfId="0" applyNumberFormat="1" applyBorder="1" applyAlignment="1" applyProtection="1">
      <alignment horizontal="center" shrinkToFit="1"/>
      <protection hidden="1"/>
    </xf>
    <xf numFmtId="165" fontId="5" fillId="0" borderId="3" xfId="0" applyNumberFormat="1" applyFont="1" applyBorder="1" applyAlignment="1" applyProtection="1">
      <alignment horizontal="center" shrinkToFit="1"/>
      <protection hidden="1"/>
    </xf>
    <xf numFmtId="14" fontId="0" fillId="0" borderId="9" xfId="0" applyNumberFormat="1" applyBorder="1" applyAlignment="1" applyProtection="1">
      <alignment horizontal="center" shrinkToFit="1"/>
      <protection hidden="1"/>
    </xf>
    <xf numFmtId="0" fontId="0" fillId="0" borderId="0" xfId="0" applyAlignment="1" applyProtection="1">
      <alignment vertical="top" shrinkToFit="1"/>
      <protection hidden="1"/>
    </xf>
    <xf numFmtId="165" fontId="0" fillId="0" borderId="0" xfId="0" applyNumberFormat="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5" fontId="0" fillId="0" borderId="1"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164" fontId="0" fillId="0" borderId="10" xfId="0" applyNumberFormat="1" applyBorder="1" applyAlignment="1" applyProtection="1">
      <alignment shrinkToFit="1"/>
      <protection hidden="1"/>
    </xf>
    <xf numFmtId="164" fontId="0" fillId="0" borderId="7" xfId="0" applyNumberFormat="1" applyBorder="1" applyAlignment="1" applyProtection="1">
      <alignment shrinkToFit="1"/>
      <protection hidden="1"/>
    </xf>
    <xf numFmtId="164" fontId="0" fillId="0" borderId="8" xfId="0" applyNumberFormat="1" applyBorder="1" applyAlignment="1" applyProtection="1">
      <alignment shrinkToFit="1"/>
      <protection hidden="1"/>
    </xf>
    <xf numFmtId="164" fontId="0" fillId="0" borderId="9" xfId="0" applyNumberFormat="1" applyBorder="1" applyAlignment="1" applyProtection="1">
      <alignment shrinkToFit="1"/>
      <protection hidden="1"/>
    </xf>
    <xf numFmtId="0" fontId="5" fillId="0" borderId="12" xfId="0" applyFont="1"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3" fillId="3" borderId="7" xfId="0" applyFont="1" applyFill="1" applyBorder="1" applyAlignment="1" applyProtection="1">
      <alignment horizontal="center" vertical="center" textRotation="90" shrinkToFit="1"/>
      <protection hidden="1"/>
    </xf>
    <xf numFmtId="0" fontId="3" fillId="3" borderId="9" xfId="0" applyFont="1" applyFill="1" applyBorder="1" applyAlignment="1" applyProtection="1">
      <alignment horizontal="center" vertical="center" textRotation="90" shrinkToFit="1"/>
      <protection hidden="1"/>
    </xf>
    <xf numFmtId="0" fontId="3" fillId="3" borderId="3" xfId="0" applyFont="1" applyFill="1" applyBorder="1" applyAlignment="1" applyProtection="1">
      <alignment horizontal="center" vertical="center" textRotation="90" shrinkToFit="1"/>
      <protection hidden="1"/>
    </xf>
    <xf numFmtId="0" fontId="0" fillId="4" borderId="0" xfId="0" applyFill="1" applyAlignment="1" applyProtection="1">
      <alignment shrinkToFit="1"/>
      <protection hidden="1"/>
    </xf>
    <xf numFmtId="0" fontId="2" fillId="4" borderId="0" xfId="0" applyFont="1" applyFill="1" applyAlignment="1" applyProtection="1">
      <alignment horizontal="center" shrinkToFit="1"/>
      <protection hidden="1"/>
    </xf>
    <xf numFmtId="9" fontId="0" fillId="0" borderId="1" xfId="0" applyNumberFormat="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3" xfId="0" applyNumberFormat="1" applyBorder="1" applyAlignment="1" applyProtection="1">
      <alignment horizontal="center" shrinkToFit="1"/>
      <protection hidden="1"/>
    </xf>
    <xf numFmtId="0" fontId="3" fillId="3" borderId="12" xfId="0" applyFont="1" applyFill="1" applyBorder="1" applyAlignment="1" applyProtection="1">
      <alignment horizontal="center" shrinkToFit="1"/>
      <protection hidden="1"/>
    </xf>
    <xf numFmtId="0" fontId="0" fillId="4" borderId="12"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7" borderId="2" xfId="0" applyFill="1" applyBorder="1" applyAlignment="1" applyProtection="1">
      <alignment horizontal="center" shrinkToFit="1"/>
      <protection hidden="1"/>
    </xf>
    <xf numFmtId="0" fontId="0" fillId="4" borderId="4" xfId="0" applyFill="1" applyBorder="1" applyAlignment="1" applyProtection="1">
      <alignment shrinkToFit="1"/>
      <protection hidden="1"/>
    </xf>
    <xf numFmtId="0" fontId="0" fillId="4" borderId="5" xfId="0" applyFill="1" applyBorder="1" applyAlignment="1" applyProtection="1">
      <alignment shrinkToFit="1"/>
      <protection hidden="1"/>
    </xf>
    <xf numFmtId="0" fontId="0" fillId="4" borderId="6" xfId="0" applyFill="1" applyBorder="1" applyAlignment="1" applyProtection="1">
      <alignment shrinkToFit="1"/>
      <protection hidden="1"/>
    </xf>
    <xf numFmtId="0" fontId="0" fillId="4" borderId="10" xfId="0" applyFill="1" applyBorder="1" applyAlignment="1" applyProtection="1">
      <alignment shrinkToFit="1"/>
      <protection hidden="1"/>
    </xf>
    <xf numFmtId="0" fontId="0" fillId="4" borderId="11" xfId="0" applyFill="1" applyBorder="1" applyAlignment="1" applyProtection="1">
      <alignment shrinkToFit="1"/>
      <protection hidden="1"/>
    </xf>
    <xf numFmtId="0" fontId="0" fillId="4" borderId="7" xfId="0" applyFill="1" applyBorder="1" applyAlignment="1" applyProtection="1">
      <alignment shrinkToFit="1"/>
      <protection hidden="1"/>
    </xf>
    <xf numFmtId="0" fontId="0" fillId="4" borderId="8" xfId="0" applyFill="1" applyBorder="1" applyAlignment="1" applyProtection="1">
      <alignment shrinkToFit="1"/>
      <protection hidden="1"/>
    </xf>
    <xf numFmtId="0" fontId="0" fillId="4" borderId="9" xfId="0" applyFill="1" applyBorder="1" applyAlignment="1" applyProtection="1">
      <alignment shrinkToFit="1"/>
      <protection hidden="1"/>
    </xf>
    <xf numFmtId="14" fontId="0" fillId="0" borderId="3" xfId="0" applyNumberFormat="1" applyBorder="1" applyAlignment="1" applyProtection="1">
      <alignment horizontal="center" shrinkToFit="1"/>
      <protection hidden="1"/>
    </xf>
    <xf numFmtId="164" fontId="0" fillId="0" borderId="1" xfId="0" applyNumberFormat="1" applyBorder="1" applyAlignment="1" applyProtection="1">
      <alignment shrinkToFit="1"/>
      <protection hidden="1"/>
    </xf>
    <xf numFmtId="164" fontId="0" fillId="0" borderId="2" xfId="0" applyNumberFormat="1" applyBorder="1" applyAlignment="1" applyProtection="1">
      <alignment shrinkToFit="1"/>
      <protection hidden="1"/>
    </xf>
    <xf numFmtId="164" fontId="0" fillId="0" borderId="3" xfId="0" applyNumberFormat="1" applyBorder="1" applyAlignment="1" applyProtection="1">
      <alignment shrinkToFit="1"/>
      <protection hidden="1"/>
    </xf>
    <xf numFmtId="0" fontId="15" fillId="4" borderId="0" xfId="0" applyFont="1" applyFill="1" applyAlignment="1" applyProtection="1">
      <alignment shrinkToFit="1"/>
      <protection hidden="1"/>
    </xf>
    <xf numFmtId="0" fontId="1" fillId="2" borderId="7" xfId="0" applyFont="1" applyFill="1" applyBorder="1" applyAlignment="1" applyProtection="1">
      <alignment horizontal="center" shrinkToFit="1"/>
      <protection locked="0"/>
    </xf>
    <xf numFmtId="0" fontId="1" fillId="2" borderId="8" xfId="0" applyFont="1" applyFill="1" applyBorder="1" applyAlignment="1" applyProtection="1">
      <alignment horizontal="center" shrinkToFit="1"/>
      <protection locked="0"/>
    </xf>
    <xf numFmtId="0" fontId="1" fillId="2" borderId="9" xfId="0" applyFont="1" applyFill="1" applyBorder="1" applyAlignment="1" applyProtection="1">
      <alignment horizontal="center" shrinkToFit="1"/>
      <protection locked="0"/>
    </xf>
    <xf numFmtId="0" fontId="0" fillId="0" borderId="10" xfId="0" applyBorder="1" applyAlignment="1" applyProtection="1">
      <alignment horizontal="left" shrinkToFit="1"/>
      <protection locked="0"/>
    </xf>
    <xf numFmtId="164" fontId="0" fillId="0" borderId="0" xfId="0" applyNumberFormat="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5" xfId="0" applyNumberFormat="1"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0" fontId="0" fillId="0" borderId="10" xfId="0" applyBorder="1" applyAlignment="1" applyProtection="1">
      <alignment shrinkToFit="1"/>
      <protection locked="0"/>
    </xf>
    <xf numFmtId="164" fontId="0" fillId="0" borderId="10" xfId="0" applyNumberFormat="1" applyBorder="1" applyAlignment="1" applyProtection="1">
      <alignment horizontal="center" shrinkToFit="1"/>
      <protection locked="0"/>
    </xf>
    <xf numFmtId="164" fontId="0" fillId="0" borderId="11" xfId="0" applyNumberFormat="1" applyBorder="1" applyAlignment="1" applyProtection="1">
      <alignment horizontal="center" shrinkToFit="1"/>
      <protection locked="0"/>
    </xf>
    <xf numFmtId="0" fontId="0" fillId="9" borderId="4" xfId="0" applyFill="1" applyBorder="1" applyAlignment="1" applyProtection="1">
      <alignment shrinkToFit="1"/>
      <protection hidden="1"/>
    </xf>
    <xf numFmtId="164" fontId="0" fillId="9" borderId="5" xfId="0" applyNumberFormat="1" applyFill="1" applyBorder="1" applyAlignment="1" applyProtection="1">
      <alignment horizontal="center" shrinkToFit="1"/>
      <protection hidden="1"/>
    </xf>
    <xf numFmtId="164" fontId="0" fillId="9" borderId="4" xfId="0" applyNumberFormat="1" applyFill="1" applyBorder="1" applyAlignment="1" applyProtection="1">
      <alignment horizontal="center" shrinkToFit="1"/>
      <protection hidden="1"/>
    </xf>
    <xf numFmtId="164" fontId="0" fillId="9" borderId="6" xfId="0" applyNumberFormat="1" applyFill="1" applyBorder="1" applyAlignment="1" applyProtection="1">
      <alignment horizontal="center" shrinkToFit="1"/>
      <protection hidden="1"/>
    </xf>
    <xf numFmtId="0" fontId="0" fillId="9" borderId="10" xfId="0" applyFill="1" applyBorder="1" applyAlignment="1" applyProtection="1">
      <alignment shrinkToFit="1"/>
      <protection hidden="1"/>
    </xf>
    <xf numFmtId="164" fontId="0" fillId="9" borderId="0" xfId="0" applyNumberFormat="1" applyFill="1" applyAlignment="1" applyProtection="1">
      <alignment horizontal="center" shrinkToFit="1"/>
      <protection hidden="1"/>
    </xf>
    <xf numFmtId="164" fontId="0" fillId="9" borderId="10" xfId="0" applyNumberFormat="1" applyFill="1" applyBorder="1" applyAlignment="1" applyProtection="1">
      <alignment horizontal="center" shrinkToFit="1"/>
      <protection hidden="1"/>
    </xf>
    <xf numFmtId="164" fontId="0" fillId="9" borderId="11" xfId="0" applyNumberFormat="1" applyFill="1" applyBorder="1" applyAlignment="1" applyProtection="1">
      <alignment horizontal="center" shrinkToFit="1"/>
      <protection hidden="1"/>
    </xf>
    <xf numFmtId="0" fontId="0" fillId="9" borderId="7" xfId="0" applyFill="1" applyBorder="1" applyAlignment="1" applyProtection="1">
      <alignment shrinkToFit="1"/>
      <protection hidden="1"/>
    </xf>
    <xf numFmtId="164" fontId="0" fillId="9" borderId="8" xfId="0" applyNumberFormat="1" applyFill="1" applyBorder="1" applyAlignment="1" applyProtection="1">
      <alignment horizontal="center" shrinkToFit="1"/>
      <protection hidden="1"/>
    </xf>
    <xf numFmtId="164" fontId="0" fillId="9" borderId="7" xfId="0" applyNumberFormat="1" applyFill="1" applyBorder="1" applyAlignment="1" applyProtection="1">
      <alignment horizontal="center" shrinkToFit="1"/>
      <protection hidden="1"/>
    </xf>
    <xf numFmtId="164" fontId="0" fillId="9" borderId="9" xfId="0" applyNumberFormat="1" applyFill="1" applyBorder="1" applyAlignment="1" applyProtection="1">
      <alignment horizontal="center" shrinkToFit="1"/>
      <protection hidden="1"/>
    </xf>
    <xf numFmtId="0" fontId="1" fillId="2" borderId="13" xfId="0" applyFont="1" applyFill="1" applyBorder="1" applyAlignment="1" applyProtection="1">
      <alignment horizontal="center" shrinkToFit="1"/>
      <protection hidden="1"/>
    </xf>
    <xf numFmtId="0" fontId="1" fillId="2" borderId="14" xfId="0" applyFont="1" applyFill="1" applyBorder="1" applyAlignment="1" applyProtection="1">
      <alignment horizontal="center" shrinkToFit="1"/>
      <protection hidden="1"/>
    </xf>
    <xf numFmtId="0" fontId="10" fillId="0" borderId="13" xfId="0" applyFont="1" applyBorder="1" applyAlignment="1" applyProtection="1">
      <alignment horizontal="center" shrinkToFit="1"/>
      <protection hidden="1"/>
    </xf>
    <xf numFmtId="0" fontId="10" fillId="0" borderId="14"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1" fillId="2" borderId="10" xfId="0" applyFont="1" applyFill="1" applyBorder="1" applyAlignment="1" applyProtection="1">
      <alignment horizontal="center" shrinkToFit="1"/>
      <protection hidden="1"/>
    </xf>
    <xf numFmtId="0" fontId="1" fillId="2" borderId="0" xfId="0" applyFont="1" applyFill="1" applyAlignment="1" applyProtection="1">
      <alignment horizontal="center" shrinkToFit="1"/>
      <protection hidden="1"/>
    </xf>
    <xf numFmtId="0" fontId="1" fillId="2" borderId="11" xfId="0" applyFont="1" applyFill="1" applyBorder="1" applyAlignment="1" applyProtection="1">
      <alignment horizontal="center" shrinkToFit="1"/>
      <protection hidden="1"/>
    </xf>
    <xf numFmtId="0" fontId="0" fillId="0" borderId="10"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0" borderId="10"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4" borderId="0" xfId="0" applyFont="1" applyFill="1" applyAlignment="1" applyProtection="1">
      <alignment horizontal="center" shrinkToFit="1"/>
      <protection hidden="1"/>
    </xf>
    <xf numFmtId="0" fontId="1" fillId="2" borderId="7" xfId="0" applyFont="1" applyFill="1" applyBorder="1" applyAlignment="1" applyProtection="1">
      <alignment horizontal="center" shrinkToFit="1"/>
      <protection hidden="1"/>
    </xf>
    <xf numFmtId="0" fontId="1" fillId="2" borderId="8" xfId="0" applyFont="1" applyFill="1" applyBorder="1" applyAlignment="1" applyProtection="1">
      <alignment horizontal="center" shrinkToFit="1"/>
      <protection hidden="1"/>
    </xf>
    <xf numFmtId="0" fontId="1" fillId="2" borderId="9" xfId="0" applyFont="1" applyFill="1" applyBorder="1" applyAlignment="1" applyProtection="1">
      <alignment horizontal="center" shrinkToFit="1"/>
      <protection hidden="1"/>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1" fillId="2" borderId="4" xfId="0" applyFont="1" applyFill="1" applyBorder="1" applyAlignment="1" applyProtection="1">
      <alignment horizontal="center" shrinkToFit="1"/>
      <protection hidden="1"/>
    </xf>
    <xf numFmtId="0" fontId="1" fillId="2" borderId="5" xfId="0" applyFont="1" applyFill="1" applyBorder="1" applyAlignment="1" applyProtection="1">
      <alignment horizontal="center" shrinkToFit="1"/>
      <protection hidden="1"/>
    </xf>
    <xf numFmtId="0" fontId="1" fillId="2" borderId="6" xfId="0" applyFont="1" applyFill="1" applyBorder="1" applyAlignment="1" applyProtection="1">
      <alignment horizontal="center" shrinkToFit="1"/>
      <protection hidden="1"/>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1" fillId="2" borderId="15" xfId="0" applyFont="1" applyFill="1" applyBorder="1" applyAlignment="1" applyProtection="1">
      <alignment horizontal="center" shrinkToFit="1"/>
      <protection hidden="1"/>
    </xf>
    <xf numFmtId="0" fontId="6" fillId="2" borderId="14" xfId="0" applyFont="1" applyFill="1" applyBorder="1" applyAlignment="1" applyProtection="1">
      <alignment horizontal="center" shrinkToFit="1"/>
      <protection hidden="1"/>
    </xf>
    <xf numFmtId="0" fontId="6" fillId="2" borderId="15" xfId="0" applyFont="1" applyFill="1" applyBorder="1" applyAlignment="1" applyProtection="1">
      <alignment horizontal="center" shrinkToFit="1"/>
      <protection hidden="1"/>
    </xf>
    <xf numFmtId="166" fontId="0" fillId="0" borderId="13" xfId="0" applyNumberFormat="1" applyBorder="1" applyAlignment="1" applyProtection="1">
      <alignment horizontal="center" shrinkToFit="1"/>
      <protection hidden="1"/>
    </xf>
    <xf numFmtId="166" fontId="0" fillId="0" borderId="15" xfId="0" applyNumberFormat="1" applyBorder="1" applyAlignment="1" applyProtection="1">
      <alignment horizontal="center" shrinkToFit="1"/>
      <protection hidden="1"/>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4" fillId="3" borderId="4"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3" fillId="3" borderId="13" xfId="0" applyFont="1" applyFill="1" applyBorder="1" applyAlignment="1" applyProtection="1">
      <alignment horizontal="center" shrinkToFit="1"/>
      <protection hidden="1"/>
    </xf>
    <xf numFmtId="0" fontId="3" fillId="3" borderId="14" xfId="0" applyFont="1" applyFill="1" applyBorder="1" applyAlignment="1" applyProtection="1">
      <alignment horizontal="center" shrinkToFit="1"/>
      <protection hidden="1"/>
    </xf>
    <xf numFmtId="0" fontId="3" fillId="3" borderId="15"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8" fillId="5" borderId="13" xfId="0" applyFont="1" applyFill="1" applyBorder="1" applyAlignment="1" applyProtection="1">
      <alignment horizontal="center" shrinkToFit="1"/>
      <protection hidden="1"/>
    </xf>
    <xf numFmtId="0" fontId="8" fillId="5" borderId="14" xfId="0" applyFont="1" applyFill="1" applyBorder="1" applyAlignment="1" applyProtection="1">
      <alignment horizontal="center" shrinkToFit="1"/>
      <protection hidden="1"/>
    </xf>
    <xf numFmtId="0" fontId="8" fillId="5" borderId="15" xfId="0" applyFont="1" applyFill="1" applyBorder="1" applyAlignment="1" applyProtection="1">
      <alignment horizontal="center" shrinkToFit="1"/>
      <protection hidden="1"/>
    </xf>
    <xf numFmtId="0" fontId="5" fillId="4" borderId="4" xfId="0" applyFont="1" applyFill="1" applyBorder="1" applyAlignment="1" applyProtection="1">
      <alignment horizontal="left" vertical="center" wrapText="1"/>
      <protection hidden="1"/>
    </xf>
    <xf numFmtId="0" fontId="5" fillId="4" borderId="5" xfId="0" applyFont="1" applyFill="1" applyBorder="1" applyAlignment="1" applyProtection="1">
      <alignment horizontal="left" vertical="center" wrapText="1"/>
      <protection hidden="1"/>
    </xf>
    <xf numFmtId="0" fontId="5" fillId="4" borderId="6"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left" vertical="center" wrapText="1"/>
      <protection hidden="1"/>
    </xf>
    <xf numFmtId="0" fontId="5" fillId="4" borderId="8" xfId="0" applyFont="1" applyFill="1" applyBorder="1" applyAlignment="1" applyProtection="1">
      <alignment horizontal="left" vertical="center" wrapText="1"/>
      <protection hidden="1"/>
    </xf>
    <xf numFmtId="0" fontId="5" fillId="4" borderId="9"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10"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2" fillId="0" borderId="13"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1" fillId="0" borderId="4"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11" fillId="0" borderId="8" xfId="0" applyFont="1" applyBorder="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12" fillId="6" borderId="6" xfId="1" applyFont="1" applyFill="1" applyBorder="1" applyAlignment="1">
      <alignment horizontal="center" vertical="center"/>
    </xf>
    <xf numFmtId="0" fontId="12" fillId="6" borderId="7" xfId="1" applyFont="1" applyFill="1" applyBorder="1" applyAlignment="1">
      <alignment horizontal="center" vertical="center"/>
    </xf>
    <xf numFmtId="0" fontId="12" fillId="6" borderId="8" xfId="1" applyFont="1" applyFill="1" applyBorder="1" applyAlignment="1">
      <alignment horizontal="center" vertical="center"/>
    </xf>
    <xf numFmtId="0" fontId="12" fillId="6" borderId="9" xfId="1" applyFont="1" applyFill="1" applyBorder="1" applyAlignment="1">
      <alignment horizontal="center" vertical="center"/>
    </xf>
    <xf numFmtId="0" fontId="2" fillId="4" borderId="0" xfId="0" applyFont="1" applyFill="1" applyAlignment="1" applyProtection="1">
      <alignment horizontal="center" vertical="center" shrinkToFit="1"/>
      <protection hidden="1"/>
    </xf>
    <xf numFmtId="0" fontId="5" fillId="0" borderId="13" xfId="0" applyFont="1" applyBorder="1" applyAlignment="1" applyProtection="1">
      <alignment horizontal="center" shrinkToFit="1"/>
      <protection hidden="1"/>
    </xf>
    <xf numFmtId="0" fontId="5" fillId="0" borderId="14" xfId="0" applyFont="1" applyBorder="1" applyAlignment="1" applyProtection="1">
      <alignment horizontal="center" shrinkToFit="1"/>
      <protection hidden="1"/>
    </xf>
    <xf numFmtId="0" fontId="5" fillId="0" borderId="15" xfId="0" applyFont="1" applyBorder="1" applyAlignment="1" applyProtection="1">
      <alignment horizontal="center" shrinkToFit="1"/>
      <protection hidden="1"/>
    </xf>
    <xf numFmtId="0" fontId="2" fillId="4" borderId="5" xfId="0" applyFont="1" applyFill="1" applyBorder="1" applyAlignment="1" applyProtection="1">
      <alignment horizontal="center" shrinkToFit="1"/>
      <protection hidden="1"/>
    </xf>
    <xf numFmtId="0" fontId="12" fillId="8" borderId="4" xfId="1" applyFont="1" applyFill="1" applyBorder="1" applyAlignment="1" applyProtection="1">
      <alignment horizontal="center" vertical="center" shrinkToFit="1"/>
      <protection hidden="1"/>
    </xf>
    <xf numFmtId="0" fontId="12" fillId="8" borderId="6" xfId="1" applyFont="1" applyFill="1" applyBorder="1" applyAlignment="1" applyProtection="1">
      <alignment horizontal="center" vertical="center" shrinkToFit="1"/>
      <protection hidden="1"/>
    </xf>
    <xf numFmtId="0" fontId="12" fillId="8" borderId="7" xfId="1" applyFont="1" applyFill="1" applyBorder="1" applyAlignment="1" applyProtection="1">
      <alignment horizontal="center" vertical="center" shrinkToFit="1"/>
      <protection hidden="1"/>
    </xf>
    <xf numFmtId="0" fontId="12" fillId="8" borderId="9" xfId="1"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textRotation="90" shrinkToFit="1"/>
      <protection hidden="1"/>
    </xf>
    <xf numFmtId="0" fontId="3" fillId="3" borderId="10" xfId="0" applyFont="1" applyFill="1" applyBorder="1" applyAlignment="1" applyProtection="1">
      <alignment horizontal="center" vertical="center" textRotation="90" shrinkToFit="1"/>
      <protection hidden="1"/>
    </xf>
    <xf numFmtId="0" fontId="3" fillId="3" borderId="1" xfId="0" applyFont="1" applyFill="1" applyBorder="1" applyAlignment="1" applyProtection="1">
      <alignment horizontal="center" vertical="center" textRotation="90" shrinkToFit="1"/>
      <protection hidden="1"/>
    </xf>
    <xf numFmtId="0" fontId="3" fillId="3" borderId="2" xfId="0" applyFont="1" applyFill="1" applyBorder="1" applyAlignment="1" applyProtection="1">
      <alignment horizontal="center" vertical="center" textRotation="90" shrinkToFit="1"/>
      <protection hidden="1"/>
    </xf>
    <xf numFmtId="0" fontId="3" fillId="3" borderId="6" xfId="0" applyFont="1" applyFill="1" applyBorder="1" applyAlignment="1" applyProtection="1">
      <alignment horizontal="center" vertical="center" textRotation="90" shrinkToFit="1"/>
      <protection hidden="1"/>
    </xf>
    <xf numFmtId="0" fontId="3" fillId="3" borderId="11" xfId="0" applyFont="1" applyFill="1" applyBorder="1" applyAlignment="1" applyProtection="1">
      <alignment horizontal="center" vertical="center" textRotation="90" shrinkToFit="1"/>
      <protection hidden="1"/>
    </xf>
    <xf numFmtId="164" fontId="0" fillId="0" borderId="13" xfId="0" applyNumberFormat="1" applyBorder="1" applyAlignment="1" applyProtection="1">
      <alignment horizontal="center" shrinkToFit="1"/>
      <protection locked="0"/>
    </xf>
    <xf numFmtId="164" fontId="0" fillId="0" borderId="14" xfId="0" applyNumberFormat="1" applyBorder="1" applyAlignment="1" applyProtection="1">
      <alignment horizontal="center" shrinkToFit="1"/>
      <protection locked="0"/>
    </xf>
    <xf numFmtId="164" fontId="0" fillId="0" borderId="15" xfId="0" applyNumberFormat="1" applyBorder="1" applyAlignment="1" applyProtection="1">
      <alignment horizontal="center" shrinkToFit="1"/>
      <protection locked="0"/>
    </xf>
    <xf numFmtId="0" fontId="13" fillId="3" borderId="4" xfId="0" applyFont="1" applyFill="1" applyBorder="1" applyAlignment="1" applyProtection="1">
      <alignment horizontal="center" vertical="center" shrinkToFit="1"/>
      <protection hidden="1"/>
    </xf>
    <xf numFmtId="0" fontId="13" fillId="3" borderId="5" xfId="0" applyFont="1" applyFill="1" applyBorder="1" applyAlignment="1" applyProtection="1">
      <alignment horizontal="center" vertical="center" shrinkToFit="1"/>
      <protection hidden="1"/>
    </xf>
    <xf numFmtId="0" fontId="13" fillId="3" borderId="6" xfId="0" applyFont="1" applyFill="1" applyBorder="1" applyAlignment="1" applyProtection="1">
      <alignment horizontal="center" vertical="center" shrinkToFit="1"/>
      <protection hidden="1"/>
    </xf>
    <xf numFmtId="0" fontId="13" fillId="3" borderId="7" xfId="0" applyFont="1" applyFill="1" applyBorder="1" applyAlignment="1" applyProtection="1">
      <alignment horizontal="center" vertical="center" shrinkToFit="1"/>
      <protection hidden="1"/>
    </xf>
    <xf numFmtId="0" fontId="13" fillId="3" borderId="8" xfId="0" applyFont="1" applyFill="1" applyBorder="1" applyAlignment="1" applyProtection="1">
      <alignment horizontal="center" vertical="center" shrinkToFit="1"/>
      <protection hidden="1"/>
    </xf>
    <xf numFmtId="0" fontId="13" fillId="3" borderId="9" xfId="0" applyFont="1" applyFill="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14" fillId="0" borderId="6" xfId="0" applyFont="1" applyBorder="1" applyAlignment="1" applyProtection="1">
      <alignment horizontal="center" vertical="center" shrinkToFit="1"/>
      <protection hidden="1"/>
    </xf>
    <xf numFmtId="0" fontId="14" fillId="0" borderId="7" xfId="0" applyFont="1" applyBorder="1" applyAlignment="1" applyProtection="1">
      <alignment horizontal="center" vertical="center" shrinkToFit="1"/>
      <protection hidden="1"/>
    </xf>
    <xf numFmtId="0" fontId="14" fillId="0" borderId="8" xfId="0" applyFont="1" applyBorder="1" applyAlignment="1" applyProtection="1">
      <alignment horizontal="center" vertical="center" shrinkToFit="1"/>
      <protection hidden="1"/>
    </xf>
    <xf numFmtId="0" fontId="14" fillId="0" borderId="9" xfId="0" applyFont="1" applyBorder="1" applyAlignment="1" applyProtection="1">
      <alignment horizontal="center" vertical="center" shrinkToFit="1"/>
      <protection hidden="1"/>
    </xf>
    <xf numFmtId="9" fontId="14" fillId="0" borderId="4" xfId="0" applyNumberFormat="1" applyFont="1" applyBorder="1" applyAlignment="1" applyProtection="1">
      <alignment horizontal="center" vertical="center" shrinkToFit="1"/>
      <protection hidden="1"/>
    </xf>
    <xf numFmtId="9" fontId="14" fillId="0" borderId="5" xfId="0" applyNumberFormat="1" applyFont="1" applyBorder="1" applyAlignment="1" applyProtection="1">
      <alignment horizontal="center" vertical="center" shrinkToFit="1"/>
      <protection hidden="1"/>
    </xf>
    <xf numFmtId="9" fontId="14" fillId="0" borderId="6" xfId="0" applyNumberFormat="1" applyFont="1" applyBorder="1" applyAlignment="1" applyProtection="1">
      <alignment horizontal="center" vertical="center" shrinkToFit="1"/>
      <protection hidden="1"/>
    </xf>
    <xf numFmtId="9" fontId="14" fillId="0" borderId="7" xfId="0" applyNumberFormat="1" applyFont="1" applyBorder="1" applyAlignment="1" applyProtection="1">
      <alignment horizontal="center" vertical="center" shrinkToFit="1"/>
      <protection hidden="1"/>
    </xf>
    <xf numFmtId="9" fontId="14" fillId="0" borderId="8" xfId="0" applyNumberFormat="1" applyFont="1" applyBorder="1" applyAlignment="1" applyProtection="1">
      <alignment horizontal="center" vertical="center" shrinkToFit="1"/>
      <protection hidden="1"/>
    </xf>
    <xf numFmtId="9" fontId="14" fillId="0" borderId="9" xfId="0" applyNumberFormat="1" applyFont="1" applyBorder="1" applyAlignment="1" applyProtection="1">
      <alignment horizontal="center" vertical="center" shrinkToFit="1"/>
      <protection hidden="1"/>
    </xf>
    <xf numFmtId="0" fontId="2" fillId="4" borderId="14"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cellXfs>
  <cellStyles count="2">
    <cellStyle name="Hyperlink" xfId="1" builtinId="8"/>
    <cellStyle name="Normal" xfId="0" builtinId="0"/>
  </cellStyles>
  <dxfs count="14">
    <dxf>
      <font>
        <b/>
        <i val="0"/>
        <color theme="1"/>
      </font>
      <fill>
        <patternFill>
          <bgColor rgb="FF92D050"/>
        </patternFill>
      </fill>
    </dxf>
    <dxf>
      <font>
        <b/>
        <i val="0"/>
        <color theme="0"/>
      </font>
      <fill>
        <patternFill>
          <bgColor rgb="FF00B05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theme="0" tint="-0.24994659260841701"/>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dxf>
    <dxf>
      <font>
        <b/>
        <i val="0"/>
        <color theme="0"/>
      </font>
      <fill>
        <patternFill>
          <bgColor rgb="FFFF6600"/>
        </patternFill>
      </fill>
    </dxf>
    <dxf>
      <font>
        <b/>
        <i val="0"/>
        <color theme="0"/>
      </font>
      <fill>
        <patternFill>
          <bgColor rgb="FFFF0000"/>
        </patternFill>
      </fill>
    </dxf>
    <dxf>
      <font>
        <b/>
        <i val="0"/>
        <color theme="1"/>
      </font>
      <fill>
        <patternFill>
          <bgColor rgb="FFFFC000"/>
        </patternFill>
      </fill>
      <border>
        <left style="thin">
          <color auto="1"/>
        </left>
        <right style="thin">
          <color auto="1"/>
        </right>
        <top style="thin">
          <color auto="1"/>
        </top>
        <bottom style="thin">
          <color auto="1"/>
        </bottom>
        <vertical/>
        <horizontal/>
      </border>
    </dxf>
    <dxf>
      <font>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Breakdown per Status of Active Projects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4-A81D-4151-BEFA-688785348BA9}"/>
              </c:ext>
            </c:extLst>
          </c:dPt>
          <c:dPt>
            <c:idx val="1"/>
            <c:bubble3D val="0"/>
            <c:spPr>
              <a:solidFill>
                <a:srgbClr val="FF6600"/>
              </a:solidFill>
              <a:ln w="19050">
                <a:solidFill>
                  <a:schemeClr val="lt1"/>
                </a:solidFill>
              </a:ln>
              <a:effectLst/>
            </c:spPr>
            <c:extLst>
              <c:ext xmlns:c16="http://schemas.microsoft.com/office/drawing/2014/chart" uri="{C3380CC4-5D6E-409C-BE32-E72D297353CC}">
                <c16:uniqueId val="{00000003-A81D-4151-BEFA-688785348BA9}"/>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2-A81D-4151-BEFA-688785348BA9}"/>
              </c:ext>
            </c:extLst>
          </c:dPt>
          <c:dPt>
            <c:idx val="3"/>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1-A81D-4151-BEFA-688785348BA9}"/>
              </c:ext>
            </c:extLst>
          </c:dPt>
          <c:cat>
            <c:strRef>
              <c:f>Report!$BA$6:$BA$9</c:f>
              <c:strCache>
                <c:ptCount val="4"/>
                <c:pt idx="0">
                  <c:v>Overdue</c:v>
                </c:pt>
                <c:pt idx="1">
                  <c:v>Due Today</c:v>
                </c:pt>
                <c:pt idx="2">
                  <c:v>Alert</c:v>
                </c:pt>
                <c:pt idx="3">
                  <c:v>Active</c:v>
                </c:pt>
              </c:strCache>
            </c:strRef>
          </c:cat>
          <c:val>
            <c:numRef>
              <c:f>Report!$BB$6:$BB$9</c:f>
              <c:numCache>
                <c:formatCode>General</c:formatCode>
                <c:ptCount val="4"/>
                <c:pt idx="0">
                  <c:v>1</c:v>
                </c:pt>
                <c:pt idx="1">
                  <c:v>0</c:v>
                </c:pt>
                <c:pt idx="2">
                  <c:v>0</c:v>
                </c:pt>
                <c:pt idx="3">
                  <c:v>0</c:v>
                </c:pt>
              </c:numCache>
            </c:numRef>
          </c:val>
          <c:extLst>
            <c:ext xmlns:c16="http://schemas.microsoft.com/office/drawing/2014/chart" uri="{C3380CC4-5D6E-409C-BE32-E72D297353CC}">
              <c16:uniqueId val="{00000000-A81D-4151-BEFA-688785348BA9}"/>
            </c:ext>
          </c:extLst>
        </c:ser>
        <c:dLbls>
          <c:showLegendKey val="0"/>
          <c:showVal val="0"/>
          <c:showCatName val="0"/>
          <c:showSerName val="0"/>
          <c:showPercent val="0"/>
          <c:showBubbleSize val="0"/>
          <c:showLeaderLines val="1"/>
        </c:dLbls>
        <c:firstSliceAng val="0"/>
        <c:holeSize val="2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tx>
            <c:strRef>
              <c:f>Report!$BC$3</c:f>
              <c:strCache>
                <c:ptCount val="1"/>
                <c:pt idx="0">
                  <c:v>Overall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8668-4514-926F-E8AD064BC8D8}"/>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B-8668-4514-926F-E8AD064BC8D8}"/>
              </c:ext>
            </c:extLst>
          </c:dPt>
          <c:cat>
            <c:strRef>
              <c:f>Report!$BA$4:$BA$5</c:f>
              <c:strCache>
                <c:ptCount val="2"/>
                <c:pt idx="0">
                  <c:v>Completed on Time</c:v>
                </c:pt>
                <c:pt idx="1">
                  <c:v>Completed Late</c:v>
                </c:pt>
              </c:strCache>
            </c:strRef>
          </c:cat>
          <c:val>
            <c:numRef>
              <c:f>Report!$BC$4:$BC$5</c:f>
              <c:numCache>
                <c:formatCode>General</c:formatCode>
                <c:ptCount val="2"/>
                <c:pt idx="0">
                  <c:v>1</c:v>
                </c:pt>
                <c:pt idx="1">
                  <c:v>1</c:v>
                </c:pt>
              </c:numCache>
            </c:numRef>
          </c:val>
          <c:extLst>
            <c:ext xmlns:c16="http://schemas.microsoft.com/office/drawing/2014/chart" uri="{C3380CC4-5D6E-409C-BE32-E72D297353CC}">
              <c16:uniqueId val="{00000009-8668-4514-926F-E8AD064BC8D8}"/>
            </c:ext>
          </c:extLst>
        </c:ser>
        <c:dLbls>
          <c:showLegendKey val="0"/>
          <c:showVal val="0"/>
          <c:showCatName val="0"/>
          <c:showSerName val="0"/>
          <c:showPercent val="0"/>
          <c:showBubbleSize val="0"/>
          <c:showLeaderLines val="1"/>
        </c:dLbls>
        <c:firstSliceAng val="0"/>
        <c:holeSize val="25"/>
      </c:doughnut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tx>
            <c:strRef>
              <c:f>Report!$BD$3</c:f>
              <c:strCache>
                <c:ptCount val="1"/>
                <c:pt idx="0">
                  <c:v>Individual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49B7-4276-A08D-F0C32348A89D}"/>
              </c:ext>
            </c:extLst>
          </c:dPt>
          <c:dPt>
            <c:idx val="1"/>
            <c:bubble3D val="0"/>
            <c:spPr>
              <a:solidFill>
                <a:srgbClr val="92D050"/>
              </a:solidFill>
              <a:ln w="19050">
                <a:solidFill>
                  <a:schemeClr val="lt1"/>
                </a:solidFill>
              </a:ln>
              <a:effectLst/>
            </c:spPr>
            <c:extLst>
              <c:ext xmlns:c16="http://schemas.microsoft.com/office/drawing/2014/chart" uri="{C3380CC4-5D6E-409C-BE32-E72D297353CC}">
                <c16:uniqueId val="{00000003-49B7-4276-A08D-F0C32348A89D}"/>
              </c:ext>
            </c:extLst>
          </c:dPt>
          <c:cat>
            <c:strRef>
              <c:f>Report!$BA$4:$BA$5</c:f>
              <c:strCache>
                <c:ptCount val="2"/>
                <c:pt idx="0">
                  <c:v>Completed on Time</c:v>
                </c:pt>
                <c:pt idx="1">
                  <c:v>Completed Late</c:v>
                </c:pt>
              </c:strCache>
            </c:strRef>
          </c:cat>
          <c:val>
            <c:numRef>
              <c:f>Report!$BD$4:$BD$5</c:f>
              <c:numCache>
                <c:formatCode>General</c:formatCode>
                <c:ptCount val="2"/>
                <c:pt idx="0">
                  <c:v>10</c:v>
                </c:pt>
                <c:pt idx="1">
                  <c:v>6</c:v>
                </c:pt>
              </c:numCache>
            </c:numRef>
          </c:val>
          <c:extLst>
            <c:ext xmlns:c16="http://schemas.microsoft.com/office/drawing/2014/chart" uri="{C3380CC4-5D6E-409C-BE32-E72D297353CC}">
              <c16:uniqueId val="{00000004-49B7-4276-A08D-F0C32348A89D}"/>
            </c:ext>
          </c:extLst>
        </c:ser>
        <c:dLbls>
          <c:showLegendKey val="0"/>
          <c:showVal val="0"/>
          <c:showCatName val="0"/>
          <c:showSerName val="0"/>
          <c:showPercent val="0"/>
          <c:showBubbleSize val="0"/>
          <c:showLeaderLines val="1"/>
        </c:dLbls>
        <c:firstSliceAng val="0"/>
        <c:holeSize val="25"/>
      </c:doughnutChart>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Report!$BB$13</c:f>
              <c:strCache>
                <c:ptCount val="1"/>
                <c:pt idx="0">
                  <c:v>Final Task - Completed on Time</c:v>
                </c:pt>
              </c:strCache>
            </c:strRef>
          </c:tx>
          <c:spPr>
            <a:solidFill>
              <a:srgbClr val="00B050"/>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Report!$BB$14:$BB$44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B2D2-4617-A1B9-9DAB4A9FD3BB}"/>
            </c:ext>
          </c:extLst>
        </c:ser>
        <c:ser>
          <c:idx val="1"/>
          <c:order val="1"/>
          <c:tx>
            <c:strRef>
              <c:f>Report!$BC$13</c:f>
              <c:strCache>
                <c:ptCount val="1"/>
                <c:pt idx="0">
                  <c:v>Final Task - Completed Late</c:v>
                </c:pt>
              </c:strCache>
            </c:strRef>
          </c:tx>
          <c:spPr>
            <a:solidFill>
              <a:srgbClr val="92D050"/>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Report!$BC$14:$BC$44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B2D2-4617-A1B9-9DAB4A9FD3BB}"/>
            </c:ext>
          </c:extLst>
        </c:ser>
        <c:ser>
          <c:idx val="2"/>
          <c:order val="2"/>
          <c:tx>
            <c:strRef>
              <c:f>Report!$BD$13</c:f>
              <c:strCache>
                <c:ptCount val="1"/>
                <c:pt idx="0">
                  <c:v>Interim Task - Completed on Time</c:v>
                </c:pt>
              </c:strCache>
            </c:strRef>
          </c:tx>
          <c:spPr>
            <a:solidFill>
              <a:srgbClr val="00B050">
                <a:alpha val="70000"/>
              </a:srgbClr>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Report!$BD$14:$BD$44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B2D2-4617-A1B9-9DAB4A9FD3BB}"/>
            </c:ext>
          </c:extLst>
        </c:ser>
        <c:ser>
          <c:idx val="3"/>
          <c:order val="3"/>
          <c:tx>
            <c:strRef>
              <c:f>Report!$BE$13</c:f>
              <c:strCache>
                <c:ptCount val="1"/>
                <c:pt idx="0">
                  <c:v>Interim Task - Completed Late</c:v>
                </c:pt>
              </c:strCache>
            </c:strRef>
          </c:tx>
          <c:spPr>
            <a:solidFill>
              <a:srgbClr val="92D050">
                <a:alpha val="70000"/>
              </a:srgbClr>
            </a:solidFill>
            <a:ln>
              <a:noFill/>
            </a:ln>
            <a:effectLst/>
          </c:spPr>
          <c:invertIfNegative val="0"/>
          <c:cat>
            <c:strRef>
              <c:f>Report!$BA$14:$BA$44</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Report!$BE$14:$BE$44</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B2D2-4617-A1B9-9DAB4A9FD3BB}"/>
            </c:ext>
          </c:extLst>
        </c:ser>
        <c:dLbls>
          <c:showLegendKey val="0"/>
          <c:showVal val="0"/>
          <c:showCatName val="0"/>
          <c:showSerName val="0"/>
          <c:showPercent val="0"/>
          <c:showBubbleSize val="0"/>
        </c:dLbls>
        <c:gapWidth val="150"/>
        <c:overlap val="100"/>
        <c:axId val="422297328"/>
        <c:axId val="422298312"/>
      </c:barChart>
      <c:catAx>
        <c:axId val="42229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8312"/>
        <c:crosses val="autoZero"/>
        <c:auto val="1"/>
        <c:lblAlgn val="ctr"/>
        <c:lblOffset val="100"/>
        <c:noMultiLvlLbl val="1"/>
      </c:catAx>
      <c:valAx>
        <c:axId val="422298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7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Report!$BB$46</c:f>
              <c:strCache>
                <c:ptCount val="1"/>
                <c:pt idx="0">
                  <c:v>Final Task - Completed on Time</c:v>
                </c:pt>
              </c:strCache>
            </c:strRef>
          </c:tx>
          <c:spPr>
            <a:solidFill>
              <a:srgbClr val="00B050"/>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Report!$BB$47:$BB$77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0-5C9A-4F59-8CC6-550BB5486D95}"/>
            </c:ext>
          </c:extLst>
        </c:ser>
        <c:ser>
          <c:idx val="1"/>
          <c:order val="1"/>
          <c:tx>
            <c:strRef>
              <c:f>Report!$BC$46</c:f>
              <c:strCache>
                <c:ptCount val="1"/>
                <c:pt idx="0">
                  <c:v>Final Task - Completed Late</c:v>
                </c:pt>
              </c:strCache>
            </c:strRef>
          </c:tx>
          <c:spPr>
            <a:solidFill>
              <a:srgbClr val="92D050"/>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Report!$BC$47:$BC$77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1-5C9A-4F59-8CC6-550BB5486D95}"/>
            </c:ext>
          </c:extLst>
        </c:ser>
        <c:ser>
          <c:idx val="2"/>
          <c:order val="2"/>
          <c:tx>
            <c:strRef>
              <c:f>Report!$BD$46</c:f>
              <c:strCache>
                <c:ptCount val="1"/>
                <c:pt idx="0">
                  <c:v>Interim Task - Completed on Time</c:v>
                </c:pt>
              </c:strCache>
            </c:strRef>
          </c:tx>
          <c:spPr>
            <a:solidFill>
              <a:srgbClr val="00B050">
                <a:alpha val="70000"/>
              </a:srgbClr>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Report!$BD$47:$BD$77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2-5C9A-4F59-8CC6-550BB5486D95}"/>
            </c:ext>
          </c:extLst>
        </c:ser>
        <c:ser>
          <c:idx val="3"/>
          <c:order val="3"/>
          <c:tx>
            <c:strRef>
              <c:f>Report!$BE$46</c:f>
              <c:strCache>
                <c:ptCount val="1"/>
                <c:pt idx="0">
                  <c:v>Interim Task - Completed Late</c:v>
                </c:pt>
              </c:strCache>
            </c:strRef>
          </c:tx>
          <c:spPr>
            <a:solidFill>
              <a:srgbClr val="92D050">
                <a:alpha val="70000"/>
              </a:srgbClr>
            </a:solidFill>
            <a:ln>
              <a:noFill/>
            </a:ln>
            <a:effectLst/>
          </c:spPr>
          <c:invertIfNegative val="0"/>
          <c:cat>
            <c:strRef>
              <c:f>Report!$BA$47:$BA$77</c:f>
              <c:strCache>
                <c:ptCount val="31"/>
                <c:pt idx="0">
                  <c:v>No Date</c:v>
                </c:pt>
                <c:pt idx="1">
                  <c:v>No Date</c:v>
                </c:pt>
                <c:pt idx="2">
                  <c:v>No Date</c:v>
                </c:pt>
                <c:pt idx="3">
                  <c:v>No Date</c:v>
                </c:pt>
                <c:pt idx="4">
                  <c:v>No Date</c:v>
                </c:pt>
                <c:pt idx="5">
                  <c:v>No Date</c:v>
                </c:pt>
                <c:pt idx="6">
                  <c:v>No Date</c:v>
                </c:pt>
                <c:pt idx="7">
                  <c:v>No Date</c:v>
                </c:pt>
                <c:pt idx="8">
                  <c:v>No Date</c:v>
                </c:pt>
                <c:pt idx="9">
                  <c:v>No Date</c:v>
                </c:pt>
                <c:pt idx="10">
                  <c:v>No Date</c:v>
                </c:pt>
                <c:pt idx="11">
                  <c:v>No Date</c:v>
                </c:pt>
                <c:pt idx="12">
                  <c:v>No Date</c:v>
                </c:pt>
                <c:pt idx="13">
                  <c:v>No Date</c:v>
                </c:pt>
                <c:pt idx="14">
                  <c:v>No Date</c:v>
                </c:pt>
                <c:pt idx="15">
                  <c:v>No Date</c:v>
                </c:pt>
                <c:pt idx="16">
                  <c:v>No Date</c:v>
                </c:pt>
                <c:pt idx="17">
                  <c:v>No Date</c:v>
                </c:pt>
                <c:pt idx="18">
                  <c:v>No Date</c:v>
                </c:pt>
                <c:pt idx="19">
                  <c:v>No Date</c:v>
                </c:pt>
                <c:pt idx="20">
                  <c:v>No Date</c:v>
                </c:pt>
                <c:pt idx="21">
                  <c:v>No Date</c:v>
                </c:pt>
                <c:pt idx="22">
                  <c:v>No Date</c:v>
                </c:pt>
                <c:pt idx="23">
                  <c:v>No Date</c:v>
                </c:pt>
                <c:pt idx="24">
                  <c:v>No Date</c:v>
                </c:pt>
                <c:pt idx="25">
                  <c:v>No Date</c:v>
                </c:pt>
                <c:pt idx="26">
                  <c:v>No Date</c:v>
                </c:pt>
                <c:pt idx="27">
                  <c:v>No Date</c:v>
                </c:pt>
                <c:pt idx="28">
                  <c:v>No Date</c:v>
                </c:pt>
                <c:pt idx="29">
                  <c:v>No Date</c:v>
                </c:pt>
                <c:pt idx="30">
                  <c:v>No Date</c:v>
                </c:pt>
              </c:strCache>
            </c:strRef>
          </c:cat>
          <c:val>
            <c:numRef>
              <c:f>Report!$BE$47:$BE$77</c:f>
              <c:numCache>
                <c:formatCode>General</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03-5C9A-4F59-8CC6-550BB5486D95}"/>
            </c:ext>
          </c:extLst>
        </c:ser>
        <c:dLbls>
          <c:showLegendKey val="0"/>
          <c:showVal val="0"/>
          <c:showCatName val="0"/>
          <c:showSerName val="0"/>
          <c:showPercent val="0"/>
          <c:showBubbleSize val="0"/>
        </c:dLbls>
        <c:gapWidth val="150"/>
        <c:overlap val="100"/>
        <c:axId val="422297328"/>
        <c:axId val="422298312"/>
      </c:barChart>
      <c:catAx>
        <c:axId val="422297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8312"/>
        <c:crosses val="autoZero"/>
        <c:auto val="1"/>
        <c:lblAlgn val="ctr"/>
        <c:lblOffset val="100"/>
        <c:noMultiLvlLbl val="1"/>
      </c:catAx>
      <c:valAx>
        <c:axId val="4222983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2297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basic-process-track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950B43FB-B80E-4715-B197-BB568EEA85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73B2D3C-07C0-4C71-BC2B-5F30F46DA3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2C8739F4-7536-433D-AB71-EE9FF8FCABC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B3B17A44-7DDC-4ABF-B35D-222C392F7D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20ED853-E02D-4B98-8C7A-E5193DFC7F6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47625</xdr:colOff>
      <xdr:row>13</xdr:row>
      <xdr:rowOff>47625</xdr:rowOff>
    </xdr:from>
    <xdr:ext cx="2731389" cy="342786"/>
    <xdr:sp macro="" textlink="">
      <xdr:nvSpPr>
        <xdr:cNvPr id="2" name="TextBox 1">
          <a:extLst>
            <a:ext uri="{FF2B5EF4-FFF2-40B4-BE49-F238E27FC236}">
              <a16:creationId xmlns:a16="http://schemas.microsoft.com/office/drawing/2014/main" id="{494C0830-7186-42AC-A3C1-93E5456B0AF6}"/>
            </a:ext>
          </a:extLst>
        </xdr:cNvPr>
        <xdr:cNvSpPr txBox="1"/>
      </xdr:nvSpPr>
      <xdr:spPr>
        <a:xfrm>
          <a:off x="4429125" y="25241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22</xdr:col>
      <xdr:colOff>0</xdr:colOff>
      <xdr:row>21</xdr:row>
      <xdr:rowOff>0</xdr:rowOff>
    </xdr:to>
    <xdr:graphicFrame macro="">
      <xdr:nvGraphicFramePr>
        <xdr:cNvPr id="2" name="Chart 1">
          <a:extLst>
            <a:ext uri="{FF2B5EF4-FFF2-40B4-BE49-F238E27FC236}">
              <a16:creationId xmlns:a16="http://schemas.microsoft.com/office/drawing/2014/main" id="{CF01F7DC-FDCD-4F58-B734-0361B1F5A1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190499</xdr:rowOff>
    </xdr:from>
    <xdr:to>
      <xdr:col>11</xdr:col>
      <xdr:colOff>0</xdr:colOff>
      <xdr:row>32</xdr:row>
      <xdr:rowOff>0</xdr:rowOff>
    </xdr:to>
    <xdr:graphicFrame macro="">
      <xdr:nvGraphicFramePr>
        <xdr:cNvPr id="4" name="Chart 3">
          <a:extLst>
            <a:ext uri="{FF2B5EF4-FFF2-40B4-BE49-F238E27FC236}">
              <a16:creationId xmlns:a16="http://schemas.microsoft.com/office/drawing/2014/main" id="{DC33B116-EAF6-469A-BB5A-FABAD763E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25</xdr:row>
      <xdr:rowOff>0</xdr:rowOff>
    </xdr:from>
    <xdr:to>
      <xdr:col>22</xdr:col>
      <xdr:colOff>0</xdr:colOff>
      <xdr:row>32</xdr:row>
      <xdr:rowOff>1</xdr:rowOff>
    </xdr:to>
    <xdr:graphicFrame macro="">
      <xdr:nvGraphicFramePr>
        <xdr:cNvPr id="5" name="Chart 4">
          <a:extLst>
            <a:ext uri="{FF2B5EF4-FFF2-40B4-BE49-F238E27FC236}">
              <a16:creationId xmlns:a16="http://schemas.microsoft.com/office/drawing/2014/main" id="{863351B4-0DAC-42DC-AED0-FEFFAFC16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xdr:row>
      <xdr:rowOff>4762</xdr:rowOff>
    </xdr:from>
    <xdr:to>
      <xdr:col>45</xdr:col>
      <xdr:colOff>0</xdr:colOff>
      <xdr:row>49</xdr:row>
      <xdr:rowOff>0</xdr:rowOff>
    </xdr:to>
    <xdr:graphicFrame macro="">
      <xdr:nvGraphicFramePr>
        <xdr:cNvPr id="3" name="Chart 2">
          <a:extLst>
            <a:ext uri="{FF2B5EF4-FFF2-40B4-BE49-F238E27FC236}">
              <a16:creationId xmlns:a16="http://schemas.microsoft.com/office/drawing/2014/main" id="{85747E11-0D09-4C5B-9D40-6F8A6AA94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52</xdr:row>
      <xdr:rowOff>0</xdr:rowOff>
    </xdr:from>
    <xdr:to>
      <xdr:col>45</xdr:col>
      <xdr:colOff>0</xdr:colOff>
      <xdr:row>65</xdr:row>
      <xdr:rowOff>0</xdr:rowOff>
    </xdr:to>
    <xdr:graphicFrame macro="">
      <xdr:nvGraphicFramePr>
        <xdr:cNvPr id="6" name="Chart 5">
          <a:extLst>
            <a:ext uri="{FF2B5EF4-FFF2-40B4-BE49-F238E27FC236}">
              <a16:creationId xmlns:a16="http://schemas.microsoft.com/office/drawing/2014/main" id="{9972F408-F8BA-48DF-BA1E-F9345C462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LPhfdYmS4s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preadsheetsolutions.biz/project/multiple-project-manager/?basicprocesstrack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4805-1BF7-42DD-8109-6B724CB3EB7A}">
  <sheetPr>
    <tabColor theme="1"/>
  </sheetPr>
  <dimension ref="A1:BN50"/>
  <sheetViews>
    <sheetView tabSelected="1" zoomScaleNormal="100" workbookViewId="0"/>
  </sheetViews>
  <sheetFormatPr defaultColWidth="0" defaultRowHeight="15" customHeight="1" zeroHeight="1" x14ac:dyDescent="0.25"/>
  <cols>
    <col min="1" max="46" width="2.85546875" style="1" customWidth="1"/>
    <col min="47" max="65" width="2.85546875" style="1" hidden="1" customWidth="1"/>
    <col min="66" max="66" width="20" style="1" hidden="1" customWidth="1"/>
    <col min="67" max="16384" width="2.85546875" style="1" hidden="1"/>
  </cols>
  <sheetData>
    <row r="1" spans="1:66" ht="15" customHeight="1"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66" ht="15" customHeight="1" x14ac:dyDescent="0.25">
      <c r="A2" s="58"/>
      <c r="B2" s="144" t="s">
        <v>116</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6"/>
      <c r="AT2" s="58"/>
    </row>
    <row r="3" spans="1:66" ht="15" customHeight="1" x14ac:dyDescent="0.25">
      <c r="A3" s="58"/>
      <c r="B3" s="147"/>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9"/>
      <c r="AT3" s="58"/>
    </row>
    <row r="4" spans="1:66" ht="15" customHeight="1" x14ac:dyDescent="0.2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BN4" s="17" t="s">
        <v>20</v>
      </c>
    </row>
    <row r="5" spans="1:66" ht="15" customHeight="1" x14ac:dyDescent="0.25">
      <c r="A5" s="58"/>
      <c r="B5" s="150" t="s">
        <v>57</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151"/>
      <c r="AO5" s="151"/>
      <c r="AP5" s="151"/>
      <c r="AQ5" s="151"/>
      <c r="AR5" s="151"/>
      <c r="AS5" s="152"/>
      <c r="AT5" s="58"/>
      <c r="BN5" s="19" t="s">
        <v>21</v>
      </c>
    </row>
    <row r="6" spans="1:66" ht="15" customHeight="1" x14ac:dyDescent="0.25">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row>
    <row r="7" spans="1:66" ht="15" customHeight="1" x14ac:dyDescent="0.25">
      <c r="A7" s="58"/>
      <c r="B7" s="103" t="s">
        <v>58</v>
      </c>
      <c r="C7" s="104"/>
      <c r="D7" s="104"/>
      <c r="E7" s="104"/>
      <c r="F7" s="104"/>
      <c r="G7" s="136"/>
      <c r="H7" s="153" t="s">
        <v>59</v>
      </c>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5"/>
      <c r="AT7" s="58"/>
    </row>
    <row r="8" spans="1:66" ht="15" customHeight="1" x14ac:dyDescent="0.25">
      <c r="A8" s="58"/>
      <c r="B8" s="150" t="s">
        <v>60</v>
      </c>
      <c r="C8" s="151"/>
      <c r="D8" s="151"/>
      <c r="E8" s="151"/>
      <c r="F8" s="151"/>
      <c r="G8" s="152"/>
      <c r="H8" s="153" t="s">
        <v>61</v>
      </c>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5"/>
      <c r="AT8" s="58"/>
      <c r="BN8" s="17" t="s">
        <v>54</v>
      </c>
    </row>
    <row r="9" spans="1:66" ht="15" customHeight="1" x14ac:dyDescent="0.25">
      <c r="A9" s="58"/>
      <c r="B9" s="153" t="s">
        <v>62</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5"/>
      <c r="AT9" s="58"/>
      <c r="BN9" s="19" t="s">
        <v>55</v>
      </c>
    </row>
    <row r="10" spans="1:66" ht="15" customHeight="1" x14ac:dyDescent="0.25">
      <c r="A10" s="58"/>
      <c r="B10" s="153" t="s">
        <v>63</v>
      </c>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5"/>
      <c r="AT10" s="58"/>
    </row>
    <row r="11" spans="1:66" ht="15" customHeight="1" x14ac:dyDescent="0.25">
      <c r="A11" s="58"/>
      <c r="B11" s="153" t="s">
        <v>64</v>
      </c>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5"/>
      <c r="AT11" s="58"/>
    </row>
    <row r="12" spans="1:66" ht="15" customHeight="1" x14ac:dyDescent="0.2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row>
    <row r="13" spans="1:66" ht="15" customHeight="1" x14ac:dyDescent="0.2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BN13" s="17" t="s">
        <v>95</v>
      </c>
    </row>
    <row r="14" spans="1:66" ht="15" customHeight="1" x14ac:dyDescent="0.25">
      <c r="A14" s="58"/>
      <c r="B14" s="150" t="s">
        <v>65</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2"/>
      <c r="AT14" s="58"/>
      <c r="BN14" s="18" t="s">
        <v>96</v>
      </c>
    </row>
    <row r="15" spans="1:66" ht="15" customHeight="1" x14ac:dyDescent="0.25">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BN15" s="19" t="s">
        <v>97</v>
      </c>
    </row>
    <row r="16" spans="1:66" ht="15" customHeight="1" x14ac:dyDescent="0.25">
      <c r="A16" s="58"/>
      <c r="B16" s="156" t="s">
        <v>77</v>
      </c>
      <c r="C16" s="157"/>
      <c r="D16" s="157"/>
      <c r="E16" s="157"/>
      <c r="F16" s="157"/>
      <c r="G16" s="158"/>
      <c r="H16" s="105" t="s">
        <v>78</v>
      </c>
      <c r="I16" s="106"/>
      <c r="J16" s="106"/>
      <c r="K16" s="106"/>
      <c r="L16" s="106"/>
      <c r="M16" s="106"/>
      <c r="N16" s="106"/>
      <c r="O16" s="106"/>
      <c r="P16" s="106"/>
      <c r="Q16" s="107"/>
      <c r="R16" s="58"/>
      <c r="S16" s="58"/>
      <c r="T16" s="150" t="s">
        <v>19</v>
      </c>
      <c r="U16" s="151"/>
      <c r="V16" s="151"/>
      <c r="W16" s="151"/>
      <c r="X16" s="151"/>
      <c r="Y16" s="151"/>
      <c r="Z16" s="151"/>
      <c r="AA16" s="151"/>
      <c r="AB16" s="151"/>
      <c r="AC16" s="151"/>
      <c r="AD16" s="151"/>
      <c r="AE16" s="151"/>
      <c r="AF16" s="151"/>
      <c r="AG16" s="152"/>
      <c r="AH16" s="58"/>
      <c r="AI16" s="166" t="s">
        <v>111</v>
      </c>
      <c r="AJ16" s="167"/>
      <c r="AK16" s="167"/>
      <c r="AL16" s="167"/>
      <c r="AM16" s="167"/>
      <c r="AN16" s="167"/>
      <c r="AO16" s="167"/>
      <c r="AP16" s="167"/>
      <c r="AQ16" s="167"/>
      <c r="AR16" s="167"/>
      <c r="AS16" s="168"/>
      <c r="AT16" s="58"/>
    </row>
    <row r="17" spans="1:46" ht="15" customHeight="1" x14ac:dyDescent="0.25">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169"/>
      <c r="AJ17" s="170"/>
      <c r="AK17" s="170"/>
      <c r="AL17" s="170"/>
      <c r="AM17" s="170"/>
      <c r="AN17" s="170"/>
      <c r="AO17" s="170"/>
      <c r="AP17" s="170"/>
      <c r="AQ17" s="170"/>
      <c r="AR17" s="170"/>
      <c r="AS17" s="171"/>
      <c r="AT17" s="58"/>
    </row>
    <row r="18" spans="1:46" ht="15" customHeight="1" x14ac:dyDescent="0.25">
      <c r="A18" s="58"/>
      <c r="B18" s="187" t="s">
        <v>66</v>
      </c>
      <c r="C18" s="188"/>
      <c r="D18" s="188"/>
      <c r="E18" s="188"/>
      <c r="F18" s="188"/>
      <c r="G18" s="188"/>
      <c r="H18" s="188"/>
      <c r="I18" s="188"/>
      <c r="J18" s="188"/>
      <c r="K18" s="188"/>
      <c r="L18" s="188"/>
      <c r="M18" s="188"/>
      <c r="N18" s="188"/>
      <c r="O18" s="188"/>
      <c r="P18" s="188"/>
      <c r="Q18" s="189"/>
      <c r="R18" s="58"/>
      <c r="S18" s="58"/>
      <c r="T18" s="58"/>
      <c r="U18" s="58"/>
      <c r="V18" s="58"/>
      <c r="W18" s="103" t="s">
        <v>17</v>
      </c>
      <c r="X18" s="104"/>
      <c r="Y18" s="104"/>
      <c r="Z18" s="136"/>
      <c r="AA18" s="137" t="s">
        <v>18</v>
      </c>
      <c r="AB18" s="137"/>
      <c r="AC18" s="137"/>
      <c r="AD18" s="138"/>
      <c r="AE18" s="58"/>
      <c r="AF18" s="127" t="s">
        <v>23</v>
      </c>
      <c r="AG18" s="129"/>
      <c r="AH18" s="58"/>
      <c r="AI18" s="169"/>
      <c r="AJ18" s="170"/>
      <c r="AK18" s="170"/>
      <c r="AL18" s="170"/>
      <c r="AM18" s="170"/>
      <c r="AN18" s="170"/>
      <c r="AO18" s="170"/>
      <c r="AP18" s="170"/>
      <c r="AQ18" s="170"/>
      <c r="AR18" s="170"/>
      <c r="AS18" s="171"/>
      <c r="AT18" s="58"/>
    </row>
    <row r="19" spans="1:46" ht="15" customHeight="1" x14ac:dyDescent="0.25">
      <c r="A19" s="58"/>
      <c r="B19" s="190"/>
      <c r="C19" s="191"/>
      <c r="D19" s="191"/>
      <c r="E19" s="191"/>
      <c r="F19" s="191"/>
      <c r="G19" s="191"/>
      <c r="H19" s="191"/>
      <c r="I19" s="191"/>
      <c r="J19" s="191"/>
      <c r="K19" s="191"/>
      <c r="L19" s="191"/>
      <c r="M19" s="191"/>
      <c r="N19" s="191"/>
      <c r="O19" s="191"/>
      <c r="P19" s="191"/>
      <c r="Q19" s="192"/>
      <c r="R19" s="58"/>
      <c r="S19" s="58"/>
      <c r="T19" s="127" t="s">
        <v>7</v>
      </c>
      <c r="U19" s="128"/>
      <c r="V19" s="129"/>
      <c r="W19" s="133" t="s">
        <v>7</v>
      </c>
      <c r="X19" s="134"/>
      <c r="Y19" s="134"/>
      <c r="Z19" s="135"/>
      <c r="AA19" s="130" t="s">
        <v>117</v>
      </c>
      <c r="AB19" s="131"/>
      <c r="AC19" s="131"/>
      <c r="AD19" s="132"/>
      <c r="AE19" s="58"/>
      <c r="AF19" s="133">
        <v>5</v>
      </c>
      <c r="AG19" s="135"/>
      <c r="AH19" s="58"/>
      <c r="AI19" s="169"/>
      <c r="AJ19" s="170"/>
      <c r="AK19" s="170"/>
      <c r="AL19" s="170"/>
      <c r="AM19" s="170"/>
      <c r="AN19" s="170"/>
      <c r="AO19" s="170"/>
      <c r="AP19" s="170"/>
      <c r="AQ19" s="170"/>
      <c r="AR19" s="170"/>
      <c r="AS19" s="171"/>
      <c r="AT19" s="58"/>
    </row>
    <row r="20" spans="1:46" ht="15" customHeight="1" x14ac:dyDescent="0.25">
      <c r="A20" s="58"/>
      <c r="B20" s="193"/>
      <c r="C20" s="194"/>
      <c r="D20" s="194"/>
      <c r="E20" s="194"/>
      <c r="F20" s="194"/>
      <c r="G20" s="194"/>
      <c r="H20" s="194"/>
      <c r="I20" s="194"/>
      <c r="J20" s="194"/>
      <c r="K20" s="194"/>
      <c r="L20" s="194"/>
      <c r="M20" s="194"/>
      <c r="N20" s="194"/>
      <c r="O20" s="194"/>
      <c r="P20" s="194"/>
      <c r="Q20" s="195"/>
      <c r="R20" s="58"/>
      <c r="S20" s="58"/>
      <c r="T20" s="108" t="s">
        <v>8</v>
      </c>
      <c r="U20" s="109"/>
      <c r="V20" s="110"/>
      <c r="W20" s="111" t="s">
        <v>8</v>
      </c>
      <c r="X20" s="112"/>
      <c r="Y20" s="112"/>
      <c r="Z20" s="113"/>
      <c r="AA20" s="117" t="s">
        <v>118</v>
      </c>
      <c r="AB20" s="118"/>
      <c r="AC20" s="118"/>
      <c r="AD20" s="119"/>
      <c r="AE20" s="58"/>
      <c r="AF20" s="111">
        <v>5</v>
      </c>
      <c r="AG20" s="113"/>
      <c r="AH20" s="58"/>
      <c r="AI20" s="169"/>
      <c r="AJ20" s="170"/>
      <c r="AK20" s="170"/>
      <c r="AL20" s="170"/>
      <c r="AM20" s="170"/>
      <c r="AN20" s="170"/>
      <c r="AO20" s="170"/>
      <c r="AP20" s="170"/>
      <c r="AQ20" s="170"/>
      <c r="AR20" s="170"/>
      <c r="AS20" s="171"/>
      <c r="AT20" s="58"/>
    </row>
    <row r="21" spans="1:46" ht="15" customHeight="1" x14ac:dyDescent="0.25">
      <c r="A21" s="58"/>
      <c r="B21" s="58"/>
      <c r="C21" s="58"/>
      <c r="D21" s="58"/>
      <c r="E21" s="58"/>
      <c r="F21" s="58"/>
      <c r="G21" s="58"/>
      <c r="H21" s="58"/>
      <c r="I21" s="58"/>
      <c r="J21" s="58"/>
      <c r="K21" s="58"/>
      <c r="L21" s="58"/>
      <c r="M21" s="58"/>
      <c r="N21" s="58"/>
      <c r="O21" s="58"/>
      <c r="P21" s="58"/>
      <c r="Q21" s="58"/>
      <c r="R21" s="58"/>
      <c r="S21" s="58"/>
      <c r="T21" s="108" t="s">
        <v>9</v>
      </c>
      <c r="U21" s="109"/>
      <c r="V21" s="110"/>
      <c r="W21" s="111" t="s">
        <v>9</v>
      </c>
      <c r="X21" s="112"/>
      <c r="Y21" s="112"/>
      <c r="Z21" s="113"/>
      <c r="AA21" s="117" t="s">
        <v>119</v>
      </c>
      <c r="AB21" s="118"/>
      <c r="AC21" s="118"/>
      <c r="AD21" s="119"/>
      <c r="AE21" s="58"/>
      <c r="AF21" s="111">
        <v>5</v>
      </c>
      <c r="AG21" s="113"/>
      <c r="AH21" s="58"/>
      <c r="AI21" s="172"/>
      <c r="AJ21" s="173"/>
      <c r="AK21" s="173"/>
      <c r="AL21" s="173"/>
      <c r="AM21" s="173"/>
      <c r="AN21" s="173"/>
      <c r="AO21" s="173"/>
      <c r="AP21" s="173"/>
      <c r="AQ21" s="173"/>
      <c r="AR21" s="173"/>
      <c r="AS21" s="174"/>
      <c r="AT21" s="58"/>
    </row>
    <row r="22" spans="1:46" ht="15" customHeight="1" x14ac:dyDescent="0.25">
      <c r="A22" s="58"/>
      <c r="B22" s="58"/>
      <c r="C22" s="58"/>
      <c r="D22" s="58"/>
      <c r="E22" s="58"/>
      <c r="F22" s="58"/>
      <c r="G22" s="58"/>
      <c r="H22" s="58"/>
      <c r="I22" s="58"/>
      <c r="J22" s="58"/>
      <c r="K22" s="58"/>
      <c r="L22" s="58"/>
      <c r="M22" s="58"/>
      <c r="N22" s="58"/>
      <c r="O22" s="58"/>
      <c r="P22" s="58"/>
      <c r="Q22" s="58"/>
      <c r="R22" s="58"/>
      <c r="S22" s="58"/>
      <c r="T22" s="108" t="s">
        <v>10</v>
      </c>
      <c r="U22" s="109"/>
      <c r="V22" s="110"/>
      <c r="W22" s="111" t="s">
        <v>10</v>
      </c>
      <c r="X22" s="112"/>
      <c r="Y22" s="112"/>
      <c r="Z22" s="113"/>
      <c r="AA22" s="117" t="s">
        <v>120</v>
      </c>
      <c r="AB22" s="118"/>
      <c r="AC22" s="118"/>
      <c r="AD22" s="119"/>
      <c r="AE22" s="58"/>
      <c r="AF22" s="111">
        <v>5</v>
      </c>
      <c r="AG22" s="113"/>
      <c r="AH22" s="58"/>
      <c r="AI22" s="58"/>
      <c r="AJ22" s="58"/>
      <c r="AK22" s="58"/>
      <c r="AL22" s="58"/>
      <c r="AM22" s="58"/>
      <c r="AN22" s="58"/>
      <c r="AO22" s="58"/>
      <c r="AP22" s="58"/>
      <c r="AQ22" s="58"/>
      <c r="AR22" s="58"/>
      <c r="AS22" s="58"/>
      <c r="AT22" s="58"/>
    </row>
    <row r="23" spans="1:46" ht="15" customHeight="1" x14ac:dyDescent="0.25">
      <c r="A23" s="58"/>
      <c r="B23" s="156" t="s">
        <v>67</v>
      </c>
      <c r="C23" s="157"/>
      <c r="D23" s="157"/>
      <c r="E23" s="157"/>
      <c r="F23" s="157"/>
      <c r="G23" s="157"/>
      <c r="H23" s="157"/>
      <c r="I23" s="157"/>
      <c r="J23" s="157"/>
      <c r="K23" s="157"/>
      <c r="L23" s="157"/>
      <c r="M23" s="157"/>
      <c r="N23" s="157"/>
      <c r="O23" s="157"/>
      <c r="P23" s="157"/>
      <c r="Q23" s="158"/>
      <c r="R23" s="58"/>
      <c r="S23" s="58"/>
      <c r="T23" s="108" t="s">
        <v>11</v>
      </c>
      <c r="U23" s="109"/>
      <c r="V23" s="110"/>
      <c r="W23" s="111" t="s">
        <v>11</v>
      </c>
      <c r="X23" s="112"/>
      <c r="Y23" s="112"/>
      <c r="Z23" s="113"/>
      <c r="AA23" s="117" t="s">
        <v>121</v>
      </c>
      <c r="AB23" s="118"/>
      <c r="AC23" s="118"/>
      <c r="AD23" s="119"/>
      <c r="AE23" s="58"/>
      <c r="AF23" s="111">
        <v>5</v>
      </c>
      <c r="AG23" s="113"/>
      <c r="AH23" s="58"/>
      <c r="AI23" s="58"/>
      <c r="AJ23" s="58"/>
      <c r="AK23" s="58"/>
      <c r="AL23" s="58"/>
      <c r="AM23" s="58"/>
      <c r="AN23" s="58"/>
      <c r="AO23" s="58"/>
      <c r="AP23" s="58"/>
      <c r="AQ23" s="58"/>
      <c r="AR23" s="58"/>
      <c r="AS23" s="58"/>
      <c r="AT23" s="58"/>
    </row>
    <row r="24" spans="1:46" ht="15" customHeight="1" x14ac:dyDescent="0.25">
      <c r="A24" s="58"/>
      <c r="B24" s="178"/>
      <c r="C24" s="179"/>
      <c r="D24" s="179"/>
      <c r="E24" s="179"/>
      <c r="F24" s="179"/>
      <c r="G24" s="179"/>
      <c r="H24" s="179"/>
      <c r="I24" s="179"/>
      <c r="J24" s="179"/>
      <c r="K24" s="179"/>
      <c r="L24" s="179"/>
      <c r="M24" s="179"/>
      <c r="N24" s="179"/>
      <c r="O24" s="179"/>
      <c r="P24" s="179"/>
      <c r="Q24" s="180"/>
      <c r="R24" s="58"/>
      <c r="S24" s="58"/>
      <c r="T24" s="108" t="s">
        <v>12</v>
      </c>
      <c r="U24" s="109"/>
      <c r="V24" s="110"/>
      <c r="W24" s="111" t="s">
        <v>12</v>
      </c>
      <c r="X24" s="112"/>
      <c r="Y24" s="112"/>
      <c r="Z24" s="113"/>
      <c r="AA24" s="117" t="s">
        <v>122</v>
      </c>
      <c r="AB24" s="118"/>
      <c r="AC24" s="118"/>
      <c r="AD24" s="119"/>
      <c r="AE24" s="58"/>
      <c r="AF24" s="111">
        <v>5</v>
      </c>
      <c r="AG24" s="113"/>
      <c r="AH24" s="58"/>
      <c r="AI24" s="103" t="s">
        <v>51</v>
      </c>
      <c r="AJ24" s="104"/>
      <c r="AK24" s="104"/>
      <c r="AL24" s="104"/>
      <c r="AM24" s="104"/>
      <c r="AN24" s="104"/>
      <c r="AO24" s="104"/>
      <c r="AP24" s="104"/>
      <c r="AQ24" s="136"/>
      <c r="AR24" s="139">
        <v>3</v>
      </c>
      <c r="AS24" s="140"/>
      <c r="AT24" s="58"/>
    </row>
    <row r="25" spans="1:46" ht="15" customHeight="1" x14ac:dyDescent="0.25">
      <c r="A25" s="58"/>
      <c r="B25" s="181"/>
      <c r="C25" s="182"/>
      <c r="D25" s="182"/>
      <c r="E25" s="182"/>
      <c r="F25" s="182"/>
      <c r="G25" s="182"/>
      <c r="H25" s="182"/>
      <c r="I25" s="182"/>
      <c r="J25" s="182"/>
      <c r="K25" s="182"/>
      <c r="L25" s="182"/>
      <c r="M25" s="182"/>
      <c r="N25" s="182"/>
      <c r="O25" s="182"/>
      <c r="P25" s="182"/>
      <c r="Q25" s="183"/>
      <c r="R25" s="58"/>
      <c r="S25" s="58"/>
      <c r="T25" s="108" t="s">
        <v>13</v>
      </c>
      <c r="U25" s="109"/>
      <c r="V25" s="110"/>
      <c r="W25" s="111" t="s">
        <v>13</v>
      </c>
      <c r="X25" s="112"/>
      <c r="Y25" s="112"/>
      <c r="Z25" s="113"/>
      <c r="AA25" s="117" t="s">
        <v>123</v>
      </c>
      <c r="AB25" s="118"/>
      <c r="AC25" s="118"/>
      <c r="AD25" s="119"/>
      <c r="AE25" s="58"/>
      <c r="AF25" s="111">
        <v>5</v>
      </c>
      <c r="AG25" s="113"/>
      <c r="AH25" s="58"/>
      <c r="AI25" s="58"/>
      <c r="AJ25" s="58"/>
      <c r="AK25" s="58"/>
      <c r="AL25" s="58"/>
      <c r="AM25" s="58"/>
      <c r="AN25" s="58"/>
      <c r="AO25" s="58"/>
      <c r="AP25" s="58"/>
      <c r="AQ25" s="58"/>
      <c r="AR25" s="58"/>
      <c r="AS25" s="58"/>
      <c r="AT25" s="58"/>
    </row>
    <row r="26" spans="1:46" ht="15" customHeight="1" x14ac:dyDescent="0.25">
      <c r="A26" s="58"/>
      <c r="B26" s="181"/>
      <c r="C26" s="182"/>
      <c r="D26" s="182"/>
      <c r="E26" s="182"/>
      <c r="F26" s="182"/>
      <c r="G26" s="182"/>
      <c r="H26" s="182"/>
      <c r="I26" s="182"/>
      <c r="J26" s="182"/>
      <c r="K26" s="182"/>
      <c r="L26" s="182"/>
      <c r="M26" s="182"/>
      <c r="N26" s="182"/>
      <c r="O26" s="182"/>
      <c r="P26" s="182"/>
      <c r="Q26" s="183"/>
      <c r="R26" s="58"/>
      <c r="S26" s="58"/>
      <c r="T26" s="108" t="s">
        <v>14</v>
      </c>
      <c r="U26" s="109"/>
      <c r="V26" s="110"/>
      <c r="W26" s="111" t="s">
        <v>14</v>
      </c>
      <c r="X26" s="112"/>
      <c r="Y26" s="112"/>
      <c r="Z26" s="113"/>
      <c r="AA26" s="117" t="s">
        <v>124</v>
      </c>
      <c r="AB26" s="118"/>
      <c r="AC26" s="118"/>
      <c r="AD26" s="119"/>
      <c r="AE26" s="58"/>
      <c r="AF26" s="111">
        <v>5</v>
      </c>
      <c r="AG26" s="113"/>
      <c r="AH26" s="58"/>
      <c r="AI26" s="166" t="s">
        <v>112</v>
      </c>
      <c r="AJ26" s="167"/>
      <c r="AK26" s="167"/>
      <c r="AL26" s="167"/>
      <c r="AM26" s="167"/>
      <c r="AN26" s="167"/>
      <c r="AO26" s="167"/>
      <c r="AP26" s="167"/>
      <c r="AQ26" s="167"/>
      <c r="AR26" s="167"/>
      <c r="AS26" s="168"/>
      <c r="AT26" s="58"/>
    </row>
    <row r="27" spans="1:46" ht="15" customHeight="1" x14ac:dyDescent="0.25">
      <c r="A27" s="58"/>
      <c r="B27" s="181"/>
      <c r="C27" s="182"/>
      <c r="D27" s="182"/>
      <c r="E27" s="182"/>
      <c r="F27" s="182"/>
      <c r="G27" s="182"/>
      <c r="H27" s="182"/>
      <c r="I27" s="182"/>
      <c r="J27" s="182"/>
      <c r="K27" s="182"/>
      <c r="L27" s="182"/>
      <c r="M27" s="182"/>
      <c r="N27" s="182"/>
      <c r="O27" s="182"/>
      <c r="P27" s="182"/>
      <c r="Q27" s="183"/>
      <c r="R27" s="58"/>
      <c r="S27" s="58"/>
      <c r="T27" s="108" t="s">
        <v>15</v>
      </c>
      <c r="U27" s="109"/>
      <c r="V27" s="110"/>
      <c r="W27" s="111"/>
      <c r="X27" s="112"/>
      <c r="Y27" s="112"/>
      <c r="Z27" s="113"/>
      <c r="AA27" s="117"/>
      <c r="AB27" s="118"/>
      <c r="AC27" s="118"/>
      <c r="AD27" s="119"/>
      <c r="AE27" s="58"/>
      <c r="AF27" s="111"/>
      <c r="AG27" s="113"/>
      <c r="AH27" s="58"/>
      <c r="AI27" s="172"/>
      <c r="AJ27" s="173"/>
      <c r="AK27" s="173"/>
      <c r="AL27" s="173"/>
      <c r="AM27" s="173"/>
      <c r="AN27" s="173"/>
      <c r="AO27" s="173"/>
      <c r="AP27" s="173"/>
      <c r="AQ27" s="173"/>
      <c r="AR27" s="173"/>
      <c r="AS27" s="174"/>
      <c r="AT27" s="58"/>
    </row>
    <row r="28" spans="1:46" ht="15" customHeight="1" x14ac:dyDescent="0.25">
      <c r="A28" s="58"/>
      <c r="B28" s="184"/>
      <c r="C28" s="185"/>
      <c r="D28" s="185"/>
      <c r="E28" s="185"/>
      <c r="F28" s="185"/>
      <c r="G28" s="185"/>
      <c r="H28" s="185"/>
      <c r="I28" s="185"/>
      <c r="J28" s="185"/>
      <c r="K28" s="185"/>
      <c r="L28" s="185"/>
      <c r="M28" s="185"/>
      <c r="N28" s="185"/>
      <c r="O28" s="185"/>
      <c r="P28" s="185"/>
      <c r="Q28" s="186"/>
      <c r="R28" s="58"/>
      <c r="S28" s="58"/>
      <c r="T28" s="121" t="s">
        <v>16</v>
      </c>
      <c r="U28" s="122"/>
      <c r="V28" s="123"/>
      <c r="W28" s="114"/>
      <c r="X28" s="115"/>
      <c r="Y28" s="115"/>
      <c r="Z28" s="116"/>
      <c r="AA28" s="124"/>
      <c r="AB28" s="125"/>
      <c r="AC28" s="125"/>
      <c r="AD28" s="126"/>
      <c r="AE28" s="58"/>
      <c r="AF28" s="114"/>
      <c r="AG28" s="116"/>
      <c r="AH28" s="58"/>
      <c r="AI28" s="58"/>
      <c r="AJ28" s="58"/>
      <c r="AK28" s="58"/>
      <c r="AL28" s="58"/>
      <c r="AM28" s="58"/>
      <c r="AN28" s="58"/>
      <c r="AO28" s="58"/>
      <c r="AP28" s="58"/>
      <c r="AQ28" s="58"/>
      <c r="AR28" s="58"/>
      <c r="AS28" s="58"/>
      <c r="AT28" s="58"/>
    </row>
    <row r="29" spans="1:46" ht="15" customHeight="1" x14ac:dyDescent="0.25">
      <c r="A29" s="58"/>
      <c r="B29" s="58"/>
      <c r="C29" s="58"/>
      <c r="D29" s="58"/>
      <c r="E29" s="58"/>
      <c r="F29" s="58"/>
      <c r="G29" s="58"/>
      <c r="H29" s="58"/>
      <c r="I29" s="58"/>
      <c r="J29" s="58"/>
      <c r="K29" s="58"/>
      <c r="L29" s="58"/>
      <c r="M29" s="58"/>
      <c r="N29" s="58"/>
      <c r="O29" s="58"/>
      <c r="P29" s="58"/>
      <c r="Q29" s="58"/>
      <c r="R29" s="58"/>
      <c r="S29" s="58"/>
      <c r="T29" s="120" t="s">
        <v>22</v>
      </c>
      <c r="U29" s="120"/>
      <c r="V29" s="120"/>
      <c r="W29" s="120"/>
      <c r="X29" s="120"/>
      <c r="Y29" s="120"/>
      <c r="Z29" s="120"/>
      <c r="AA29" s="120"/>
      <c r="AB29" s="120"/>
      <c r="AC29" s="120"/>
      <c r="AD29" s="120"/>
      <c r="AE29" s="58"/>
      <c r="AF29" s="58"/>
      <c r="AG29" s="58"/>
      <c r="AH29" s="58"/>
      <c r="AI29" s="103" t="s">
        <v>56</v>
      </c>
      <c r="AJ29" s="104"/>
      <c r="AK29" s="104"/>
      <c r="AL29" s="136"/>
      <c r="AM29" s="141" t="s">
        <v>54</v>
      </c>
      <c r="AN29" s="142"/>
      <c r="AO29" s="142"/>
      <c r="AP29" s="142"/>
      <c r="AQ29" s="142"/>
      <c r="AR29" s="142"/>
      <c r="AS29" s="143"/>
      <c r="AT29" s="58"/>
    </row>
    <row r="30" spans="1:46" ht="15" customHeight="1" x14ac:dyDescent="0.25">
      <c r="A30" s="58"/>
      <c r="B30" s="196" t="s">
        <v>68</v>
      </c>
      <c r="C30" s="197"/>
      <c r="D30" s="197"/>
      <c r="E30" s="197"/>
      <c r="F30" s="197"/>
      <c r="G30" s="197"/>
      <c r="H30" s="197"/>
      <c r="I30" s="197"/>
      <c r="J30" s="197"/>
      <c r="K30" s="197"/>
      <c r="L30" s="197"/>
      <c r="M30" s="197"/>
      <c r="N30" s="197"/>
      <c r="O30" s="197"/>
      <c r="P30" s="197"/>
      <c r="Q30" s="198"/>
      <c r="R30" s="58"/>
      <c r="S30" s="58"/>
      <c r="T30" s="103" t="s">
        <v>98</v>
      </c>
      <c r="U30" s="104"/>
      <c r="V30" s="104"/>
      <c r="W30" s="105" t="s">
        <v>95</v>
      </c>
      <c r="X30" s="106"/>
      <c r="Y30" s="106"/>
      <c r="Z30" s="106"/>
      <c r="AA30" s="106"/>
      <c r="AB30" s="106"/>
      <c r="AC30" s="106"/>
      <c r="AD30" s="107"/>
      <c r="AE30" s="58"/>
      <c r="AF30" s="58"/>
      <c r="AG30" s="58"/>
      <c r="AH30" s="58"/>
      <c r="AI30" s="58"/>
      <c r="AJ30" s="58"/>
      <c r="AK30" s="58"/>
      <c r="AL30" s="58"/>
      <c r="AM30" s="58"/>
      <c r="AN30" s="58"/>
      <c r="AO30" s="58"/>
      <c r="AP30" s="58"/>
      <c r="AQ30" s="58"/>
      <c r="AR30" s="58"/>
      <c r="AS30" s="58"/>
      <c r="AT30" s="58"/>
    </row>
    <row r="31" spans="1:46" ht="15" customHeight="1" x14ac:dyDescent="0.25">
      <c r="A31" s="58"/>
      <c r="B31" s="199"/>
      <c r="C31" s="200"/>
      <c r="D31" s="200"/>
      <c r="E31" s="200"/>
      <c r="F31" s="200"/>
      <c r="G31" s="200"/>
      <c r="H31" s="200"/>
      <c r="I31" s="200"/>
      <c r="J31" s="200"/>
      <c r="K31" s="200"/>
      <c r="L31" s="200"/>
      <c r="M31" s="200"/>
      <c r="N31" s="200"/>
      <c r="O31" s="200"/>
      <c r="P31" s="200"/>
      <c r="Q31" s="201"/>
      <c r="R31" s="58"/>
      <c r="S31" s="58"/>
      <c r="T31" s="58"/>
      <c r="U31" s="58"/>
      <c r="V31" s="58"/>
      <c r="W31" s="58"/>
      <c r="X31" s="58"/>
      <c r="Y31" s="58"/>
      <c r="Z31" s="58"/>
      <c r="AA31" s="58"/>
      <c r="AB31" s="58"/>
      <c r="AC31" s="58"/>
      <c r="AD31" s="58"/>
      <c r="AE31" s="58"/>
      <c r="AF31" s="58"/>
      <c r="AG31" s="58"/>
      <c r="AH31" s="58"/>
      <c r="AI31" s="166" t="s">
        <v>113</v>
      </c>
      <c r="AJ31" s="167"/>
      <c r="AK31" s="167"/>
      <c r="AL31" s="167"/>
      <c r="AM31" s="167"/>
      <c r="AN31" s="167"/>
      <c r="AO31" s="167"/>
      <c r="AP31" s="167"/>
      <c r="AQ31" s="167"/>
      <c r="AR31" s="167"/>
      <c r="AS31" s="168"/>
      <c r="AT31" s="58"/>
    </row>
    <row r="32" spans="1:46" ht="15" customHeight="1" x14ac:dyDescent="0.25">
      <c r="A32" s="58"/>
      <c r="B32" s="58"/>
      <c r="C32" s="58"/>
      <c r="D32" s="58"/>
      <c r="E32" s="58"/>
      <c r="F32" s="58"/>
      <c r="G32" s="58"/>
      <c r="H32" s="58"/>
      <c r="I32" s="58"/>
      <c r="J32" s="58"/>
      <c r="K32" s="58"/>
      <c r="L32" s="58"/>
      <c r="M32" s="58"/>
      <c r="N32" s="58"/>
      <c r="O32" s="58"/>
      <c r="P32" s="58"/>
      <c r="Q32" s="58"/>
      <c r="R32" s="58"/>
      <c r="S32" s="58"/>
      <c r="T32" s="175" t="s">
        <v>114</v>
      </c>
      <c r="U32" s="176"/>
      <c r="V32" s="176"/>
      <c r="W32" s="176"/>
      <c r="X32" s="176"/>
      <c r="Y32" s="176"/>
      <c r="Z32" s="176"/>
      <c r="AA32" s="176"/>
      <c r="AB32" s="176"/>
      <c r="AC32" s="176"/>
      <c r="AD32" s="176"/>
      <c r="AE32" s="176"/>
      <c r="AF32" s="176"/>
      <c r="AG32" s="177"/>
      <c r="AH32" s="58"/>
      <c r="AI32" s="172"/>
      <c r="AJ32" s="173"/>
      <c r="AK32" s="173"/>
      <c r="AL32" s="173"/>
      <c r="AM32" s="173"/>
      <c r="AN32" s="173"/>
      <c r="AO32" s="173"/>
      <c r="AP32" s="173"/>
      <c r="AQ32" s="173"/>
      <c r="AR32" s="173"/>
      <c r="AS32" s="174"/>
      <c r="AT32" s="58"/>
    </row>
    <row r="33" spans="1:46" ht="15" customHeight="1"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row>
    <row r="34" spans="1:46" ht="15" customHeight="1"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row>
    <row r="35" spans="1:46" ht="15" customHeight="1" x14ac:dyDescent="0.25">
      <c r="A35" s="58"/>
      <c r="B35" s="156" t="s">
        <v>69</v>
      </c>
      <c r="C35" s="157"/>
      <c r="D35" s="157"/>
      <c r="E35" s="157"/>
      <c r="F35" s="157"/>
      <c r="G35" s="157"/>
      <c r="H35" s="157"/>
      <c r="I35" s="157"/>
      <c r="J35" s="157"/>
      <c r="K35" s="157"/>
      <c r="L35" s="157"/>
      <c r="M35" s="157"/>
      <c r="N35" s="157"/>
      <c r="O35" s="157"/>
      <c r="P35" s="157"/>
      <c r="Q35" s="157"/>
      <c r="R35" s="157"/>
      <c r="S35" s="157"/>
      <c r="T35" s="157"/>
      <c r="U35" s="157"/>
      <c r="V35" s="158"/>
      <c r="W35" s="58"/>
      <c r="X35" s="58"/>
      <c r="Y35" s="156" t="s">
        <v>70</v>
      </c>
      <c r="Z35" s="157"/>
      <c r="AA35" s="157"/>
      <c r="AB35" s="157"/>
      <c r="AC35" s="157"/>
      <c r="AD35" s="157"/>
      <c r="AE35" s="157"/>
      <c r="AF35" s="157"/>
      <c r="AG35" s="157"/>
      <c r="AH35" s="157"/>
      <c r="AI35" s="157"/>
      <c r="AJ35" s="157"/>
      <c r="AK35" s="157"/>
      <c r="AL35" s="157"/>
      <c r="AM35" s="157"/>
      <c r="AN35" s="157"/>
      <c r="AO35" s="157"/>
      <c r="AP35" s="157"/>
      <c r="AQ35" s="157"/>
      <c r="AR35" s="157"/>
      <c r="AS35" s="158"/>
      <c r="AT35" s="58"/>
    </row>
    <row r="36" spans="1:46" ht="15" customHeight="1" x14ac:dyDescent="0.25">
      <c r="A36" s="58"/>
      <c r="B36" s="178"/>
      <c r="C36" s="179"/>
      <c r="D36" s="179"/>
      <c r="E36" s="179"/>
      <c r="F36" s="179"/>
      <c r="G36" s="179"/>
      <c r="H36" s="179"/>
      <c r="I36" s="179"/>
      <c r="J36" s="179"/>
      <c r="K36" s="179"/>
      <c r="L36" s="179"/>
      <c r="M36" s="179"/>
      <c r="N36" s="179"/>
      <c r="O36" s="179"/>
      <c r="P36" s="179"/>
      <c r="Q36" s="179"/>
      <c r="R36" s="179"/>
      <c r="S36" s="179"/>
      <c r="T36" s="179"/>
      <c r="U36" s="179"/>
      <c r="V36" s="180"/>
      <c r="W36" s="58"/>
      <c r="X36" s="58"/>
      <c r="Y36" s="178"/>
      <c r="Z36" s="179"/>
      <c r="AA36" s="179"/>
      <c r="AB36" s="179"/>
      <c r="AC36" s="179"/>
      <c r="AD36" s="179"/>
      <c r="AE36" s="179"/>
      <c r="AF36" s="179"/>
      <c r="AG36" s="179"/>
      <c r="AH36" s="179"/>
      <c r="AI36" s="179"/>
      <c r="AJ36" s="179"/>
      <c r="AK36" s="179"/>
      <c r="AL36" s="179"/>
      <c r="AM36" s="179"/>
      <c r="AN36" s="179"/>
      <c r="AO36" s="179"/>
      <c r="AP36" s="179"/>
      <c r="AQ36" s="179"/>
      <c r="AR36" s="179"/>
      <c r="AS36" s="180"/>
      <c r="AT36" s="58"/>
    </row>
    <row r="37" spans="1:46" ht="15" customHeight="1" x14ac:dyDescent="0.25">
      <c r="A37" s="58"/>
      <c r="B37" s="181"/>
      <c r="C37" s="182"/>
      <c r="D37" s="182"/>
      <c r="E37" s="182"/>
      <c r="F37" s="182"/>
      <c r="G37" s="182"/>
      <c r="H37" s="182"/>
      <c r="I37" s="182"/>
      <c r="J37" s="182"/>
      <c r="K37" s="182"/>
      <c r="L37" s="182"/>
      <c r="M37" s="182"/>
      <c r="N37" s="182"/>
      <c r="O37" s="182"/>
      <c r="P37" s="182"/>
      <c r="Q37" s="182"/>
      <c r="R37" s="182"/>
      <c r="S37" s="182"/>
      <c r="T37" s="182"/>
      <c r="U37" s="182"/>
      <c r="V37" s="183"/>
      <c r="W37" s="58"/>
      <c r="X37" s="58"/>
      <c r="Y37" s="181"/>
      <c r="Z37" s="182"/>
      <c r="AA37" s="182"/>
      <c r="AB37" s="182"/>
      <c r="AC37" s="182"/>
      <c r="AD37" s="182"/>
      <c r="AE37" s="182"/>
      <c r="AF37" s="182"/>
      <c r="AG37" s="182"/>
      <c r="AH37" s="182"/>
      <c r="AI37" s="182"/>
      <c r="AJ37" s="182"/>
      <c r="AK37" s="182"/>
      <c r="AL37" s="182"/>
      <c r="AM37" s="182"/>
      <c r="AN37" s="182"/>
      <c r="AO37" s="182"/>
      <c r="AP37" s="182"/>
      <c r="AQ37" s="182"/>
      <c r="AR37" s="182"/>
      <c r="AS37" s="183"/>
      <c r="AT37" s="58"/>
    </row>
    <row r="38" spans="1:46" ht="15" customHeight="1" x14ac:dyDescent="0.25">
      <c r="A38" s="58"/>
      <c r="B38" s="181"/>
      <c r="C38" s="182"/>
      <c r="D38" s="182"/>
      <c r="E38" s="182"/>
      <c r="F38" s="182"/>
      <c r="G38" s="182"/>
      <c r="H38" s="182"/>
      <c r="I38" s="182"/>
      <c r="J38" s="182"/>
      <c r="K38" s="182"/>
      <c r="L38" s="182"/>
      <c r="M38" s="182"/>
      <c r="N38" s="182"/>
      <c r="O38" s="182"/>
      <c r="P38" s="182"/>
      <c r="Q38" s="182"/>
      <c r="R38" s="182"/>
      <c r="S38" s="182"/>
      <c r="T38" s="182"/>
      <c r="U38" s="182"/>
      <c r="V38" s="183"/>
      <c r="W38" s="58"/>
      <c r="X38" s="58"/>
      <c r="Y38" s="181"/>
      <c r="Z38" s="182"/>
      <c r="AA38" s="182"/>
      <c r="AB38" s="182"/>
      <c r="AC38" s="182"/>
      <c r="AD38" s="182"/>
      <c r="AE38" s="182"/>
      <c r="AF38" s="182"/>
      <c r="AG38" s="182"/>
      <c r="AH38" s="182"/>
      <c r="AI38" s="182"/>
      <c r="AJ38" s="182"/>
      <c r="AK38" s="182"/>
      <c r="AL38" s="182"/>
      <c r="AM38" s="182"/>
      <c r="AN38" s="182"/>
      <c r="AO38" s="182"/>
      <c r="AP38" s="182"/>
      <c r="AQ38" s="182"/>
      <c r="AR38" s="182"/>
      <c r="AS38" s="183"/>
      <c r="AT38" s="58"/>
    </row>
    <row r="39" spans="1:46" ht="15" customHeight="1" x14ac:dyDescent="0.25">
      <c r="A39" s="58"/>
      <c r="B39" s="181"/>
      <c r="C39" s="182"/>
      <c r="D39" s="182"/>
      <c r="E39" s="182"/>
      <c r="F39" s="182"/>
      <c r="G39" s="182"/>
      <c r="H39" s="182"/>
      <c r="I39" s="182"/>
      <c r="J39" s="182"/>
      <c r="K39" s="182"/>
      <c r="L39" s="182"/>
      <c r="M39" s="182"/>
      <c r="N39" s="182"/>
      <c r="O39" s="182"/>
      <c r="P39" s="182"/>
      <c r="Q39" s="182"/>
      <c r="R39" s="182"/>
      <c r="S39" s="182"/>
      <c r="T39" s="182"/>
      <c r="U39" s="182"/>
      <c r="V39" s="183"/>
      <c r="W39" s="58"/>
      <c r="X39" s="58"/>
      <c r="Y39" s="181"/>
      <c r="Z39" s="182"/>
      <c r="AA39" s="182"/>
      <c r="AB39" s="182"/>
      <c r="AC39" s="182"/>
      <c r="AD39" s="182"/>
      <c r="AE39" s="182"/>
      <c r="AF39" s="182"/>
      <c r="AG39" s="182"/>
      <c r="AH39" s="182"/>
      <c r="AI39" s="182"/>
      <c r="AJ39" s="182"/>
      <c r="AK39" s="182"/>
      <c r="AL39" s="182"/>
      <c r="AM39" s="182"/>
      <c r="AN39" s="182"/>
      <c r="AO39" s="182"/>
      <c r="AP39" s="182"/>
      <c r="AQ39" s="182"/>
      <c r="AR39" s="182"/>
      <c r="AS39" s="183"/>
      <c r="AT39" s="58"/>
    </row>
    <row r="40" spans="1:46" ht="15" customHeight="1" x14ac:dyDescent="0.25">
      <c r="A40" s="58"/>
      <c r="B40" s="181"/>
      <c r="C40" s="182"/>
      <c r="D40" s="182"/>
      <c r="E40" s="182"/>
      <c r="F40" s="182"/>
      <c r="G40" s="182"/>
      <c r="H40" s="182"/>
      <c r="I40" s="182"/>
      <c r="J40" s="182"/>
      <c r="K40" s="182"/>
      <c r="L40" s="182"/>
      <c r="M40" s="182"/>
      <c r="N40" s="182"/>
      <c r="O40" s="182"/>
      <c r="P40" s="182"/>
      <c r="Q40" s="182"/>
      <c r="R40" s="182"/>
      <c r="S40" s="182"/>
      <c r="T40" s="182"/>
      <c r="U40" s="182"/>
      <c r="V40" s="183"/>
      <c r="W40" s="58"/>
      <c r="X40" s="58"/>
      <c r="Y40" s="181"/>
      <c r="Z40" s="182"/>
      <c r="AA40" s="182"/>
      <c r="AB40" s="182"/>
      <c r="AC40" s="182"/>
      <c r="AD40" s="182"/>
      <c r="AE40" s="182"/>
      <c r="AF40" s="182"/>
      <c r="AG40" s="182"/>
      <c r="AH40" s="182"/>
      <c r="AI40" s="182"/>
      <c r="AJ40" s="182"/>
      <c r="AK40" s="182"/>
      <c r="AL40" s="182"/>
      <c r="AM40" s="182"/>
      <c r="AN40" s="182"/>
      <c r="AO40" s="182"/>
      <c r="AP40" s="182"/>
      <c r="AQ40" s="182"/>
      <c r="AR40" s="182"/>
      <c r="AS40" s="183"/>
      <c r="AT40" s="58"/>
    </row>
    <row r="41" spans="1:46" ht="15" customHeight="1" x14ac:dyDescent="0.25">
      <c r="A41" s="58"/>
      <c r="B41" s="181"/>
      <c r="C41" s="182"/>
      <c r="D41" s="182"/>
      <c r="E41" s="182"/>
      <c r="F41" s="182"/>
      <c r="G41" s="182"/>
      <c r="H41" s="182"/>
      <c r="I41" s="182"/>
      <c r="J41" s="182"/>
      <c r="K41" s="182"/>
      <c r="L41" s="182"/>
      <c r="M41" s="182"/>
      <c r="N41" s="182"/>
      <c r="O41" s="182"/>
      <c r="P41" s="182"/>
      <c r="Q41" s="182"/>
      <c r="R41" s="182"/>
      <c r="S41" s="182"/>
      <c r="T41" s="182"/>
      <c r="U41" s="182"/>
      <c r="V41" s="183"/>
      <c r="W41" s="58"/>
      <c r="X41" s="58"/>
      <c r="Y41" s="181"/>
      <c r="Z41" s="182"/>
      <c r="AA41" s="182"/>
      <c r="AB41" s="182"/>
      <c r="AC41" s="182"/>
      <c r="AD41" s="182"/>
      <c r="AE41" s="182"/>
      <c r="AF41" s="182"/>
      <c r="AG41" s="182"/>
      <c r="AH41" s="182"/>
      <c r="AI41" s="182"/>
      <c r="AJ41" s="182"/>
      <c r="AK41" s="182"/>
      <c r="AL41" s="182"/>
      <c r="AM41" s="182"/>
      <c r="AN41" s="182"/>
      <c r="AO41" s="182"/>
      <c r="AP41" s="182"/>
      <c r="AQ41" s="182"/>
      <c r="AR41" s="182"/>
      <c r="AS41" s="183"/>
      <c r="AT41" s="58"/>
    </row>
    <row r="42" spans="1:46" ht="15" customHeight="1" x14ac:dyDescent="0.25">
      <c r="A42" s="58"/>
      <c r="B42" s="184"/>
      <c r="C42" s="185"/>
      <c r="D42" s="185"/>
      <c r="E42" s="185"/>
      <c r="F42" s="185"/>
      <c r="G42" s="185"/>
      <c r="H42" s="185"/>
      <c r="I42" s="185"/>
      <c r="J42" s="185"/>
      <c r="K42" s="185"/>
      <c r="L42" s="185"/>
      <c r="M42" s="185"/>
      <c r="N42" s="185"/>
      <c r="O42" s="185"/>
      <c r="P42" s="185"/>
      <c r="Q42" s="185"/>
      <c r="R42" s="185"/>
      <c r="S42" s="185"/>
      <c r="T42" s="185"/>
      <c r="U42" s="185"/>
      <c r="V42" s="186"/>
      <c r="W42" s="58"/>
      <c r="X42" s="58"/>
      <c r="Y42" s="184"/>
      <c r="Z42" s="185"/>
      <c r="AA42" s="185"/>
      <c r="AB42" s="185"/>
      <c r="AC42" s="185"/>
      <c r="AD42" s="185"/>
      <c r="AE42" s="185"/>
      <c r="AF42" s="185"/>
      <c r="AG42" s="185"/>
      <c r="AH42" s="185"/>
      <c r="AI42" s="185"/>
      <c r="AJ42" s="185"/>
      <c r="AK42" s="185"/>
      <c r="AL42" s="185"/>
      <c r="AM42" s="185"/>
      <c r="AN42" s="185"/>
      <c r="AO42" s="185"/>
      <c r="AP42" s="185"/>
      <c r="AQ42" s="185"/>
      <c r="AR42" s="185"/>
      <c r="AS42" s="186"/>
      <c r="AT42" s="58"/>
    </row>
    <row r="43" spans="1:46" ht="15" customHeight="1" x14ac:dyDescent="0.25">
      <c r="A43" s="58"/>
      <c r="B43" s="156" t="s">
        <v>71</v>
      </c>
      <c r="C43" s="157"/>
      <c r="D43" s="157"/>
      <c r="E43" s="157"/>
      <c r="F43" s="157"/>
      <c r="G43" s="157"/>
      <c r="H43" s="157"/>
      <c r="I43" s="157"/>
      <c r="J43" s="157"/>
      <c r="K43" s="157"/>
      <c r="L43" s="157"/>
      <c r="M43" s="157"/>
      <c r="N43" s="157"/>
      <c r="O43" s="157"/>
      <c r="P43" s="157"/>
      <c r="Q43" s="157"/>
      <c r="R43" s="157"/>
      <c r="S43" s="157"/>
      <c r="T43" s="157"/>
      <c r="U43" s="157"/>
      <c r="V43" s="158"/>
      <c r="W43" s="58"/>
      <c r="X43" s="58"/>
      <c r="Y43" s="156" t="s">
        <v>72</v>
      </c>
      <c r="Z43" s="157"/>
      <c r="AA43" s="157"/>
      <c r="AB43" s="157"/>
      <c r="AC43" s="157"/>
      <c r="AD43" s="157"/>
      <c r="AE43" s="157"/>
      <c r="AF43" s="157"/>
      <c r="AG43" s="157"/>
      <c r="AH43" s="157"/>
      <c r="AI43" s="157"/>
      <c r="AJ43" s="157"/>
      <c r="AK43" s="157"/>
      <c r="AL43" s="157"/>
      <c r="AM43" s="157"/>
      <c r="AN43" s="157"/>
      <c r="AO43" s="157"/>
      <c r="AP43" s="157"/>
      <c r="AQ43" s="157"/>
      <c r="AR43" s="157"/>
      <c r="AS43" s="158"/>
      <c r="AT43" s="58"/>
    </row>
    <row r="44" spans="1:46" ht="15" customHeight="1" x14ac:dyDescent="0.2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row>
    <row r="45" spans="1:46" ht="15" customHeight="1" x14ac:dyDescent="0.2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46" ht="15" customHeight="1" x14ac:dyDescent="0.2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row r="47" spans="1:46" ht="15" customHeight="1" x14ac:dyDescent="0.2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row>
    <row r="48" spans="1:46" ht="15" customHeight="1" x14ac:dyDescent="0.25">
      <c r="A48" s="58"/>
      <c r="B48" s="159" t="s">
        <v>73</v>
      </c>
      <c r="C48" s="160"/>
      <c r="D48" s="160"/>
      <c r="E48" s="160"/>
      <c r="F48" s="160"/>
      <c r="G48" s="160"/>
      <c r="H48" s="160"/>
      <c r="I48" s="160"/>
      <c r="J48" s="160"/>
      <c r="K48" s="160"/>
      <c r="L48" s="160"/>
      <c r="M48" s="160"/>
      <c r="N48" s="160"/>
      <c r="O48" s="160"/>
      <c r="P48" s="160"/>
      <c r="Q48" s="160"/>
      <c r="R48" s="160"/>
      <c r="S48" s="160"/>
      <c r="T48" s="160"/>
      <c r="U48" s="160"/>
      <c r="V48" s="161"/>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row>
    <row r="49" spans="1:46" ht="15" customHeight="1" x14ac:dyDescent="0.25">
      <c r="A49" s="58"/>
      <c r="B49" s="162"/>
      <c r="C49" s="163"/>
      <c r="D49" s="163"/>
      <c r="E49" s="163"/>
      <c r="F49" s="163"/>
      <c r="G49" s="163"/>
      <c r="H49" s="163"/>
      <c r="I49" s="163"/>
      <c r="J49" s="163"/>
      <c r="K49" s="163"/>
      <c r="L49" s="163"/>
      <c r="M49" s="163"/>
      <c r="N49" s="163"/>
      <c r="O49" s="163"/>
      <c r="P49" s="163"/>
      <c r="Q49" s="163"/>
      <c r="R49" s="163"/>
      <c r="S49" s="163"/>
      <c r="T49" s="163"/>
      <c r="U49" s="163"/>
      <c r="V49" s="164"/>
      <c r="W49" s="58"/>
      <c r="X49" s="58"/>
      <c r="Y49" s="165" t="s">
        <v>74</v>
      </c>
      <c r="Z49" s="165"/>
      <c r="AA49" s="165"/>
      <c r="AB49" s="165"/>
      <c r="AC49" s="165"/>
      <c r="AD49" s="165"/>
      <c r="AE49" s="165"/>
      <c r="AF49" s="165"/>
      <c r="AG49" s="165"/>
      <c r="AH49" s="165"/>
      <c r="AI49" s="165"/>
      <c r="AJ49" s="165"/>
      <c r="AK49" s="165"/>
      <c r="AL49" s="165"/>
      <c r="AM49" s="165"/>
      <c r="AN49" s="165"/>
      <c r="AO49" s="165"/>
      <c r="AP49" s="165"/>
      <c r="AQ49" s="165"/>
      <c r="AR49" s="165"/>
      <c r="AS49" s="165"/>
      <c r="AT49" s="58"/>
    </row>
    <row r="50" spans="1:46" ht="15" customHeight="1" x14ac:dyDescent="0.2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row>
  </sheetData>
  <sheetProtection algorithmName="SHA-512" hashValue="BcXawRK4v5LQVyV2GxwIbMp3BPZYLS+BijjrReZKiGPHd3DDnK+mBEfg6zsTIpuxWy0jhaDtRs6zjvIG3tgw2g==" saltValue="j7aLZy9aMssZ9KGnFDF+Ow==" spinCount="100000" sheet="1" objects="1" scenarios="1"/>
  <mergeCells count="79">
    <mergeCell ref="B48:V49"/>
    <mergeCell ref="Y49:AS49"/>
    <mergeCell ref="AI16:AS21"/>
    <mergeCell ref="AI26:AS27"/>
    <mergeCell ref="AI31:AS32"/>
    <mergeCell ref="T32:AG32"/>
    <mergeCell ref="Y35:AS35"/>
    <mergeCell ref="B36:V42"/>
    <mergeCell ref="Y36:AS42"/>
    <mergeCell ref="B43:V43"/>
    <mergeCell ref="Y43:AS43"/>
    <mergeCell ref="B18:Q20"/>
    <mergeCell ref="B23:Q23"/>
    <mergeCell ref="B24:Q28"/>
    <mergeCell ref="B30:Q31"/>
    <mergeCell ref="B35:V35"/>
    <mergeCell ref="B9:AS9"/>
    <mergeCell ref="B10:AS10"/>
    <mergeCell ref="B11:AS11"/>
    <mergeCell ref="B14:AS14"/>
    <mergeCell ref="B16:G16"/>
    <mergeCell ref="H16:Q16"/>
    <mergeCell ref="T16:AG16"/>
    <mergeCell ref="B2:AS3"/>
    <mergeCell ref="B5:AS5"/>
    <mergeCell ref="B7:G7"/>
    <mergeCell ref="H7:AS7"/>
    <mergeCell ref="B8:G8"/>
    <mergeCell ref="H8:AS8"/>
    <mergeCell ref="AI24:AQ24"/>
    <mergeCell ref="AR24:AS24"/>
    <mergeCell ref="AI29:AL29"/>
    <mergeCell ref="AM29:AS29"/>
    <mergeCell ref="AF24:AG24"/>
    <mergeCell ref="AF25:AG25"/>
    <mergeCell ref="AF26:AG26"/>
    <mergeCell ref="AF27:AG27"/>
    <mergeCell ref="AF28:AG28"/>
    <mergeCell ref="AF18:AG18"/>
    <mergeCell ref="AF19:AG19"/>
    <mergeCell ref="AF20:AG20"/>
    <mergeCell ref="AF21:AG21"/>
    <mergeCell ref="W18:Z18"/>
    <mergeCell ref="AA18:AD18"/>
    <mergeCell ref="AF22:AG22"/>
    <mergeCell ref="AF23:AG23"/>
    <mergeCell ref="T22:V22"/>
    <mergeCell ref="T23:V23"/>
    <mergeCell ref="AA19:AD19"/>
    <mergeCell ref="AA20:AD20"/>
    <mergeCell ref="AA21:AD21"/>
    <mergeCell ref="AA22:AD22"/>
    <mergeCell ref="AA23:AD23"/>
    <mergeCell ref="W19:Z19"/>
    <mergeCell ref="W20:Z20"/>
    <mergeCell ref="W21:Z21"/>
    <mergeCell ref="W22:Z22"/>
    <mergeCell ref="AA28:AD28"/>
    <mergeCell ref="T19:V19"/>
    <mergeCell ref="T20:V20"/>
    <mergeCell ref="T21:V21"/>
    <mergeCell ref="W23:Z23"/>
    <mergeCell ref="W24:Z24"/>
    <mergeCell ref="T30:V30"/>
    <mergeCell ref="W30:AD30"/>
    <mergeCell ref="T24:V24"/>
    <mergeCell ref="W25:Z25"/>
    <mergeCell ref="W26:Z26"/>
    <mergeCell ref="W27:Z27"/>
    <mergeCell ref="W28:Z28"/>
    <mergeCell ref="AA24:AD24"/>
    <mergeCell ref="T29:AD29"/>
    <mergeCell ref="T25:V25"/>
    <mergeCell ref="T26:V26"/>
    <mergeCell ref="T27:V27"/>
    <mergeCell ref="T28:V28"/>
    <mergeCell ref="AA25:AD25"/>
    <mergeCell ref="AA26:AD26"/>
    <mergeCell ref="AA27:AD27"/>
  </mergeCells>
  <dataValidations count="3">
    <dataValidation type="whole" allowBlank="1" showInputMessage="1" showErrorMessage="1" sqref="AR24:AS24" xr:uid="{0BF9C6DC-B512-4F21-B108-84E2F021EA09}">
      <formula1>0</formula1>
      <formula2>100</formula2>
    </dataValidation>
    <dataValidation type="list" showInputMessage="1" showErrorMessage="1" sqref="AM29:AS29" xr:uid="{81D2C431-F3A1-4728-8BB6-B34EEC5F1E07}">
      <formula1>$BN$8:$BN$9</formula1>
    </dataValidation>
    <dataValidation type="list" showInputMessage="1" showErrorMessage="1" sqref="W30:AD30" xr:uid="{336C80CC-6B14-41D0-81CA-946E779FA585}">
      <formula1>$BN$13:$BN$15</formula1>
    </dataValidation>
  </dataValidations>
  <hyperlinks>
    <hyperlink ref="B30:Q31" r:id="rId1" display="Watch the demo on YouTube" xr:uid="{81474304-F141-4D30-8774-883A47EAC937}"/>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D8F0-C8A0-4C3F-BBE0-71B4180C524F}">
  <sheetPr>
    <tabColor rgb="FFFFC000"/>
  </sheetPr>
  <dimension ref="A1:CM133"/>
  <sheetViews>
    <sheetView zoomScaleNormal="100" workbookViewId="0">
      <pane ySplit="10" topLeftCell="A11" activePane="bottomLeft" state="frozen"/>
      <selection pane="bottomLeft"/>
    </sheetView>
  </sheetViews>
  <sheetFormatPr defaultColWidth="0" defaultRowHeight="15" zeroHeight="1" x14ac:dyDescent="0.25"/>
  <cols>
    <col min="1" max="5" width="2.85546875" style="1" customWidth="1"/>
    <col min="6" max="6" width="11.42578125" style="1" customWidth="1"/>
    <col min="7" max="7" width="2.85546875" style="1" customWidth="1"/>
    <col min="8" max="8" width="25.7109375" style="1" customWidth="1"/>
    <col min="9" max="19" width="11.42578125" style="1" customWidth="1"/>
    <col min="20" max="20" width="2.85546875" style="1" customWidth="1"/>
    <col min="21" max="21" width="9.140625" style="1" hidden="1" customWidth="1"/>
    <col min="22" max="23" width="17.140625" style="1" hidden="1" customWidth="1"/>
    <col min="24" max="24" width="2.85546875" style="1" hidden="1" customWidth="1"/>
    <col min="25" max="26" width="20" style="1" hidden="1" customWidth="1"/>
    <col min="27" max="27" width="2.85546875" style="1" hidden="1" customWidth="1"/>
    <col min="28" max="28" width="11.42578125" style="1" hidden="1" customWidth="1"/>
    <col min="29" max="29" width="2.85546875" style="1" hidden="1" customWidth="1"/>
    <col min="30" max="39" width="9.140625" style="1" hidden="1" customWidth="1"/>
    <col min="40" max="40" width="2.85546875" style="1" hidden="1" customWidth="1"/>
    <col min="41" max="41" width="9.140625" style="1" hidden="1" customWidth="1"/>
    <col min="42" max="42" width="2.85546875" style="1" hidden="1" customWidth="1"/>
    <col min="43" max="43" width="8.5703125" style="1" hidden="1" customWidth="1"/>
    <col min="44" max="44" width="2.85546875" style="1" hidden="1" customWidth="1"/>
    <col min="45" max="54" width="8.5703125" style="1" hidden="1" customWidth="1"/>
    <col min="55" max="55" width="20" style="1" hidden="1" customWidth="1"/>
    <col min="56" max="65" width="8.5703125" style="1" hidden="1" customWidth="1"/>
    <col min="66" max="67" width="2.85546875" style="1" hidden="1" customWidth="1"/>
    <col min="68" max="68" width="28.5703125" style="1" hidden="1" customWidth="1"/>
    <col min="69" max="69" width="2.85546875" style="1" hidden="1" customWidth="1"/>
    <col min="70" max="70" width="35.7109375" style="1" hidden="1" customWidth="1"/>
    <col min="71" max="71" width="2.85546875" style="1" hidden="1" customWidth="1"/>
    <col min="72" max="72" width="10.7109375" style="1" hidden="1" customWidth="1"/>
    <col min="73" max="73" width="11.42578125" style="1" hidden="1" customWidth="1"/>
    <col min="74" max="74" width="2.85546875" style="1" hidden="1" customWidth="1"/>
    <col min="75" max="78" width="9.140625" style="1" hidden="1" customWidth="1"/>
    <col min="79" max="79" width="2.85546875" style="1" hidden="1" customWidth="1"/>
    <col min="80" max="91" width="0" style="1" hidden="1" customWidth="1"/>
    <col min="92" max="16384" width="9.140625" style="1" hidden="1"/>
  </cols>
  <sheetData>
    <row r="1" spans="1:91" x14ac:dyDescent="0.25">
      <c r="A1" s="58"/>
      <c r="B1" s="58"/>
      <c r="C1" s="58"/>
      <c r="D1" s="58"/>
      <c r="E1" s="58"/>
      <c r="F1" s="58"/>
      <c r="G1" s="58"/>
      <c r="H1" s="58"/>
      <c r="I1" s="58"/>
      <c r="J1" s="58"/>
      <c r="K1" s="58"/>
      <c r="L1" s="58"/>
      <c r="M1" s="58"/>
      <c r="N1" s="58"/>
      <c r="O1" s="58"/>
      <c r="P1" s="58"/>
      <c r="Q1" s="58"/>
      <c r="R1" s="58"/>
      <c r="S1" s="58"/>
      <c r="T1" s="58"/>
    </row>
    <row r="2" spans="1:91" x14ac:dyDescent="0.25">
      <c r="A2" s="58"/>
      <c r="B2" s="144" t="s">
        <v>6</v>
      </c>
      <c r="C2" s="145"/>
      <c r="D2" s="145"/>
      <c r="E2" s="145"/>
      <c r="F2" s="145"/>
      <c r="G2" s="145"/>
      <c r="H2" s="146"/>
      <c r="I2" s="58"/>
      <c r="J2" s="203" t="str">
        <f ca="1">_xlfn.CONCAT("Includes all bank holidays from ", $BR$3, " to ", $BR$48, ".")</f>
        <v>Includes all bank holidays from 2018 to 2023.</v>
      </c>
      <c r="K2" s="204"/>
      <c r="L2" s="204"/>
      <c r="M2" s="204"/>
      <c r="N2" s="204"/>
      <c r="O2" s="204"/>
      <c r="P2" s="205"/>
      <c r="Q2" s="58"/>
      <c r="R2" s="202" t="s">
        <v>99</v>
      </c>
      <c r="S2" s="202"/>
      <c r="T2" s="58"/>
      <c r="BC2" s="24">
        <f>'Intro &amp; Setup'!$AR$24</f>
        <v>3</v>
      </c>
      <c r="BP2" s="44">
        <f ca="1">TODAY()</f>
        <v>43801</v>
      </c>
    </row>
    <row r="3" spans="1:91" x14ac:dyDescent="0.25">
      <c r="A3" s="58"/>
      <c r="B3" s="147"/>
      <c r="C3" s="148"/>
      <c r="D3" s="148"/>
      <c r="E3" s="148"/>
      <c r="F3" s="148"/>
      <c r="G3" s="148"/>
      <c r="H3" s="149"/>
      <c r="I3" s="58"/>
      <c r="J3" s="58"/>
      <c r="K3" s="58"/>
      <c r="L3" s="58"/>
      <c r="M3" s="58"/>
      <c r="N3" s="58"/>
      <c r="O3" s="58"/>
      <c r="P3" s="58"/>
      <c r="Q3" s="58"/>
      <c r="R3" s="202" t="s">
        <v>100</v>
      </c>
      <c r="S3" s="202"/>
      <c r="T3" s="58"/>
      <c r="Z3" s="24" t="str">
        <f>IF('Intro &amp; Setup'!$AM$29="", "", 'Intro &amp; Setup'!$AM$29)</f>
        <v>Keep Rolling</v>
      </c>
      <c r="BP3" s="30" t="s">
        <v>24</v>
      </c>
      <c r="BQ3" s="30"/>
      <c r="BR3" s="52">
        <f ca="1">BR12-1</f>
        <v>2018</v>
      </c>
      <c r="BS3" s="29"/>
      <c r="BT3" s="30" t="s">
        <v>25</v>
      </c>
      <c r="BU3" s="30" t="s">
        <v>26</v>
      </c>
      <c r="BW3" s="30" t="s">
        <v>23</v>
      </c>
      <c r="BX3" s="30" t="s">
        <v>27</v>
      </c>
      <c r="BY3" s="30" t="s">
        <v>28</v>
      </c>
      <c r="BZ3" s="30" t="s">
        <v>29</v>
      </c>
    </row>
    <row r="4" spans="1:91" x14ac:dyDescent="0.25">
      <c r="A4" s="58"/>
      <c r="B4" s="58"/>
      <c r="C4" s="58"/>
      <c r="D4" s="58"/>
      <c r="E4" s="58"/>
      <c r="F4" s="58"/>
      <c r="G4" s="58"/>
      <c r="H4" s="58"/>
      <c r="I4" s="58"/>
      <c r="J4" s="166" t="s">
        <v>115</v>
      </c>
      <c r="K4" s="167"/>
      <c r="L4" s="167"/>
      <c r="M4" s="167"/>
      <c r="N4" s="167"/>
      <c r="O4" s="167"/>
      <c r="P4" s="168"/>
      <c r="Q4" s="58"/>
      <c r="R4" s="207" t="s">
        <v>101</v>
      </c>
      <c r="S4" s="208"/>
      <c r="T4" s="58"/>
      <c r="AS4" s="24" t="str">
        <f>IF('Intro &amp; Setup'!$W$30="", "", 'Intro &amp; Setup'!$W$30)</f>
        <v>W/Ends &amp; Bank Hols</v>
      </c>
      <c r="BC4" s="17" t="s">
        <v>46</v>
      </c>
      <c r="BP4" s="31" t="s">
        <v>30</v>
      </c>
      <c r="BR4" s="32">
        <f ca="1">IF(BT4="Sat", BU4+2, IF(BT4="Sun", BU4+1, BU4))</f>
        <v>43101</v>
      </c>
      <c r="BS4" s="33"/>
      <c r="BT4" s="34" t="str">
        <f ca="1">TEXT(BU4, "ddd")</f>
        <v>Mon</v>
      </c>
      <c r="BU4" s="35">
        <f ca="1">DATE(BR3, MONTH(1), DAY(1))</f>
        <v>43101</v>
      </c>
      <c r="BW4" s="17" t="s">
        <v>31</v>
      </c>
      <c r="BX4" s="17">
        <v>0</v>
      </c>
      <c r="BY4" s="17">
        <v>0</v>
      </c>
      <c r="BZ4" s="17">
        <v>3</v>
      </c>
    </row>
    <row r="5" spans="1:91" x14ac:dyDescent="0.25">
      <c r="A5" s="58"/>
      <c r="B5" s="211" t="str">
        <f>$BC$6</f>
        <v>Overdue</v>
      </c>
      <c r="C5" s="213" t="str">
        <f>$BC$7</f>
        <v>Due Today</v>
      </c>
      <c r="D5" s="215" t="str">
        <f>$BC$8</f>
        <v>Alert</v>
      </c>
      <c r="E5" s="58"/>
      <c r="F5" s="64">
        <f ca="1">COUNTIF($B$11:$B$131, "X")</f>
        <v>1</v>
      </c>
      <c r="G5" s="58"/>
      <c r="H5" s="63" t="str">
        <f>$BC$6</f>
        <v>Overdue</v>
      </c>
      <c r="I5" s="58"/>
      <c r="J5" s="169"/>
      <c r="K5" s="170"/>
      <c r="L5" s="170"/>
      <c r="M5" s="170"/>
      <c r="N5" s="170"/>
      <c r="O5" s="170"/>
      <c r="P5" s="171"/>
      <c r="Q5" s="58"/>
      <c r="R5" s="209"/>
      <c r="S5" s="210"/>
      <c r="T5" s="58"/>
      <c r="AD5" s="21" t="str">
        <f>IF(AND(AE9="", NOT(AD9="")), "X", "")</f>
        <v/>
      </c>
      <c r="AE5" s="25" t="str">
        <f t="shared" ref="AE5:AM5" si="0">IF(AND(AF9="", NOT(AE9="")), "X", "")</f>
        <v/>
      </c>
      <c r="AF5" s="25" t="str">
        <f t="shared" si="0"/>
        <v/>
      </c>
      <c r="AG5" s="25" t="str">
        <f t="shared" si="0"/>
        <v/>
      </c>
      <c r="AH5" s="25" t="str">
        <f t="shared" si="0"/>
        <v/>
      </c>
      <c r="AI5" s="25" t="str">
        <f t="shared" si="0"/>
        <v/>
      </c>
      <c r="AJ5" s="25" t="str">
        <f t="shared" si="0"/>
        <v/>
      </c>
      <c r="AK5" s="25" t="str">
        <f t="shared" si="0"/>
        <v>X</v>
      </c>
      <c r="AL5" s="25" t="str">
        <f t="shared" si="0"/>
        <v/>
      </c>
      <c r="AM5" s="22" t="str">
        <f t="shared" si="0"/>
        <v/>
      </c>
      <c r="AN5" s="22"/>
      <c r="AS5" s="20"/>
      <c r="AT5" s="20"/>
      <c r="AU5" s="20"/>
      <c r="AV5" s="20"/>
      <c r="AW5" s="20"/>
      <c r="AX5" s="20"/>
      <c r="AY5" s="20"/>
      <c r="AZ5" s="20"/>
      <c r="BA5" s="20"/>
      <c r="BB5" s="20"/>
      <c r="BC5" s="18" t="s">
        <v>47</v>
      </c>
      <c r="BD5" s="21" t="str">
        <f>IF(AD5="", "", AD5)</f>
        <v/>
      </c>
      <c r="BE5" s="25" t="str">
        <f t="shared" ref="BE5:BM5" si="1">IF(AE5="", "", AE5)</f>
        <v/>
      </c>
      <c r="BF5" s="25" t="str">
        <f t="shared" si="1"/>
        <v/>
      </c>
      <c r="BG5" s="25" t="str">
        <f t="shared" si="1"/>
        <v/>
      </c>
      <c r="BH5" s="25" t="str">
        <f t="shared" si="1"/>
        <v/>
      </c>
      <c r="BI5" s="25" t="str">
        <f t="shared" si="1"/>
        <v/>
      </c>
      <c r="BJ5" s="25" t="str">
        <f t="shared" si="1"/>
        <v/>
      </c>
      <c r="BK5" s="25" t="str">
        <f t="shared" si="1"/>
        <v>X</v>
      </c>
      <c r="BL5" s="25" t="str">
        <f t="shared" si="1"/>
        <v/>
      </c>
      <c r="BM5" s="22" t="str">
        <f t="shared" si="1"/>
        <v/>
      </c>
      <c r="BP5" s="36" t="s">
        <v>32</v>
      </c>
      <c r="BR5" s="37">
        <f ca="1">BU5-INDEX(BZ4:BZ10, MATCH(BT5, BW4:BW10, 0))</f>
        <v>43189</v>
      </c>
      <c r="BS5" s="33"/>
      <c r="BT5" s="38" t="str">
        <f t="shared" ref="BT5:BT6" ca="1" si="2">TEXT(BU5, "ddd")</f>
        <v>Sun</v>
      </c>
      <c r="BU5" s="39">
        <f ca="1">DATE(YEAR(BU4),MONTH(DATE(YEAR(BU4),MONTH(1),DAY(1)))+((INT(((MOD((19*(MOD(YEAR(BU4),19))+(INT(YEAR(BU4)/100))-(INT(INT(YEAR(BU4)/100)/4))-(INT(((INT(YEAR(BU4)/100))-(INT(((INT(YEAR(BU4)/100))+8)/25))+1)/3))+15),30))+(MOD((32+2*(MOD(INT(YEAR(BU4)/100),4))+2*(INT((MOD(YEAR(BU4),100))/4))-(MOD((19*(MOD(YEAR(BU4),19))+(INT(YEAR(BU4)/100))-(INT(INT(YEAR(BU4)/100)/4))-(INT(((INT(YEAR(BU4)/100))-(INT(((INT(YEAR(BU4)/100))+8)/25))+1)/3))+15),30))-(MOD((MOD(YEAR(BU4),100)),4))),7))-7*(INT(((MOD(YEAR(BU4),19))+11*(MOD((19*(MOD(YEAR(BU4),19))+(INT(YEAR(BU4)/100))-(INT(INT(YEAR(BU4)/100)/4))-(INT(((INT(YEAR(BU4)/100))-(INT(((INT(YEAR(BU4)/100))+8)/25))+1)/3))+15),30))+22*(MOD((32+2*(MOD(INT(YEAR(BU4)/100),4))+2*(INT((MOD(YEAR(BU4),100))/4))-(MOD((19*(MOD(YEAR(BU4),19))+(INT(YEAR(BU4)/100))-(INT(INT(YEAR(BU4)/100)/4))-(INT(((INT(YEAR(BU4)/100))-(INT(((INT(YEAR(BU4)/100))+8)/25))+1)/3))+15),30))-(MOD((MOD(YEAR(BU4),100)),4))),7)))/451))+114)/31))-1),DAY(DATE(YEAR(BU4),MONTH(1),DAY(1)))+(((MOD(((MOD((19*(MOD(YEAR(BU4),19))+(INT(YEAR(BU4)/100))-(INT(INT(YEAR(BU4)/100)/4))-(INT(((INT(YEAR(BU4)/100))-(INT(((INT(YEAR(BU4)/100))+8)/25))+1)/3))+15),30))+(MOD((32+2*(MOD(INT(YEAR(BU4)/100),4))+2*(INT((MOD(YEAR(BU4),100))/4))-(MOD((19*(MOD(YEAR(BU4),19))+(INT(YEAR(BU4)/100))-(INT(INT(YEAR(BU4)/100)/4))-(INT(((INT(YEAR(BU4)/100))-(INT(((INT(YEAR(BU4)/100))+8)/25))+1)/3))+15),30))-(MOD((MOD(YEAR(BU4),100)),4))),7))-7*(INT(((MOD(YEAR(BU4),19))+11*(MOD((19*(MOD(YEAR(BU4),19))+(INT(YEAR(BU4)/100))-(INT(INT(YEAR(BU4)/100)/4))-(INT(((INT(YEAR(BU4)/100))-(INT(((INT(YEAR(BU4)/100))+8)/25))+1)/3))+15),30))+22*(MOD((32+2*(MOD(INT(YEAR(BU4)/100),4))+2*(INT((MOD(YEAR(BU4),100))/4))-(MOD((19*(MOD(YEAR(BU4),19))+(INT(YEAR(BU4)/100))-(INT(INT(YEAR(BU4)/100)/4))-(INT(((INT(YEAR(BU4)/100))-(INT(((INT(YEAR(BU4)/100))+8)/25))+1)/3))+15),30))-(MOD((MOD(YEAR(BU4),100)),4))),7)))/451))+114),31))+1)-1))</f>
        <v>43191</v>
      </c>
      <c r="BW5" s="18" t="s">
        <v>33</v>
      </c>
      <c r="BX5" s="18">
        <v>1</v>
      </c>
      <c r="BY5" s="18">
        <v>6</v>
      </c>
      <c r="BZ5" s="18">
        <v>4</v>
      </c>
      <c r="CD5" s="1" t="str">
        <f>IF('Intro &amp; Setup'!$W$19="", "", 'Intro &amp; Setup'!$W$19)</f>
        <v>Stage 1</v>
      </c>
      <c r="CE5" s="1" t="str">
        <f>IF('Intro &amp; Setup'!$W$20="", "", 'Intro &amp; Setup'!$W$20)</f>
        <v>Stage 2</v>
      </c>
      <c r="CF5" s="1" t="str">
        <f>IF('Intro &amp; Setup'!$W$21="", "", 'Intro &amp; Setup'!$W$21)</f>
        <v>Stage 3</v>
      </c>
      <c r="CG5" s="1" t="str">
        <f>IF('Intro &amp; Setup'!$W$22="", "", 'Intro &amp; Setup'!$W$22)</f>
        <v>Stage 4</v>
      </c>
      <c r="CH5" s="1" t="str">
        <f>IF('Intro &amp; Setup'!$W$23="", "", 'Intro &amp; Setup'!$W$23)</f>
        <v>Stage 5</v>
      </c>
      <c r="CI5" s="1" t="str">
        <f>IF('Intro &amp; Setup'!$W$24="", "", 'Intro &amp; Setup'!$W$24)</f>
        <v>Stage 6</v>
      </c>
      <c r="CJ5" s="1" t="str">
        <f>IF('Intro &amp; Setup'!$W$25="", "", 'Intro &amp; Setup'!$W$25)</f>
        <v>Stage 7</v>
      </c>
      <c r="CK5" s="1" t="str">
        <f>IF('Intro &amp; Setup'!$W$26="", "", 'Intro &amp; Setup'!$W$26)</f>
        <v>Stage 8</v>
      </c>
      <c r="CL5" s="1" t="str">
        <f>IF('Intro &amp; Setup'!$W$27="", "", 'Intro &amp; Setup'!$W$27)</f>
        <v/>
      </c>
      <c r="CM5" s="1" t="str">
        <f>IF('Intro &amp; Setup'!$W$28="", "", 'Intro &amp; Setup'!$W$28)</f>
        <v/>
      </c>
    </row>
    <row r="6" spans="1:91" x14ac:dyDescent="0.25">
      <c r="A6" s="58"/>
      <c r="B6" s="212"/>
      <c r="C6" s="214"/>
      <c r="D6" s="216"/>
      <c r="E6" s="58"/>
      <c r="F6" s="64">
        <f ca="1">COUNTIF($C$11:$C$131, "X")</f>
        <v>0</v>
      </c>
      <c r="G6" s="58"/>
      <c r="H6" s="63" t="str">
        <f>$BC$7</f>
        <v>Due Today</v>
      </c>
      <c r="I6" s="58"/>
      <c r="J6" s="172"/>
      <c r="K6" s="173"/>
      <c r="L6" s="173"/>
      <c r="M6" s="173"/>
      <c r="N6" s="173"/>
      <c r="O6" s="173"/>
      <c r="P6" s="174"/>
      <c r="Q6" s="58"/>
      <c r="R6" s="206" t="s">
        <v>102</v>
      </c>
      <c r="S6" s="206"/>
      <c r="T6" s="58"/>
      <c r="AS6" s="17" t="s">
        <v>20</v>
      </c>
      <c r="BC6" s="18" t="s">
        <v>3</v>
      </c>
      <c r="BP6" s="36" t="s">
        <v>34</v>
      </c>
      <c r="BR6" s="37">
        <f ca="1">BR5+3</f>
        <v>43192</v>
      </c>
      <c r="BS6" s="33"/>
      <c r="BT6" s="38" t="str">
        <f t="shared" ca="1" si="2"/>
        <v>Sun</v>
      </c>
      <c r="BU6" s="39">
        <f ca="1">BU5</f>
        <v>43191</v>
      </c>
      <c r="BW6" s="18" t="s">
        <v>35</v>
      </c>
      <c r="BX6" s="18">
        <v>2</v>
      </c>
      <c r="BY6" s="18">
        <v>5</v>
      </c>
      <c r="BZ6" s="18">
        <v>5</v>
      </c>
    </row>
    <row r="7" spans="1:91" x14ac:dyDescent="0.25">
      <c r="A7" s="58"/>
      <c r="B7" s="212"/>
      <c r="C7" s="214"/>
      <c r="D7" s="216"/>
      <c r="E7" s="58"/>
      <c r="F7" s="64">
        <f ca="1">COUNTIF($D$11:$D$131, "X")</f>
        <v>0</v>
      </c>
      <c r="G7" s="58"/>
      <c r="H7" s="63" t="str">
        <f>$BC$8</f>
        <v>Alert</v>
      </c>
      <c r="I7" s="58"/>
      <c r="J7" s="79" t="str">
        <f>AD5</f>
        <v/>
      </c>
      <c r="K7" s="79" t="str">
        <f t="shared" ref="K7:S7" si="3">AE5</f>
        <v/>
      </c>
      <c r="L7" s="79" t="str">
        <f t="shared" si="3"/>
        <v/>
      </c>
      <c r="M7" s="79" t="str">
        <f t="shared" si="3"/>
        <v/>
      </c>
      <c r="N7" s="79" t="str">
        <f t="shared" si="3"/>
        <v/>
      </c>
      <c r="O7" s="79" t="str">
        <f t="shared" si="3"/>
        <v/>
      </c>
      <c r="P7" s="79" t="str">
        <f t="shared" si="3"/>
        <v/>
      </c>
      <c r="Q7" s="79" t="str">
        <f t="shared" si="3"/>
        <v>X</v>
      </c>
      <c r="R7" s="79" t="str">
        <f t="shared" si="3"/>
        <v/>
      </c>
      <c r="S7" s="79" t="str">
        <f t="shared" si="3"/>
        <v/>
      </c>
      <c r="T7" s="58"/>
      <c r="AD7" s="24">
        <f>10-COUNTIF($AD$9:$AM$9, "")</f>
        <v>8</v>
      </c>
      <c r="AS7" s="19" t="s">
        <v>21</v>
      </c>
      <c r="BC7" s="18" t="s">
        <v>4</v>
      </c>
      <c r="BP7" s="36" t="s">
        <v>36</v>
      </c>
      <c r="BR7" s="37">
        <f ca="1">BU7+INDEX(BY4:BY10, MATCH(BT7, BW4:BW10, 0))</f>
        <v>43227</v>
      </c>
      <c r="BS7" s="33"/>
      <c r="BT7" s="38" t="str">
        <f ca="1">TEXT(BU7, "ddd")</f>
        <v>Tue</v>
      </c>
      <c r="BU7" s="39">
        <f ca="1">DATE(BR3, 5, 1)</f>
        <v>43221</v>
      </c>
      <c r="BW7" s="18" t="s">
        <v>37</v>
      </c>
      <c r="BX7" s="18">
        <v>3</v>
      </c>
      <c r="BY7" s="18">
        <v>4</v>
      </c>
      <c r="BZ7" s="18">
        <v>6</v>
      </c>
    </row>
    <row r="8" spans="1:91" x14ac:dyDescent="0.25">
      <c r="A8" s="58"/>
      <c r="B8" s="212"/>
      <c r="C8" s="214"/>
      <c r="D8" s="216"/>
      <c r="E8" s="58"/>
      <c r="F8" s="59" t="s">
        <v>49</v>
      </c>
      <c r="G8" s="58"/>
      <c r="H8" s="58"/>
      <c r="I8" s="58"/>
      <c r="J8" s="59" t="str">
        <f>IF('Intro &amp; Setup'!$AA$19="", "", 'Intro &amp; Setup'!$AA$19)</f>
        <v>1st Stage</v>
      </c>
      <c r="K8" s="59" t="str">
        <f>IF('Intro &amp; Setup'!$AA$20="", "", 'Intro &amp; Setup'!$AA$20)</f>
        <v>2nd Stage</v>
      </c>
      <c r="L8" s="59" t="str">
        <f>IF('Intro &amp; Setup'!$AA$21="", "", 'Intro &amp; Setup'!$AA$21)</f>
        <v>3rd Stage</v>
      </c>
      <c r="M8" s="59" t="str">
        <f>IF('Intro &amp; Setup'!$AA$22="", "", 'Intro &amp; Setup'!$AA$22)</f>
        <v>4th Stage</v>
      </c>
      <c r="N8" s="59" t="str">
        <f>IF('Intro &amp; Setup'!$AA$23="", "", 'Intro &amp; Setup'!$AA$23)</f>
        <v>5th Stage</v>
      </c>
      <c r="O8" s="59" t="str">
        <f>IF('Intro &amp; Setup'!$AA$24="", "", 'Intro &amp; Setup'!$AA$24)</f>
        <v>6th Stage</v>
      </c>
      <c r="P8" s="59" t="str">
        <f>IF('Intro &amp; Setup'!$AA$25="", "", 'Intro &amp; Setup'!$AA$25)</f>
        <v>7th Stage</v>
      </c>
      <c r="Q8" s="59" t="str">
        <f>IF('Intro &amp; Setup'!$AA$26="", "", 'Intro &amp; Setup'!$AA$26)</f>
        <v>8th Stage</v>
      </c>
      <c r="R8" s="59" t="str">
        <f>IF('Intro &amp; Setup'!$AA$27="", "", 'Intro &amp; Setup'!$AA$27)</f>
        <v/>
      </c>
      <c r="S8" s="59" t="str">
        <f>IF('Intro &amp; Setup'!$AA$28="", "", 'Intro &amp; Setup'!$AA$28)</f>
        <v/>
      </c>
      <c r="T8" s="58"/>
      <c r="BC8" s="18" t="s">
        <v>5</v>
      </c>
      <c r="BP8" s="36" t="s">
        <v>38</v>
      </c>
      <c r="BR8" s="37">
        <f ca="1">BU8-INDEX(BX4:BX10, MATCH(BT8, BW4:BW10, 0))</f>
        <v>43248</v>
      </c>
      <c r="BS8" s="33"/>
      <c r="BT8" s="38" t="str">
        <f ca="1">TEXT(BU8, "ddd")</f>
        <v>Thu</v>
      </c>
      <c r="BU8" s="39">
        <f ca="1">DATE(BR3, 5, 31)</f>
        <v>43251</v>
      </c>
      <c r="BW8" s="18" t="s">
        <v>39</v>
      </c>
      <c r="BX8" s="18">
        <v>4</v>
      </c>
      <c r="BY8" s="18">
        <v>3</v>
      </c>
      <c r="BZ8" s="18">
        <v>0</v>
      </c>
    </row>
    <row r="9" spans="1:91" x14ac:dyDescent="0.25">
      <c r="A9" s="58"/>
      <c r="B9" s="212"/>
      <c r="C9" s="214"/>
      <c r="D9" s="216"/>
      <c r="E9" s="58"/>
      <c r="F9" s="5" t="s">
        <v>2</v>
      </c>
      <c r="G9" s="58"/>
      <c r="H9" s="6" t="s">
        <v>0</v>
      </c>
      <c r="I9" s="7" t="s">
        <v>1</v>
      </c>
      <c r="J9" s="7" t="str">
        <f>IF('Intro &amp; Setup'!$W$19="", "", 'Intro &amp; Setup'!$W$19)</f>
        <v>Stage 1</v>
      </c>
      <c r="K9" s="7" t="str">
        <f>IF('Intro &amp; Setup'!$W$20="", "", 'Intro &amp; Setup'!$W$20)</f>
        <v>Stage 2</v>
      </c>
      <c r="L9" s="7" t="str">
        <f>IF('Intro &amp; Setup'!$W$21="", "", 'Intro &amp; Setup'!$W$21)</f>
        <v>Stage 3</v>
      </c>
      <c r="M9" s="7" t="str">
        <f>IF('Intro &amp; Setup'!$W$22="", "", 'Intro &amp; Setup'!$W$22)</f>
        <v>Stage 4</v>
      </c>
      <c r="N9" s="7" t="str">
        <f>IF('Intro &amp; Setup'!$W$23="", "", 'Intro &amp; Setup'!$W$23)</f>
        <v>Stage 5</v>
      </c>
      <c r="O9" s="7" t="str">
        <f>IF('Intro &amp; Setup'!$W$24="", "", 'Intro &amp; Setup'!$W$24)</f>
        <v>Stage 6</v>
      </c>
      <c r="P9" s="7" t="str">
        <f>IF('Intro &amp; Setup'!$W$25="", "", 'Intro &amp; Setup'!$W$25)</f>
        <v>Stage 7</v>
      </c>
      <c r="Q9" s="7" t="str">
        <f>IF('Intro &amp; Setup'!$W$26="", "", 'Intro &amp; Setup'!$W$26)</f>
        <v>Stage 8</v>
      </c>
      <c r="R9" s="7" t="str">
        <f>IF('Intro &amp; Setup'!$W$27="", "", 'Intro &amp; Setup'!$W$27)</f>
        <v/>
      </c>
      <c r="S9" s="8" t="str">
        <f>IF('Intro &amp; Setup'!$W$28="", "", 'Intro &amp; Setup'!$W$28)</f>
        <v/>
      </c>
      <c r="T9" s="58"/>
      <c r="AD9" s="21" t="str">
        <f t="shared" ref="AD9:AM9" si="4">IF(J$9="", "", J$9)</f>
        <v>Stage 1</v>
      </c>
      <c r="AE9" s="25" t="str">
        <f t="shared" si="4"/>
        <v>Stage 2</v>
      </c>
      <c r="AF9" s="25" t="str">
        <f t="shared" si="4"/>
        <v>Stage 3</v>
      </c>
      <c r="AG9" s="25" t="str">
        <f t="shared" si="4"/>
        <v>Stage 4</v>
      </c>
      <c r="AH9" s="25" t="str">
        <f t="shared" si="4"/>
        <v>Stage 5</v>
      </c>
      <c r="AI9" s="25" t="str">
        <f t="shared" si="4"/>
        <v>Stage 6</v>
      </c>
      <c r="AJ9" s="25" t="str">
        <f t="shared" si="4"/>
        <v>Stage 7</v>
      </c>
      <c r="AK9" s="25" t="str">
        <f t="shared" si="4"/>
        <v>Stage 8</v>
      </c>
      <c r="AL9" s="25" t="str">
        <f t="shared" si="4"/>
        <v/>
      </c>
      <c r="AM9" s="22" t="str">
        <f t="shared" si="4"/>
        <v/>
      </c>
      <c r="AS9" s="20"/>
      <c r="AT9" s="20"/>
      <c r="AU9" s="20"/>
      <c r="AV9" s="20"/>
      <c r="AW9" s="20"/>
      <c r="AX9" s="20"/>
      <c r="AY9" s="20"/>
      <c r="AZ9" s="20"/>
      <c r="BA9" s="20"/>
      <c r="BB9" s="20"/>
      <c r="BC9" s="19" t="s">
        <v>48</v>
      </c>
      <c r="BD9" s="20"/>
      <c r="BE9" s="20"/>
      <c r="BF9" s="20"/>
      <c r="BG9" s="20"/>
      <c r="BH9" s="20"/>
      <c r="BI9" s="20"/>
      <c r="BJ9" s="20"/>
      <c r="BK9" s="20"/>
      <c r="BL9" s="20"/>
      <c r="BM9" s="20"/>
      <c r="BP9" s="36" t="s">
        <v>40</v>
      </c>
      <c r="BR9" s="37">
        <f ca="1">BU9-INDEX(BX4:BX10, MATCH(BT9, BW4:BW10, 0))</f>
        <v>43339</v>
      </c>
      <c r="BS9" s="33"/>
      <c r="BT9" s="38" t="str">
        <f ca="1">TEXT(BU9, "ddd")</f>
        <v>Fri</v>
      </c>
      <c r="BU9" s="39">
        <f ca="1">DATE(BR3, 8, 31)</f>
        <v>43343</v>
      </c>
      <c r="BW9" s="18" t="s">
        <v>41</v>
      </c>
      <c r="BX9" s="18">
        <v>5</v>
      </c>
      <c r="BY9" s="18">
        <v>2</v>
      </c>
      <c r="BZ9" s="18">
        <v>1</v>
      </c>
      <c r="CD9" s="1" t="str">
        <f>IF('Intro &amp; Setup'!$W$19="", "", 'Intro &amp; Setup'!$W$19)</f>
        <v>Stage 1</v>
      </c>
    </row>
    <row r="10" spans="1:91" x14ac:dyDescent="0.25">
      <c r="A10" s="58"/>
      <c r="B10" s="55"/>
      <c r="C10" s="57"/>
      <c r="D10" s="56"/>
      <c r="E10" s="58"/>
      <c r="F10" s="9"/>
      <c r="G10" s="58"/>
      <c r="H10" s="80"/>
      <c r="I10" s="81"/>
      <c r="J10" s="81"/>
      <c r="K10" s="81"/>
      <c r="L10" s="81"/>
      <c r="M10" s="81"/>
      <c r="N10" s="81"/>
      <c r="O10" s="81"/>
      <c r="P10" s="81"/>
      <c r="Q10" s="81"/>
      <c r="R10" s="81"/>
      <c r="S10" s="82"/>
      <c r="T10" s="58"/>
      <c r="V10" s="30" t="s">
        <v>52</v>
      </c>
      <c r="W10" s="30" t="s">
        <v>53</v>
      </c>
      <c r="Y10" s="30" t="str">
        <f>$BC$4</f>
        <v>Completed on Time</v>
      </c>
      <c r="Z10" s="30" t="str">
        <f>$BC$5</f>
        <v>Completed Late</v>
      </c>
      <c r="AB10" s="30" t="s">
        <v>110</v>
      </c>
      <c r="AD10" s="30">
        <v>1</v>
      </c>
      <c r="AE10" s="30">
        <v>2</v>
      </c>
      <c r="AF10" s="30">
        <v>3</v>
      </c>
      <c r="AG10" s="30">
        <v>4</v>
      </c>
      <c r="AH10" s="30">
        <v>5</v>
      </c>
      <c r="AI10" s="30">
        <v>6</v>
      </c>
      <c r="AJ10" s="30">
        <v>7</v>
      </c>
      <c r="AK10" s="30">
        <v>8</v>
      </c>
      <c r="AL10" s="30">
        <v>9</v>
      </c>
      <c r="AM10" s="30">
        <v>10</v>
      </c>
      <c r="AO10" s="30" t="s">
        <v>45</v>
      </c>
      <c r="AQ10" s="30" t="s">
        <v>50</v>
      </c>
      <c r="AS10" s="30">
        <v>1</v>
      </c>
      <c r="AT10" s="30">
        <v>2</v>
      </c>
      <c r="AU10" s="30">
        <v>3</v>
      </c>
      <c r="AV10" s="30">
        <v>4</v>
      </c>
      <c r="AW10" s="30">
        <v>5</v>
      </c>
      <c r="AX10" s="30">
        <v>6</v>
      </c>
      <c r="AY10" s="30">
        <v>7</v>
      </c>
      <c r="AZ10" s="30">
        <v>8</v>
      </c>
      <c r="BA10" s="30">
        <v>9</v>
      </c>
      <c r="BB10" s="30">
        <v>10</v>
      </c>
      <c r="BD10" s="30">
        <v>1</v>
      </c>
      <c r="BE10" s="30">
        <v>2</v>
      </c>
      <c r="BF10" s="30">
        <v>3</v>
      </c>
      <c r="BG10" s="30">
        <v>4</v>
      </c>
      <c r="BH10" s="30">
        <v>5</v>
      </c>
      <c r="BI10" s="30">
        <v>6</v>
      </c>
      <c r="BJ10" s="30">
        <v>7</v>
      </c>
      <c r="BK10" s="30">
        <v>8</v>
      </c>
      <c r="BL10" s="30">
        <v>9</v>
      </c>
      <c r="BM10" s="30">
        <v>10</v>
      </c>
      <c r="BP10" s="36" t="s">
        <v>42</v>
      </c>
      <c r="BR10" s="37">
        <f ca="1">IF(OR(BT10="Sat", BT10="Sun"), BU10+INDEX(BY4:BY10, MATCH(BT10, BW4:BW10, 0)), BU10)</f>
        <v>43459</v>
      </c>
      <c r="BS10" s="33"/>
      <c r="BT10" s="18" t="str">
        <f t="shared" ref="BT10:BT11" ca="1" si="5">TEXT(BU10, "ddd")</f>
        <v>Tue</v>
      </c>
      <c r="BU10" s="39">
        <f ca="1">DATE(BR3, 12, 25)</f>
        <v>43459</v>
      </c>
      <c r="BW10" s="19" t="s">
        <v>43</v>
      </c>
      <c r="BX10" s="19">
        <v>6</v>
      </c>
      <c r="BY10" s="19">
        <v>1</v>
      </c>
      <c r="BZ10" s="19">
        <v>2</v>
      </c>
      <c r="CD10" s="1" t="str">
        <f>IF('Intro &amp; Setup'!$W$20="", "", 'Intro &amp; Setup'!$W$20)</f>
        <v>Stage 2</v>
      </c>
    </row>
    <row r="11" spans="1:91" x14ac:dyDescent="0.25">
      <c r="A11" s="58"/>
      <c r="B11" s="17" t="str">
        <f t="shared" ref="B11:D30" ca="1" si="6">IF(COUNTIF($BD11:$BM11, B$5)&gt;0, "X", "")</f>
        <v/>
      </c>
      <c r="C11" s="12" t="str">
        <f t="shared" ca="1" si="6"/>
        <v/>
      </c>
      <c r="D11" s="12" t="str">
        <f t="shared" ca="1" si="6"/>
        <v/>
      </c>
      <c r="E11" s="58"/>
      <c r="F11" s="3">
        <f ca="1">IF(MAX($AD11:$AM11)=0, "", MAX($AD11:$AM11))</f>
        <v>43608</v>
      </c>
      <c r="G11" s="58"/>
      <c r="H11" s="83" t="s">
        <v>125</v>
      </c>
      <c r="I11" s="84">
        <v>43549</v>
      </c>
      <c r="J11" s="85">
        <v>43554</v>
      </c>
      <c r="K11" s="86">
        <v>43554</v>
      </c>
      <c r="L11" s="86">
        <v>43554</v>
      </c>
      <c r="M11" s="86">
        <v>43554</v>
      </c>
      <c r="N11" s="86">
        <v>43554</v>
      </c>
      <c r="O11" s="86">
        <v>43554</v>
      </c>
      <c r="P11" s="86">
        <v>43554</v>
      </c>
      <c r="Q11" s="86">
        <v>43554</v>
      </c>
      <c r="R11" s="86"/>
      <c r="S11" s="87"/>
      <c r="T11" s="58"/>
      <c r="V11" s="17" t="str">
        <f ca="1">IF(COUNTIF($BD11:$BM11, $BC$6)&gt;0, $BC$6, IF(COUNTIF($BD11:$BM11, $BC$7)&gt;0, $BC$7, IF(COUNTIF($BD11:$BM11, $BC$8)&gt;0, $BC$8, IF(COUNTIF($BD11:$BM11, $BC$9)&gt;0, $BC$9, ""))))</f>
        <v/>
      </c>
      <c r="W11" s="12" t="str">
        <f ca="1">IFERROR(INDEX($BD11:$BM11, $AA11, MATCH("X", $BD$5:$BM$5, 0)), "")</f>
        <v>Completed on Time</v>
      </c>
      <c r="Y11" s="17">
        <f t="shared" ref="Y11:Z30" ca="1" si="7">IF($AO11="X", COUNTIF($BD11:$BM11, Y$10), "")</f>
        <v>8</v>
      </c>
      <c r="Z11" s="12">
        <f t="shared" ca="1" si="7"/>
        <v>0</v>
      </c>
      <c r="AB11" s="76">
        <f>IF(IFERROR(INDEX($J11:$S11, $AC11, MATCH("X", $J$7:$S$7, 0)), "")="", "", IFERROR(INDEX($J11:$S11, $AC11, MATCH("X", $J$7:$S$7, 0)), ""))</f>
        <v>43554</v>
      </c>
      <c r="AD11" s="26">
        <f ca="1">IF(OR($H11="", AD$9="", I11=""), "", IF('Intro &amp; Setup'!$W$30='Intro &amp; Setup'!$BN$15, I11+'Intro &amp; Setup'!$AF$19, WORKDAY(I11, 'Intro &amp; Setup'!$AF$19, $BR$59:$BR$106)))</f>
        <v>43556</v>
      </c>
      <c r="AE11" s="27">
        <f ca="1">IF(OR($H11="", AE$9="", J11=""), "", IF('Intro &amp; Setup'!$W$30='Intro &amp; Setup'!$BN$15, IF($Z$3='Intro &amp; Setup'!$BN$9, J11, AD11)+'Intro &amp; Setup'!$AF$20, WORKDAY(IF($Z$3='Intro &amp; Setup'!$BN$9, J11, AD11), 'Intro &amp; Setup'!$AF$20, $BR$59:$BR$106)))</f>
        <v>43563</v>
      </c>
      <c r="AF11" s="27">
        <f ca="1">IF(OR($H11="", AF$9="", K11=""), "", IF('Intro &amp; Setup'!$W$30='Intro &amp; Setup'!$BN$15, IF($Z$3='Intro &amp; Setup'!$BN$9, K11, AE11)+'Intro &amp; Setup'!$AF$21, WORKDAY(IF($Z$3='Intro &amp; Setup'!$BN$9, K11, AE11), 'Intro &amp; Setup'!$AF$21, $BR$59:$BR$106)))</f>
        <v>43570</v>
      </c>
      <c r="AG11" s="27">
        <f ca="1">IF(OR($H11="", AG$9="", L11=""), "", IF('Intro &amp; Setup'!$W$30='Intro &amp; Setup'!$BN$15, IF($Z$3='Intro &amp; Setup'!$BN$9, L11, AF11)+'Intro &amp; Setup'!$AF$22, WORKDAY(IF($Z$3='Intro &amp; Setup'!$BN$9, L11, AF11), 'Intro &amp; Setup'!$AF$22, $BR$59:$BR$106)))</f>
        <v>43579</v>
      </c>
      <c r="AH11" s="27">
        <f ca="1">IF(OR($H11="", AH$9="", M11=""), "", IF('Intro &amp; Setup'!$W$30='Intro &amp; Setup'!$BN$15, IF($Z$3='Intro &amp; Setup'!$BN$9, M11, AG11)+'Intro &amp; Setup'!$AF$23, WORKDAY(IF($Z$3='Intro &amp; Setup'!$BN$9, M11, AG11), 'Intro &amp; Setup'!$AF$23, $BR$59:$BR$106)))</f>
        <v>43586</v>
      </c>
      <c r="AI11" s="27">
        <f ca="1">IF(OR($H11="", AI$9="", N11=""), "", IF('Intro &amp; Setup'!$W$30='Intro &amp; Setup'!$BN$15, IF($Z$3='Intro &amp; Setup'!$BN$9, N11, AH11)+'Intro &amp; Setup'!$AF$24, WORKDAY(IF($Z$3='Intro &amp; Setup'!$BN$9, N11, AH11), 'Intro &amp; Setup'!$AF$24, $BR$59:$BR$106)))</f>
        <v>43594</v>
      </c>
      <c r="AJ11" s="27">
        <f ca="1">IF(OR($H11="", AJ$9="", O11=""), "", IF('Intro &amp; Setup'!$W$30='Intro &amp; Setup'!$BN$15, IF($Z$3='Intro &amp; Setup'!$BN$9, O11, AI11)+'Intro &amp; Setup'!$AF$25, WORKDAY(IF($Z$3='Intro &amp; Setup'!$BN$9, O11, AI11), 'Intro &amp; Setup'!$AF$25, $BR$59:$BR$106)))</f>
        <v>43601</v>
      </c>
      <c r="AK11" s="27">
        <f ca="1">IF(OR($H11="", AK$9="", P11=""), "", IF('Intro &amp; Setup'!$W$30='Intro &amp; Setup'!$BN$15, IF($Z$3='Intro &amp; Setup'!$BN$9, P11, AJ11)+'Intro &amp; Setup'!$AF$26, WORKDAY(IF($Z$3='Intro &amp; Setup'!$BN$9, P11, AJ11), 'Intro &amp; Setup'!$AF$26, $BR$59:$BR$106)))</f>
        <v>43608</v>
      </c>
      <c r="AL11" s="27" t="str">
        <f>IF(OR($H11="", AL$9="", Q11=""), "", IF('Intro &amp; Setup'!$W$30='Intro &amp; Setup'!$BN$15, IF($Z$3='Intro &amp; Setup'!$BN$9, Q11, AK11)+'Intro &amp; Setup'!$AF$27, WORKDAY(IF($Z$3='Intro &amp; Setup'!$BN$9, Q11, AK11), 'Intro &amp; Setup'!$AF$27, $BR$59:$BR$106)))</f>
        <v/>
      </c>
      <c r="AM11" s="28" t="str">
        <f>IF(OR($H11="", AM$9="", R11=""), "", IF('Intro &amp; Setup'!$W$30='Intro &amp; Setup'!$BN$15, IF($Z$3='Intro &amp; Setup'!$BN$9, R11, AL11)+'Intro &amp; Setup'!$AF$28, WORKDAY(IF($Z$3='Intro &amp; Setup'!$BN$9, R11, AL11), 'Intro &amp; Setup'!$AF$28, $BR$59:$BR$106)))</f>
        <v/>
      </c>
      <c r="AO11" s="17" t="str">
        <f t="shared" ref="AO11:AO42" si="8">IF(COUNTIF($J11:$S11, "&gt;0")=$AD$7, "X", "")</f>
        <v>X</v>
      </c>
      <c r="AQ11" s="60">
        <f ca="1">IF($AO11="", "", IFERROR(ROUND(COUNTIF($AS11:$BB11, $AS$6)/(COUNTIF($AS11:$BB11, $AS$6)+COUNTIF($AS11:$BB11, $AS$7)), 2), ""))</f>
        <v>1</v>
      </c>
      <c r="AS11" s="11" t="str">
        <f ca="1">IF(AD11="", "", IF(J11="", IF('Intro &amp; Setup'!$W$30='Intro &amp; Setup'!$BN$5, AD11-$BP$2, NETWORKDAYS($BP$2, AD11, $BR$59:$BR$106)-1), IF(AD11&lt;J11, $AS$7, $AS$6)))</f>
        <v>✓</v>
      </c>
      <c r="AT11" s="53" t="str">
        <f ca="1">IF(AE11="", "", IF(K11="", IF('Intro &amp; Setup'!$W$30='Intro &amp; Setup'!$BN$5, AE11-$BP$2, NETWORKDAYS($BP$2, AE11, $BR$59:$BR$106)-1), IF(AE11&lt;K11, $AS$7, $AS$6)))</f>
        <v>✓</v>
      </c>
      <c r="AU11" s="53" t="str">
        <f ca="1">IF(AF11="", "", IF(L11="", IF('Intro &amp; Setup'!$W$30='Intro &amp; Setup'!$BN$5, AF11-$BP$2, NETWORKDAYS($BP$2, AF11, $BR$59:$BR$106)-1), IF(AF11&lt;L11, $AS$7, $AS$6)))</f>
        <v>✓</v>
      </c>
      <c r="AV11" s="53" t="str">
        <f ca="1">IF(AG11="", "", IF(M11="", IF('Intro &amp; Setup'!$W$30='Intro &amp; Setup'!$BN$5, AG11-$BP$2, NETWORKDAYS($BP$2, AG11, $BR$59:$BR$106)-1), IF(AG11&lt;M11, $AS$7, $AS$6)))</f>
        <v>✓</v>
      </c>
      <c r="AW11" s="53" t="str">
        <f ca="1">IF(AH11="", "", IF(N11="", IF('Intro &amp; Setup'!$W$30='Intro &amp; Setup'!$BN$5, AH11-$BP$2, NETWORKDAYS($BP$2, AH11, $BR$59:$BR$106)-1), IF(AH11&lt;N11, $AS$7, $AS$6)))</f>
        <v>✓</v>
      </c>
      <c r="AX11" s="53" t="str">
        <f ca="1">IF(AI11="", "", IF(O11="", IF('Intro &amp; Setup'!$W$30='Intro &amp; Setup'!$BN$5, AI11-$BP$2, NETWORKDAYS($BP$2, AI11, $BR$59:$BR$106)-1), IF(AI11&lt;O11, $AS$7, $AS$6)))</f>
        <v>✓</v>
      </c>
      <c r="AY11" s="53" t="str">
        <f ca="1">IF(AJ11="", "", IF(P11="", IF('Intro &amp; Setup'!$W$30='Intro &amp; Setup'!$BN$5, AJ11-$BP$2, NETWORKDAYS($BP$2, AJ11, $BR$59:$BR$106)-1), IF(AJ11&lt;P11, $AS$7, $AS$6)))</f>
        <v>✓</v>
      </c>
      <c r="AZ11" s="53" t="str">
        <f ca="1">IF(AK11="", "", IF(Q11="", IF('Intro &amp; Setup'!$W$30='Intro &amp; Setup'!$BN$5, AK11-$BP$2, NETWORKDAYS($BP$2, AK11, $BR$59:$BR$106)-1), IF(AK11&lt;Q11, $AS$7, $AS$6)))</f>
        <v>✓</v>
      </c>
      <c r="BA11" s="53" t="str">
        <f>IF(AL11="", "", IF(R11="", IF('Intro &amp; Setup'!$W$30='Intro &amp; Setup'!$BN$5, AL11-$BP$2, NETWORKDAYS($BP$2, AL11, $BR$59:$BR$106)-1), IF(AL11&lt;R11, $AS$7, $AS$6)))</f>
        <v/>
      </c>
      <c r="BB11" s="12" t="str">
        <f>IF(AM11="", "", IF(S11="", IF('Intro &amp; Setup'!$W$30='Intro &amp; Setup'!$BN$5, AM11-$BP$2, NETWORKDAYS($BP$2, AM11, $BR$59:$BR$106)-1), IF(AM11&lt;S11, $AS$7, $AS$6)))</f>
        <v/>
      </c>
      <c r="BD11" s="11" t="str">
        <f ca="1">IF(AS11="", "", IF(AS11=$AS$6, $BC$4, IF(AS11=$AS$7, $BC$5, IF(AS11&lt;0, $BC$6, IF(AS11=0, $BC$7, IF(AS11&lt;=$BC$2, $BC$8, $BC$9))))))</f>
        <v>Completed on Time</v>
      </c>
      <c r="BE11" s="53" t="str">
        <f t="shared" ref="BE11:BM11" ca="1" si="9">IF(AT11="", "", IF(AT11=$AS$6, $BC$4, IF(AT11=$AS$7, $BC$5, IF(AT11&lt;0, $BC$6, IF(AT11=0, $BC$7, IF(AT11&lt;=$BC$2, $BC$8, $BC$9))))))</f>
        <v>Completed on Time</v>
      </c>
      <c r="BF11" s="53" t="str">
        <f t="shared" ca="1" si="9"/>
        <v>Completed on Time</v>
      </c>
      <c r="BG11" s="53" t="str">
        <f t="shared" ca="1" si="9"/>
        <v>Completed on Time</v>
      </c>
      <c r="BH11" s="53" t="str">
        <f t="shared" ca="1" si="9"/>
        <v>Completed on Time</v>
      </c>
      <c r="BI11" s="53" t="str">
        <f t="shared" ca="1" si="9"/>
        <v>Completed on Time</v>
      </c>
      <c r="BJ11" s="53" t="str">
        <f t="shared" ca="1" si="9"/>
        <v>Completed on Time</v>
      </c>
      <c r="BK11" s="53" t="str">
        <f t="shared" ca="1" si="9"/>
        <v>Completed on Time</v>
      </c>
      <c r="BL11" s="53" t="str">
        <f t="shared" si="9"/>
        <v/>
      </c>
      <c r="BM11" s="12" t="str">
        <f t="shared" si="9"/>
        <v/>
      </c>
      <c r="BP11" s="23" t="s">
        <v>44</v>
      </c>
      <c r="BR11" s="40">
        <f ca="1">IF(BT10="Sat", BR10+1, IF(BT11="Sat", BU11+INDEX(BY4:BY10, MATCH(BT11, BW4:BW10, 0)), BU11))</f>
        <v>43460</v>
      </c>
      <c r="BS11" s="33"/>
      <c r="BT11" s="19" t="str">
        <f t="shared" ca="1" si="5"/>
        <v>Wed</v>
      </c>
      <c r="BU11" s="41">
        <f ca="1">DATE(BR3, 12, 26)</f>
        <v>43460</v>
      </c>
      <c r="CD11" s="1" t="str">
        <f>IF('Intro &amp; Setup'!$W$21="", "", 'Intro &amp; Setup'!$W$21)</f>
        <v>Stage 3</v>
      </c>
    </row>
    <row r="12" spans="1:91" x14ac:dyDescent="0.25">
      <c r="A12" s="58"/>
      <c r="B12" s="13" t="str">
        <f t="shared" ca="1" si="6"/>
        <v/>
      </c>
      <c r="C12" s="18" t="str">
        <f t="shared" ca="1" si="6"/>
        <v/>
      </c>
      <c r="D12" s="14" t="str">
        <f t="shared" ca="1" si="6"/>
        <v/>
      </c>
      <c r="E12" s="58"/>
      <c r="F12" s="3">
        <f t="shared" ref="F12:F75" ca="1" si="10">IF(MAX($AD12:$AM12)=0, "", MAX($AD12:$AM12))</f>
        <v>43522</v>
      </c>
      <c r="G12" s="58"/>
      <c r="H12" s="88" t="s">
        <v>126</v>
      </c>
      <c r="I12" s="84">
        <v>43466</v>
      </c>
      <c r="J12" s="89">
        <v>43469</v>
      </c>
      <c r="K12" s="84">
        <v>43479</v>
      </c>
      <c r="L12" s="84">
        <v>43493</v>
      </c>
      <c r="M12" s="84">
        <v>43509</v>
      </c>
      <c r="N12" s="84">
        <v>43512</v>
      </c>
      <c r="O12" s="84">
        <v>43514</v>
      </c>
      <c r="P12" s="84">
        <v>43516</v>
      </c>
      <c r="Q12" s="84">
        <v>43523</v>
      </c>
      <c r="R12" s="84"/>
      <c r="S12" s="90"/>
      <c r="T12" s="58"/>
      <c r="V12" s="18" t="str">
        <f t="shared" ref="V12:V75" ca="1" si="11">IF(COUNTIF($BD12:$BM12, $BC$6)&gt;0, $BC$6, IF(COUNTIF($BD12:$BM12, $BC$7)&gt;0, $BC$7, IF(COUNTIF($BD12:$BM12, $BC$8)&gt;0, $BC$8, IF(COUNTIF($BD12:$BM12, $BC$9)&gt;0, $BC$9, ""))))</f>
        <v/>
      </c>
      <c r="W12" s="14" t="str">
        <f t="shared" ref="W12:W75" ca="1" si="12">IFERROR(INDEX($BD12:$BM12, $AA12, MATCH("X", $BD$5:$BM$5, 0)), "")</f>
        <v>Completed Late</v>
      </c>
      <c r="Y12" s="18">
        <f t="shared" ca="1" si="7"/>
        <v>2</v>
      </c>
      <c r="Z12" s="14">
        <f t="shared" ca="1" si="7"/>
        <v>6</v>
      </c>
      <c r="AB12" s="77">
        <f t="shared" ref="AB12:AB75" si="13">IF(IFERROR(INDEX($J12:$S12, $AC12, MATCH("X", $J$7:$S$7, 0)), "")="", "", IFERROR(INDEX($J12:$S12, $AC12, MATCH("X", $J$7:$S$7, 0)), ""))</f>
        <v>43523</v>
      </c>
      <c r="AD12" s="48">
        <f ca="1">IF(OR($H12="", AD$9="", I12=""), "", IF('Intro &amp; Setup'!$W$30='Intro &amp; Setup'!$BN$15, I12+'Intro &amp; Setup'!$AF$19, WORKDAY(I12, 'Intro &amp; Setup'!$AF$19, $BR$59:$BR$106)))</f>
        <v>43473</v>
      </c>
      <c r="AE12" s="2">
        <f ca="1">IF(OR($H12="", AE$9="", J12=""), "", IF('Intro &amp; Setup'!$W$30='Intro &amp; Setup'!$BN$15, IF($Z$3='Intro &amp; Setup'!$BN$9, J12, AD12)+'Intro &amp; Setup'!$AF$20, WORKDAY(IF($Z$3='Intro &amp; Setup'!$BN$9, J12, AD12), 'Intro &amp; Setup'!$AF$20, $BR$59:$BR$106)))</f>
        <v>43480</v>
      </c>
      <c r="AF12" s="2">
        <f ca="1">IF(OR($H12="", AF$9="", K12=""), "", IF('Intro &amp; Setup'!$W$30='Intro &amp; Setup'!$BN$15, IF($Z$3='Intro &amp; Setup'!$BN$9, K12, AE12)+'Intro &amp; Setup'!$AF$21, WORKDAY(IF($Z$3='Intro &amp; Setup'!$BN$9, K12, AE12), 'Intro &amp; Setup'!$AF$21, $BR$59:$BR$106)))</f>
        <v>43487</v>
      </c>
      <c r="AG12" s="2">
        <f ca="1">IF(OR($H12="", AG$9="", L12=""), "", IF('Intro &amp; Setup'!$W$30='Intro &amp; Setup'!$BN$15, IF($Z$3='Intro &amp; Setup'!$BN$9, L12, AF12)+'Intro &amp; Setup'!$AF$22, WORKDAY(IF($Z$3='Intro &amp; Setup'!$BN$9, L12, AF12), 'Intro &amp; Setup'!$AF$22, $BR$59:$BR$106)))</f>
        <v>43494</v>
      </c>
      <c r="AH12" s="2">
        <f ca="1">IF(OR($H12="", AH$9="", M12=""), "", IF('Intro &amp; Setup'!$W$30='Intro &amp; Setup'!$BN$15, IF($Z$3='Intro &amp; Setup'!$BN$9, M12, AG12)+'Intro &amp; Setup'!$AF$23, WORKDAY(IF($Z$3='Intro &amp; Setup'!$BN$9, M12, AG12), 'Intro &amp; Setup'!$AF$23, $BR$59:$BR$106)))</f>
        <v>43501</v>
      </c>
      <c r="AI12" s="2">
        <f ca="1">IF(OR($H12="", AI$9="", N12=""), "", IF('Intro &amp; Setup'!$W$30='Intro &amp; Setup'!$BN$15, IF($Z$3='Intro &amp; Setup'!$BN$9, N12, AH12)+'Intro &amp; Setup'!$AF$24, WORKDAY(IF($Z$3='Intro &amp; Setup'!$BN$9, N12, AH12), 'Intro &amp; Setup'!$AF$24, $BR$59:$BR$106)))</f>
        <v>43508</v>
      </c>
      <c r="AJ12" s="2">
        <f ca="1">IF(OR($H12="", AJ$9="", O12=""), "", IF('Intro &amp; Setup'!$W$30='Intro &amp; Setup'!$BN$15, IF($Z$3='Intro &amp; Setup'!$BN$9, O12, AI12)+'Intro &amp; Setup'!$AF$25, WORKDAY(IF($Z$3='Intro &amp; Setup'!$BN$9, O12, AI12), 'Intro &amp; Setup'!$AF$25, $BR$59:$BR$106)))</f>
        <v>43515</v>
      </c>
      <c r="AK12" s="2">
        <f ca="1">IF(OR($H12="", AK$9="", P12=""), "", IF('Intro &amp; Setup'!$W$30='Intro &amp; Setup'!$BN$15, IF($Z$3='Intro &amp; Setup'!$BN$9, P12, AJ12)+'Intro &amp; Setup'!$AF$26, WORKDAY(IF($Z$3='Intro &amp; Setup'!$BN$9, P12, AJ12), 'Intro &amp; Setup'!$AF$26, $BR$59:$BR$106)))</f>
        <v>43522</v>
      </c>
      <c r="AL12" s="2" t="str">
        <f>IF(OR($H12="", AL$9="", Q12=""), "", IF('Intro &amp; Setup'!$W$30='Intro &amp; Setup'!$BN$15, IF($Z$3='Intro &amp; Setup'!$BN$9, Q12, AK12)+'Intro &amp; Setup'!$AF$27, WORKDAY(IF($Z$3='Intro &amp; Setup'!$BN$9, Q12, AK12), 'Intro &amp; Setup'!$AF$27, $BR$59:$BR$106)))</f>
        <v/>
      </c>
      <c r="AM12" s="10" t="str">
        <f>IF(OR($H12="", AM$9="", R12=""), "", IF('Intro &amp; Setup'!$W$30='Intro &amp; Setup'!$BN$15, IF($Z$3='Intro &amp; Setup'!$BN$9, R12, AL12)+'Intro &amp; Setup'!$AF$28, WORKDAY(IF($Z$3='Intro &amp; Setup'!$BN$9, R12, AL12), 'Intro &amp; Setup'!$AF$28, $BR$59:$BR$106)))</f>
        <v/>
      </c>
      <c r="AO12" s="18" t="str">
        <f t="shared" si="8"/>
        <v>X</v>
      </c>
      <c r="AQ12" s="61">
        <f t="shared" ref="AQ12:AQ75" ca="1" si="14">IF($AO12="", "", IFERROR(ROUND(COUNTIF($AS12:$BB12, $AS$6)/(COUNTIF($AS12:$BB12, $AS$6)+COUNTIF($AS12:$BB12, $AS$7)), 2), ""))</f>
        <v>0.25</v>
      </c>
      <c r="AS12" s="13" t="str">
        <f ca="1">IF(AD12="", "", IF(J12="", IF('Intro &amp; Setup'!$W$30='Intro &amp; Setup'!$BN$5, AD12-$BP$2, NETWORKDAYS($BP$2, AD12, $BR$59:$BR$106)-1), IF(AD12&lt;J12, $AS$7, $AS$6)))</f>
        <v>✓</v>
      </c>
      <c r="AT12" s="20" t="str">
        <f ca="1">IF(AE12="", "", IF(K12="", IF('Intro &amp; Setup'!$W$30='Intro &amp; Setup'!$BN$5, AE12-$BP$2, NETWORKDAYS($BP$2, AE12, $BR$59:$BR$106)-1), IF(AE12&lt;K12, $AS$7, $AS$6)))</f>
        <v>✓</v>
      </c>
      <c r="AU12" s="20" t="str">
        <f ca="1">IF(AF12="", "", IF(L12="", IF('Intro &amp; Setup'!$W$30='Intro &amp; Setup'!$BN$5, AF12-$BP$2, NETWORKDAYS($BP$2, AF12, $BR$59:$BR$106)-1), IF(AF12&lt;L12, $AS$7, $AS$6)))</f>
        <v>✕</v>
      </c>
      <c r="AV12" s="20" t="str">
        <f ca="1">IF(AG12="", "", IF(M12="", IF('Intro &amp; Setup'!$W$30='Intro &amp; Setup'!$BN$5, AG12-$BP$2, NETWORKDAYS($BP$2, AG12, $BR$59:$BR$106)-1), IF(AG12&lt;M12, $AS$7, $AS$6)))</f>
        <v>✕</v>
      </c>
      <c r="AW12" s="20" t="str">
        <f ca="1">IF(AH12="", "", IF(N12="", IF('Intro &amp; Setup'!$W$30='Intro &amp; Setup'!$BN$5, AH12-$BP$2, NETWORKDAYS($BP$2, AH12, $BR$59:$BR$106)-1), IF(AH12&lt;N12, $AS$7, $AS$6)))</f>
        <v>✕</v>
      </c>
      <c r="AX12" s="20" t="str">
        <f ca="1">IF(AI12="", "", IF(O12="", IF('Intro &amp; Setup'!$W$30='Intro &amp; Setup'!$BN$5, AI12-$BP$2, NETWORKDAYS($BP$2, AI12, $BR$59:$BR$106)-1), IF(AI12&lt;O12, $AS$7, $AS$6)))</f>
        <v>✕</v>
      </c>
      <c r="AY12" s="20" t="str">
        <f ca="1">IF(AJ12="", "", IF(P12="", IF('Intro &amp; Setup'!$W$30='Intro &amp; Setup'!$BN$5, AJ12-$BP$2, NETWORKDAYS($BP$2, AJ12, $BR$59:$BR$106)-1), IF(AJ12&lt;P12, $AS$7, $AS$6)))</f>
        <v>✕</v>
      </c>
      <c r="AZ12" s="20" t="str">
        <f ca="1">IF(AK12="", "", IF(Q12="", IF('Intro &amp; Setup'!$W$30='Intro &amp; Setup'!$BN$5, AK12-$BP$2, NETWORKDAYS($BP$2, AK12, $BR$59:$BR$106)-1), IF(AK12&lt;Q12, $AS$7, $AS$6)))</f>
        <v>✕</v>
      </c>
      <c r="BA12" s="20" t="str">
        <f>IF(AL12="", "", IF(R12="", IF('Intro &amp; Setup'!$W$30='Intro &amp; Setup'!$BN$5, AL12-$BP$2, NETWORKDAYS($BP$2, AL12, $BR$59:$BR$106)-1), IF(AL12&lt;R12, $AS$7, $AS$6)))</f>
        <v/>
      </c>
      <c r="BB12" s="14" t="str">
        <f>IF(AM12="", "", IF(S12="", IF('Intro &amp; Setup'!$W$30='Intro &amp; Setup'!$BN$5, AM12-$BP$2, NETWORKDAYS($BP$2, AM12, $BR$59:$BR$106)-1), IF(AM12&lt;S12, $AS$7, $AS$6)))</f>
        <v/>
      </c>
      <c r="BD12" s="13" t="str">
        <f t="shared" ref="BD12:BD75" ca="1" si="15">IF(AS12="", "", IF(AS12=$AS$6, $BC$4, IF(AS12=$AS$7, $BC$5, IF(AS12&lt;0, $BC$6, IF(AS12=0, $BC$7, IF(AS12&lt;=$BC$2, $BC$8, $BC$9))))))</f>
        <v>Completed on Time</v>
      </c>
      <c r="BE12" s="20" t="str">
        <f t="shared" ref="BE12:BE75" ca="1" si="16">IF(AT12="", "", IF(AT12=$AS$6, $BC$4, IF(AT12=$AS$7, $BC$5, IF(AT12&lt;0, $BC$6, IF(AT12=0, $BC$7, IF(AT12&lt;=$BC$2, $BC$8, $BC$9))))))</f>
        <v>Completed on Time</v>
      </c>
      <c r="BF12" s="20" t="str">
        <f t="shared" ref="BF12:BF75" ca="1" si="17">IF(AU12="", "", IF(AU12=$AS$6, $BC$4, IF(AU12=$AS$7, $BC$5, IF(AU12&lt;0, $BC$6, IF(AU12=0, $BC$7, IF(AU12&lt;=$BC$2, $BC$8, $BC$9))))))</f>
        <v>Completed Late</v>
      </c>
      <c r="BG12" s="20" t="str">
        <f t="shared" ref="BG12:BG75" ca="1" si="18">IF(AV12="", "", IF(AV12=$AS$6, $BC$4, IF(AV12=$AS$7, $BC$5, IF(AV12&lt;0, $BC$6, IF(AV12=0, $BC$7, IF(AV12&lt;=$BC$2, $BC$8, $BC$9))))))</f>
        <v>Completed Late</v>
      </c>
      <c r="BH12" s="20" t="str">
        <f t="shared" ref="BH12:BH75" ca="1" si="19">IF(AW12="", "", IF(AW12=$AS$6, $BC$4, IF(AW12=$AS$7, $BC$5, IF(AW12&lt;0, $BC$6, IF(AW12=0, $BC$7, IF(AW12&lt;=$BC$2, $BC$8, $BC$9))))))</f>
        <v>Completed Late</v>
      </c>
      <c r="BI12" s="20" t="str">
        <f t="shared" ref="BI12:BI75" ca="1" si="20">IF(AX12="", "", IF(AX12=$AS$6, $BC$4, IF(AX12=$AS$7, $BC$5, IF(AX12&lt;0, $BC$6, IF(AX12=0, $BC$7, IF(AX12&lt;=$BC$2, $BC$8, $BC$9))))))</f>
        <v>Completed Late</v>
      </c>
      <c r="BJ12" s="20" t="str">
        <f t="shared" ref="BJ12:BJ75" ca="1" si="21">IF(AY12="", "", IF(AY12=$AS$6, $BC$4, IF(AY12=$AS$7, $BC$5, IF(AY12&lt;0, $BC$6, IF(AY12=0, $BC$7, IF(AY12&lt;=$BC$2, $BC$8, $BC$9))))))</f>
        <v>Completed Late</v>
      </c>
      <c r="BK12" s="20" t="str">
        <f t="shared" ref="BK12:BK75" ca="1" si="22">IF(AZ12="", "", IF(AZ12=$AS$6, $BC$4, IF(AZ12=$AS$7, $BC$5, IF(AZ12&lt;0, $BC$6, IF(AZ12=0, $BC$7, IF(AZ12&lt;=$BC$2, $BC$8, $BC$9))))))</f>
        <v>Completed Late</v>
      </c>
      <c r="BL12" s="20" t="str">
        <f t="shared" ref="BL12:BL75" si="23">IF(BA12="", "", IF(BA12=$AS$6, $BC$4, IF(BA12=$AS$7, $BC$5, IF(BA12&lt;0, $BC$6, IF(BA12=0, $BC$7, IF(BA12&lt;=$BC$2, $BC$8, $BC$9))))))</f>
        <v/>
      </c>
      <c r="BM12" s="14" t="str">
        <f t="shared" ref="BM12:BM75" si="24">IF(BB12="", "", IF(BB12=$AS$6, $BC$4, IF(BB12=$AS$7, $BC$5, IF(BB12&lt;0, $BC$6, IF(BB12=0, $BC$7, IF(BB12&lt;=$BC$2, $BC$8, $BC$9))))))</f>
        <v/>
      </c>
      <c r="BP12" s="30" t="s">
        <v>24</v>
      </c>
      <c r="BQ12" s="30"/>
      <c r="BR12" s="52">
        <f ca="1">YEAR($BP$2)</f>
        <v>2019</v>
      </c>
      <c r="BS12" s="29"/>
      <c r="BT12" s="30" t="s">
        <v>25</v>
      </c>
      <c r="BU12" s="30" t="s">
        <v>26</v>
      </c>
      <c r="BW12" s="30" t="s">
        <v>23</v>
      </c>
      <c r="BX12" s="30" t="s">
        <v>27</v>
      </c>
      <c r="BY12" s="30" t="s">
        <v>28</v>
      </c>
      <c r="BZ12" s="30" t="s">
        <v>29</v>
      </c>
      <c r="CD12" s="1" t="str">
        <f>IF('Intro &amp; Setup'!$W$22="", "", 'Intro &amp; Setup'!$W$22)</f>
        <v>Stage 4</v>
      </c>
    </row>
    <row r="13" spans="1:91" x14ac:dyDescent="0.25">
      <c r="A13" s="58"/>
      <c r="B13" s="13" t="str">
        <f t="shared" ca="1" si="6"/>
        <v>X</v>
      </c>
      <c r="C13" s="18" t="str">
        <f t="shared" ca="1" si="6"/>
        <v/>
      </c>
      <c r="D13" s="14" t="str">
        <f t="shared" ca="1" si="6"/>
        <v/>
      </c>
      <c r="E13" s="58"/>
      <c r="F13" s="3">
        <f t="shared" ca="1" si="10"/>
        <v>43560</v>
      </c>
      <c r="G13" s="58"/>
      <c r="H13" s="88" t="s">
        <v>127</v>
      </c>
      <c r="I13" s="84">
        <v>43511</v>
      </c>
      <c r="J13" s="89">
        <v>43518</v>
      </c>
      <c r="K13" s="84">
        <v>43525</v>
      </c>
      <c r="L13" s="84">
        <v>43531</v>
      </c>
      <c r="M13" s="84">
        <v>43538</v>
      </c>
      <c r="N13" s="84">
        <v>43546</v>
      </c>
      <c r="O13" s="84">
        <v>43553</v>
      </c>
      <c r="P13" s="84"/>
      <c r="Q13" s="84"/>
      <c r="R13" s="84"/>
      <c r="S13" s="90"/>
      <c r="T13" s="58"/>
      <c r="V13" s="18" t="str">
        <f t="shared" ca="1" si="11"/>
        <v>Overdue</v>
      </c>
      <c r="W13" s="14" t="str">
        <f t="shared" si="12"/>
        <v/>
      </c>
      <c r="Y13" s="18" t="str">
        <f t="shared" si="7"/>
        <v/>
      </c>
      <c r="Z13" s="14" t="str">
        <f t="shared" si="7"/>
        <v/>
      </c>
      <c r="AB13" s="77" t="str">
        <f t="shared" si="13"/>
        <v/>
      </c>
      <c r="AD13" s="48">
        <f ca="1">IF(OR($H13="", AD$9="", I13=""), "", IF('Intro &amp; Setup'!$W$30='Intro &amp; Setup'!$BN$15, I13+'Intro &amp; Setup'!$AF$19, WORKDAY(I13, 'Intro &amp; Setup'!$AF$19, $BR$59:$BR$106)))</f>
        <v>43518</v>
      </c>
      <c r="AE13" s="2">
        <f ca="1">IF(OR($H13="", AE$9="", J13=""), "", IF('Intro &amp; Setup'!$W$30='Intro &amp; Setup'!$BN$15, IF($Z$3='Intro &amp; Setup'!$BN$9, J13, AD13)+'Intro &amp; Setup'!$AF$20, WORKDAY(IF($Z$3='Intro &amp; Setup'!$BN$9, J13, AD13), 'Intro &amp; Setup'!$AF$20, $BR$59:$BR$106)))</f>
        <v>43525</v>
      </c>
      <c r="AF13" s="2">
        <f ca="1">IF(OR($H13="", AF$9="", K13=""), "", IF('Intro &amp; Setup'!$W$30='Intro &amp; Setup'!$BN$15, IF($Z$3='Intro &amp; Setup'!$BN$9, K13, AE13)+'Intro &amp; Setup'!$AF$21, WORKDAY(IF($Z$3='Intro &amp; Setup'!$BN$9, K13, AE13), 'Intro &amp; Setup'!$AF$21, $BR$59:$BR$106)))</f>
        <v>43532</v>
      </c>
      <c r="AG13" s="2">
        <f ca="1">IF(OR($H13="", AG$9="", L13=""), "", IF('Intro &amp; Setup'!$W$30='Intro &amp; Setup'!$BN$15, IF($Z$3='Intro &amp; Setup'!$BN$9, L13, AF13)+'Intro &amp; Setup'!$AF$22, WORKDAY(IF($Z$3='Intro &amp; Setup'!$BN$9, L13, AF13), 'Intro &amp; Setup'!$AF$22, $BR$59:$BR$106)))</f>
        <v>43539</v>
      </c>
      <c r="AH13" s="2">
        <f ca="1">IF(OR($H13="", AH$9="", M13=""), "", IF('Intro &amp; Setup'!$W$30='Intro &amp; Setup'!$BN$15, IF($Z$3='Intro &amp; Setup'!$BN$9, M13, AG13)+'Intro &amp; Setup'!$AF$23, WORKDAY(IF($Z$3='Intro &amp; Setup'!$BN$9, M13, AG13), 'Intro &amp; Setup'!$AF$23, $BR$59:$BR$106)))</f>
        <v>43546</v>
      </c>
      <c r="AI13" s="2">
        <f ca="1">IF(OR($H13="", AI$9="", N13=""), "", IF('Intro &amp; Setup'!$W$30='Intro &amp; Setup'!$BN$15, IF($Z$3='Intro &amp; Setup'!$BN$9, N13, AH13)+'Intro &amp; Setup'!$AF$24, WORKDAY(IF($Z$3='Intro &amp; Setup'!$BN$9, N13, AH13), 'Intro &amp; Setup'!$AF$24, $BR$59:$BR$106)))</f>
        <v>43553</v>
      </c>
      <c r="AJ13" s="2">
        <f ca="1">IF(OR($H13="", AJ$9="", O13=""), "", IF('Intro &amp; Setup'!$W$30='Intro &amp; Setup'!$BN$15, IF($Z$3='Intro &amp; Setup'!$BN$9, O13, AI13)+'Intro &amp; Setup'!$AF$25, WORKDAY(IF($Z$3='Intro &amp; Setup'!$BN$9, O13, AI13), 'Intro &amp; Setup'!$AF$25, $BR$59:$BR$106)))</f>
        <v>43560</v>
      </c>
      <c r="AK13" s="2" t="str">
        <f>IF(OR($H13="", AK$9="", P13=""), "", IF('Intro &amp; Setup'!$W$30='Intro &amp; Setup'!$BN$15, IF($Z$3='Intro &amp; Setup'!$BN$9, P13, AJ13)+'Intro &amp; Setup'!$AF$26, WORKDAY(IF($Z$3='Intro &amp; Setup'!$BN$9, P13, AJ13), 'Intro &amp; Setup'!$AF$26, $BR$59:$BR$106)))</f>
        <v/>
      </c>
      <c r="AL13" s="2" t="str">
        <f>IF(OR($H13="", AL$9="", Q13=""), "", IF('Intro &amp; Setup'!$W$30='Intro &amp; Setup'!$BN$15, IF($Z$3='Intro &amp; Setup'!$BN$9, Q13, AK13)+'Intro &amp; Setup'!$AF$27, WORKDAY(IF($Z$3='Intro &amp; Setup'!$BN$9, Q13, AK13), 'Intro &amp; Setup'!$AF$27, $BR$59:$BR$106)))</f>
        <v/>
      </c>
      <c r="AM13" s="10" t="str">
        <f>IF(OR($H13="", AM$9="", R13=""), "", IF('Intro &amp; Setup'!$W$30='Intro &amp; Setup'!$BN$15, IF($Z$3='Intro &amp; Setup'!$BN$9, R13, AL13)+'Intro &amp; Setup'!$AF$28, WORKDAY(IF($Z$3='Intro &amp; Setup'!$BN$9, R13, AL13), 'Intro &amp; Setup'!$AF$28, $BR$59:$BR$106)))</f>
        <v/>
      </c>
      <c r="AO13" s="18" t="str">
        <f t="shared" si="8"/>
        <v/>
      </c>
      <c r="AQ13" s="61" t="str">
        <f t="shared" si="14"/>
        <v/>
      </c>
      <c r="AS13" s="13" t="str">
        <f ca="1">IF(AD13="", "", IF(J13="", IF('Intro &amp; Setup'!$W$30='Intro &amp; Setup'!$BN$5, AD13-$BP$2, NETWORKDAYS($BP$2, AD13, $BR$59:$BR$106)-1), IF(AD13&lt;J13, $AS$7, $AS$6)))</f>
        <v>✓</v>
      </c>
      <c r="AT13" s="20" t="str">
        <f ca="1">IF(AE13="", "", IF(K13="", IF('Intro &amp; Setup'!$W$30='Intro &amp; Setup'!$BN$5, AE13-$BP$2, NETWORKDAYS($BP$2, AE13, $BR$59:$BR$106)-1), IF(AE13&lt;K13, $AS$7, $AS$6)))</f>
        <v>✓</v>
      </c>
      <c r="AU13" s="20" t="str">
        <f ca="1">IF(AF13="", "", IF(L13="", IF('Intro &amp; Setup'!$W$30='Intro &amp; Setup'!$BN$5, AF13-$BP$2, NETWORKDAYS($BP$2, AF13, $BR$59:$BR$106)-1), IF(AF13&lt;L13, $AS$7, $AS$6)))</f>
        <v>✓</v>
      </c>
      <c r="AV13" s="20" t="str">
        <f ca="1">IF(AG13="", "", IF(M13="", IF('Intro &amp; Setup'!$W$30='Intro &amp; Setup'!$BN$5, AG13-$BP$2, NETWORKDAYS($BP$2, AG13, $BR$59:$BR$106)-1), IF(AG13&lt;M13, $AS$7, $AS$6)))</f>
        <v>✓</v>
      </c>
      <c r="AW13" s="20" t="str">
        <f ca="1">IF(AH13="", "", IF(N13="", IF('Intro &amp; Setup'!$W$30='Intro &amp; Setup'!$BN$5, AH13-$BP$2, NETWORKDAYS($BP$2, AH13, $BR$59:$BR$106)-1), IF(AH13&lt;N13, $AS$7, $AS$6)))</f>
        <v>✓</v>
      </c>
      <c r="AX13" s="20" t="str">
        <f ca="1">IF(AI13="", "", IF(O13="", IF('Intro &amp; Setup'!$W$30='Intro &amp; Setup'!$BN$5, AI13-$BP$2, NETWORKDAYS($BP$2, AI13, $BR$59:$BR$106)-1), IF(AI13&lt;O13, $AS$7, $AS$6)))</f>
        <v>✓</v>
      </c>
      <c r="AY13" s="20">
        <f ca="1">IF(AJ13="", "", IF(P13="", IF('Intro &amp; Setup'!$W$30='Intro &amp; Setup'!$BN$5, AJ13-$BP$2, NETWORKDAYS($BP$2, AJ13, $BR$59:$BR$106)-1), IF(AJ13&lt;P13, $AS$7, $AS$6)))</f>
        <v>-168</v>
      </c>
      <c r="AZ13" s="20" t="str">
        <f>IF(AK13="", "", IF(Q13="", IF('Intro &amp; Setup'!$W$30='Intro &amp; Setup'!$BN$5, AK13-$BP$2, NETWORKDAYS($BP$2, AK13, $BR$59:$BR$106)-1), IF(AK13&lt;Q13, $AS$7, $AS$6)))</f>
        <v/>
      </c>
      <c r="BA13" s="20" t="str">
        <f>IF(AL13="", "", IF(R13="", IF('Intro &amp; Setup'!$W$30='Intro &amp; Setup'!$BN$5, AL13-$BP$2, NETWORKDAYS($BP$2, AL13, $BR$59:$BR$106)-1), IF(AL13&lt;R13, $AS$7, $AS$6)))</f>
        <v/>
      </c>
      <c r="BB13" s="14" t="str">
        <f>IF(AM13="", "", IF(S13="", IF('Intro &amp; Setup'!$W$30='Intro &amp; Setup'!$BN$5, AM13-$BP$2, NETWORKDAYS($BP$2, AM13, $BR$59:$BR$106)-1), IF(AM13&lt;S13, $AS$7, $AS$6)))</f>
        <v/>
      </c>
      <c r="BD13" s="13" t="str">
        <f t="shared" ca="1" si="15"/>
        <v>Completed on Time</v>
      </c>
      <c r="BE13" s="20" t="str">
        <f t="shared" ca="1" si="16"/>
        <v>Completed on Time</v>
      </c>
      <c r="BF13" s="20" t="str">
        <f t="shared" ca="1" si="17"/>
        <v>Completed on Time</v>
      </c>
      <c r="BG13" s="20" t="str">
        <f t="shared" ca="1" si="18"/>
        <v>Completed on Time</v>
      </c>
      <c r="BH13" s="20" t="str">
        <f t="shared" ca="1" si="19"/>
        <v>Completed on Time</v>
      </c>
      <c r="BI13" s="20" t="str">
        <f t="shared" ca="1" si="20"/>
        <v>Completed on Time</v>
      </c>
      <c r="BJ13" s="20" t="str">
        <f t="shared" ca="1" si="21"/>
        <v>Overdue</v>
      </c>
      <c r="BK13" s="20" t="str">
        <f t="shared" si="22"/>
        <v/>
      </c>
      <c r="BL13" s="20" t="str">
        <f t="shared" si="23"/>
        <v/>
      </c>
      <c r="BM13" s="14" t="str">
        <f t="shared" si="24"/>
        <v/>
      </c>
      <c r="BP13" s="31" t="s">
        <v>30</v>
      </c>
      <c r="BR13" s="32">
        <f ca="1">IF(BT13="Sat", BU13+2, IF(BT13="Sun", BU13+1, BU13))</f>
        <v>43466</v>
      </c>
      <c r="BS13" s="33"/>
      <c r="BT13" s="34" t="str">
        <f ca="1">TEXT(BU13, "ddd")</f>
        <v>Tue</v>
      </c>
      <c r="BU13" s="35">
        <f ca="1">DATE(BR12, MONTH(1), DAY(1))</f>
        <v>43466</v>
      </c>
      <c r="BW13" s="17" t="s">
        <v>31</v>
      </c>
      <c r="BX13" s="17">
        <v>0</v>
      </c>
      <c r="BY13" s="17">
        <v>0</v>
      </c>
      <c r="BZ13" s="17">
        <v>3</v>
      </c>
      <c r="CD13" s="1" t="str">
        <f>IF('Intro &amp; Setup'!$W$23="", "", 'Intro &amp; Setup'!$W$23)</f>
        <v>Stage 5</v>
      </c>
    </row>
    <row r="14" spans="1:91" x14ac:dyDescent="0.25">
      <c r="A14" s="58"/>
      <c r="B14" s="13" t="str">
        <f t="shared" si="6"/>
        <v/>
      </c>
      <c r="C14" s="18" t="str">
        <f t="shared" si="6"/>
        <v/>
      </c>
      <c r="D14" s="14" t="str">
        <f t="shared" si="6"/>
        <v/>
      </c>
      <c r="E14" s="58"/>
      <c r="F14" s="3" t="str">
        <f t="shared" si="10"/>
        <v/>
      </c>
      <c r="G14" s="58"/>
      <c r="H14" s="91"/>
      <c r="I14" s="92"/>
      <c r="J14" s="93"/>
      <c r="K14" s="92"/>
      <c r="L14" s="92"/>
      <c r="M14" s="92"/>
      <c r="N14" s="92"/>
      <c r="O14" s="92"/>
      <c r="P14" s="92"/>
      <c r="Q14" s="92"/>
      <c r="R14" s="92"/>
      <c r="S14" s="94"/>
      <c r="T14" s="58"/>
      <c r="V14" s="18" t="str">
        <f t="shared" si="11"/>
        <v/>
      </c>
      <c r="W14" s="14" t="str">
        <f t="shared" si="12"/>
        <v/>
      </c>
      <c r="Y14" s="18" t="str">
        <f t="shared" si="7"/>
        <v/>
      </c>
      <c r="Z14" s="14" t="str">
        <f t="shared" si="7"/>
        <v/>
      </c>
      <c r="AB14" s="77" t="str">
        <f t="shared" si="13"/>
        <v/>
      </c>
      <c r="AD14" s="48" t="str">
        <f>IF(OR($H14="", AD$9="", I14=""), "", IF('Intro &amp; Setup'!$W$30='Intro &amp; Setup'!$BN$15, I14+'Intro &amp; Setup'!$AF$19, WORKDAY(I14, 'Intro &amp; Setup'!$AF$19, $BR$59:$BR$106)))</f>
        <v/>
      </c>
      <c r="AE14" s="2" t="str">
        <f>IF(OR($H14="", AE$9="", J14=""), "", IF('Intro &amp; Setup'!$W$30='Intro &amp; Setup'!$BN$15, IF($Z$3='Intro &amp; Setup'!$BN$9, J14, AD14)+'Intro &amp; Setup'!$AF$20, WORKDAY(IF($Z$3='Intro &amp; Setup'!$BN$9, J14, AD14), 'Intro &amp; Setup'!$AF$20, $BR$59:$BR$106)))</f>
        <v/>
      </c>
      <c r="AF14" s="2" t="str">
        <f>IF(OR($H14="", AF$9="", K14=""), "", IF('Intro &amp; Setup'!$W$30='Intro &amp; Setup'!$BN$15, IF($Z$3='Intro &amp; Setup'!$BN$9, K14, AE14)+'Intro &amp; Setup'!$AF$21, WORKDAY(IF($Z$3='Intro &amp; Setup'!$BN$9, K14, AE14), 'Intro &amp; Setup'!$AF$21, $BR$59:$BR$106)))</f>
        <v/>
      </c>
      <c r="AG14" s="2" t="str">
        <f>IF(OR($H14="", AG$9="", L14=""), "", IF('Intro &amp; Setup'!$W$30='Intro &amp; Setup'!$BN$15, IF($Z$3='Intro &amp; Setup'!$BN$9, L14, AF14)+'Intro &amp; Setup'!$AF$22, WORKDAY(IF($Z$3='Intro &amp; Setup'!$BN$9, L14, AF14), 'Intro &amp; Setup'!$AF$22, $BR$59:$BR$106)))</f>
        <v/>
      </c>
      <c r="AH14" s="2" t="str">
        <f>IF(OR($H14="", AH$9="", M14=""), "", IF('Intro &amp; Setup'!$W$30='Intro &amp; Setup'!$BN$15, IF($Z$3='Intro &amp; Setup'!$BN$9, M14, AG14)+'Intro &amp; Setup'!$AF$23, WORKDAY(IF($Z$3='Intro &amp; Setup'!$BN$9, M14, AG14), 'Intro &amp; Setup'!$AF$23, $BR$59:$BR$106)))</f>
        <v/>
      </c>
      <c r="AI14" s="2" t="str">
        <f>IF(OR($H14="", AI$9="", N14=""), "", IF('Intro &amp; Setup'!$W$30='Intro &amp; Setup'!$BN$15, IF($Z$3='Intro &amp; Setup'!$BN$9, N14, AH14)+'Intro &amp; Setup'!$AF$24, WORKDAY(IF($Z$3='Intro &amp; Setup'!$BN$9, N14, AH14), 'Intro &amp; Setup'!$AF$24, $BR$59:$BR$106)))</f>
        <v/>
      </c>
      <c r="AJ14" s="2" t="str">
        <f>IF(OR($H14="", AJ$9="", O14=""), "", IF('Intro &amp; Setup'!$W$30='Intro &amp; Setup'!$BN$15, IF($Z$3='Intro &amp; Setup'!$BN$9, O14, AI14)+'Intro &amp; Setup'!$AF$25, WORKDAY(IF($Z$3='Intro &amp; Setup'!$BN$9, O14, AI14), 'Intro &amp; Setup'!$AF$25, $BR$59:$BR$106)))</f>
        <v/>
      </c>
      <c r="AK14" s="2" t="str">
        <f>IF(OR($H14="", AK$9="", P14=""), "", IF('Intro &amp; Setup'!$W$30='Intro &amp; Setup'!$BN$15, IF($Z$3='Intro &amp; Setup'!$BN$9, P14, AJ14)+'Intro &amp; Setup'!$AF$26, WORKDAY(IF($Z$3='Intro &amp; Setup'!$BN$9, P14, AJ14), 'Intro &amp; Setup'!$AF$26, $BR$59:$BR$106)))</f>
        <v/>
      </c>
      <c r="AL14" s="2" t="str">
        <f>IF(OR($H14="", AL$9="", Q14=""), "", IF('Intro &amp; Setup'!$W$30='Intro &amp; Setup'!$BN$15, IF($Z$3='Intro &amp; Setup'!$BN$9, Q14, AK14)+'Intro &amp; Setup'!$AF$27, WORKDAY(IF($Z$3='Intro &amp; Setup'!$BN$9, Q14, AK14), 'Intro &amp; Setup'!$AF$27, $BR$59:$BR$106)))</f>
        <v/>
      </c>
      <c r="AM14" s="10" t="str">
        <f>IF(OR($H14="", AM$9="", R14=""), "", IF('Intro &amp; Setup'!$W$30='Intro &amp; Setup'!$BN$15, IF($Z$3='Intro &amp; Setup'!$BN$9, R14, AL14)+'Intro &amp; Setup'!$AF$28, WORKDAY(IF($Z$3='Intro &amp; Setup'!$BN$9, R14, AL14), 'Intro &amp; Setup'!$AF$28, $BR$59:$BR$106)))</f>
        <v/>
      </c>
      <c r="AO14" s="18" t="str">
        <f t="shared" si="8"/>
        <v/>
      </c>
      <c r="AQ14" s="61" t="str">
        <f t="shared" si="14"/>
        <v/>
      </c>
      <c r="AS14" s="13" t="str">
        <f>IF(AD14="", "", IF(J14="", IF('Intro &amp; Setup'!$W$30='Intro &amp; Setup'!$BN$5, AD14-$BP$2, NETWORKDAYS($BP$2, AD14, $BR$59:$BR$106)-1), IF(AD14&lt;J14, $AS$7, $AS$6)))</f>
        <v/>
      </c>
      <c r="AT14" s="20" t="str">
        <f>IF(AE14="", "", IF(K14="", IF('Intro &amp; Setup'!$W$30='Intro &amp; Setup'!$BN$5, AE14-$BP$2, NETWORKDAYS($BP$2, AE14, $BR$59:$BR$106)-1), IF(AE14&lt;K14, $AS$7, $AS$6)))</f>
        <v/>
      </c>
      <c r="AU14" s="20" t="str">
        <f>IF(AF14="", "", IF(L14="", IF('Intro &amp; Setup'!$W$30='Intro &amp; Setup'!$BN$5, AF14-$BP$2, NETWORKDAYS($BP$2, AF14, $BR$59:$BR$106)-1), IF(AF14&lt;L14, $AS$7, $AS$6)))</f>
        <v/>
      </c>
      <c r="AV14" s="20" t="str">
        <f>IF(AG14="", "", IF(M14="", IF('Intro &amp; Setup'!$W$30='Intro &amp; Setup'!$BN$5, AG14-$BP$2, NETWORKDAYS($BP$2, AG14, $BR$59:$BR$106)-1), IF(AG14&lt;M14, $AS$7, $AS$6)))</f>
        <v/>
      </c>
      <c r="AW14" s="20" t="str">
        <f>IF(AH14="", "", IF(N14="", IF('Intro &amp; Setup'!$W$30='Intro &amp; Setup'!$BN$5, AH14-$BP$2, NETWORKDAYS($BP$2, AH14, $BR$59:$BR$106)-1), IF(AH14&lt;N14, $AS$7, $AS$6)))</f>
        <v/>
      </c>
      <c r="AX14" s="20" t="str">
        <f>IF(AI14="", "", IF(O14="", IF('Intro &amp; Setup'!$W$30='Intro &amp; Setup'!$BN$5, AI14-$BP$2, NETWORKDAYS($BP$2, AI14, $BR$59:$BR$106)-1), IF(AI14&lt;O14, $AS$7, $AS$6)))</f>
        <v/>
      </c>
      <c r="AY14" s="20" t="str">
        <f>IF(AJ14="", "", IF(P14="", IF('Intro &amp; Setup'!$W$30='Intro &amp; Setup'!$BN$5, AJ14-$BP$2, NETWORKDAYS($BP$2, AJ14, $BR$59:$BR$106)-1), IF(AJ14&lt;P14, $AS$7, $AS$6)))</f>
        <v/>
      </c>
      <c r="AZ14" s="20" t="str">
        <f>IF(AK14="", "", IF(Q14="", IF('Intro &amp; Setup'!$W$30='Intro &amp; Setup'!$BN$5, AK14-$BP$2, NETWORKDAYS($BP$2, AK14, $BR$59:$BR$106)-1), IF(AK14&lt;Q14, $AS$7, $AS$6)))</f>
        <v/>
      </c>
      <c r="BA14" s="20" t="str">
        <f>IF(AL14="", "", IF(R14="", IF('Intro &amp; Setup'!$W$30='Intro &amp; Setup'!$BN$5, AL14-$BP$2, NETWORKDAYS($BP$2, AL14, $BR$59:$BR$106)-1), IF(AL14&lt;R14, $AS$7, $AS$6)))</f>
        <v/>
      </c>
      <c r="BB14" s="14" t="str">
        <f>IF(AM14="", "", IF(S14="", IF('Intro &amp; Setup'!$W$30='Intro &amp; Setup'!$BN$5, AM14-$BP$2, NETWORKDAYS($BP$2, AM14, $BR$59:$BR$106)-1), IF(AM14&lt;S14, $AS$7, $AS$6)))</f>
        <v/>
      </c>
      <c r="BD14" s="13" t="str">
        <f t="shared" si="15"/>
        <v/>
      </c>
      <c r="BE14" s="20" t="str">
        <f t="shared" si="16"/>
        <v/>
      </c>
      <c r="BF14" s="20" t="str">
        <f t="shared" si="17"/>
        <v/>
      </c>
      <c r="BG14" s="20" t="str">
        <f t="shared" si="18"/>
        <v/>
      </c>
      <c r="BH14" s="20" t="str">
        <f t="shared" si="19"/>
        <v/>
      </c>
      <c r="BI14" s="20" t="str">
        <f t="shared" si="20"/>
        <v/>
      </c>
      <c r="BJ14" s="20" t="str">
        <f t="shared" si="21"/>
        <v/>
      </c>
      <c r="BK14" s="20" t="str">
        <f t="shared" si="22"/>
        <v/>
      </c>
      <c r="BL14" s="20" t="str">
        <f t="shared" si="23"/>
        <v/>
      </c>
      <c r="BM14" s="14" t="str">
        <f t="shared" si="24"/>
        <v/>
      </c>
      <c r="BP14" s="36" t="s">
        <v>32</v>
      </c>
      <c r="BR14" s="37">
        <f ca="1">BU14-INDEX(BZ13:BZ19, MATCH(BT14, BW13:BW19, 0))</f>
        <v>43574</v>
      </c>
      <c r="BS14" s="33"/>
      <c r="BT14" s="38" t="str">
        <f t="shared" ref="BT14:BT15" ca="1" si="25">TEXT(BU14, "ddd")</f>
        <v>Sun</v>
      </c>
      <c r="BU14" s="39">
        <f ca="1">DATE(YEAR(BU13),MONTH(DATE(YEAR(BU13),MONTH(1),DAY(1)))+((INT(((MOD((19*(MOD(YEAR(BU13),19))+(INT(YEAR(BU13)/100))-(INT(INT(YEAR(BU13)/100)/4))-(INT(((INT(YEAR(BU13)/100))-(INT(((INT(YEAR(BU13)/100))+8)/25))+1)/3))+15),30))+(MOD((32+2*(MOD(INT(YEAR(BU13)/100),4))+2*(INT((MOD(YEAR(BU13),100))/4))-(MOD((19*(MOD(YEAR(BU13),19))+(INT(YEAR(BU13)/100))-(INT(INT(YEAR(BU13)/100)/4))-(INT(((INT(YEAR(BU13)/100))-(INT(((INT(YEAR(BU13)/100))+8)/25))+1)/3))+15),30))-(MOD((MOD(YEAR(BU13),100)),4))),7))-7*(INT(((MOD(YEAR(BU13),19))+11*(MOD((19*(MOD(YEAR(BU13),19))+(INT(YEAR(BU13)/100))-(INT(INT(YEAR(BU13)/100)/4))-(INT(((INT(YEAR(BU13)/100))-(INT(((INT(YEAR(BU13)/100))+8)/25))+1)/3))+15),30))+22*(MOD((32+2*(MOD(INT(YEAR(BU13)/100),4))+2*(INT((MOD(YEAR(BU13),100))/4))-(MOD((19*(MOD(YEAR(BU13),19))+(INT(YEAR(BU13)/100))-(INT(INT(YEAR(BU13)/100)/4))-(INT(((INT(YEAR(BU13)/100))-(INT(((INT(YEAR(BU13)/100))+8)/25))+1)/3))+15),30))-(MOD((MOD(YEAR(BU13),100)),4))),7)))/451))+114)/31))-1),DAY(DATE(YEAR(BU13),MONTH(1),DAY(1)))+(((MOD(((MOD((19*(MOD(YEAR(BU13),19))+(INT(YEAR(BU13)/100))-(INT(INT(YEAR(BU13)/100)/4))-(INT(((INT(YEAR(BU13)/100))-(INT(((INT(YEAR(BU13)/100))+8)/25))+1)/3))+15),30))+(MOD((32+2*(MOD(INT(YEAR(BU13)/100),4))+2*(INT((MOD(YEAR(BU13),100))/4))-(MOD((19*(MOD(YEAR(BU13),19))+(INT(YEAR(BU13)/100))-(INT(INT(YEAR(BU13)/100)/4))-(INT(((INT(YEAR(BU13)/100))-(INT(((INT(YEAR(BU13)/100))+8)/25))+1)/3))+15),30))-(MOD((MOD(YEAR(BU13),100)),4))),7))-7*(INT(((MOD(YEAR(BU13),19))+11*(MOD((19*(MOD(YEAR(BU13),19))+(INT(YEAR(BU13)/100))-(INT(INT(YEAR(BU13)/100)/4))-(INT(((INT(YEAR(BU13)/100))-(INT(((INT(YEAR(BU13)/100))+8)/25))+1)/3))+15),30))+22*(MOD((32+2*(MOD(INT(YEAR(BU13)/100),4))+2*(INT((MOD(YEAR(BU13),100))/4))-(MOD((19*(MOD(YEAR(BU13),19))+(INT(YEAR(BU13)/100))-(INT(INT(YEAR(BU13)/100)/4))-(INT(((INT(YEAR(BU13)/100))-(INT(((INT(YEAR(BU13)/100))+8)/25))+1)/3))+15),30))-(MOD((MOD(YEAR(BU13),100)),4))),7)))/451))+114),31))+1)-1))</f>
        <v>43576</v>
      </c>
      <c r="BW14" s="18" t="s">
        <v>33</v>
      </c>
      <c r="BX14" s="18">
        <v>1</v>
      </c>
      <c r="BY14" s="18">
        <v>6</v>
      </c>
      <c r="BZ14" s="18">
        <v>4</v>
      </c>
      <c r="CA14" s="42"/>
      <c r="CD14" s="1" t="str">
        <f>IF('Intro &amp; Setup'!$W$24="", "", 'Intro &amp; Setup'!$W$24)</f>
        <v>Stage 6</v>
      </c>
    </row>
    <row r="15" spans="1:91" x14ac:dyDescent="0.25">
      <c r="A15" s="58"/>
      <c r="B15" s="13" t="str">
        <f t="shared" si="6"/>
        <v/>
      </c>
      <c r="C15" s="18" t="str">
        <f t="shared" si="6"/>
        <v/>
      </c>
      <c r="D15" s="14" t="str">
        <f t="shared" si="6"/>
        <v/>
      </c>
      <c r="E15" s="58"/>
      <c r="F15" s="3" t="str">
        <f t="shared" si="10"/>
        <v/>
      </c>
      <c r="G15" s="58"/>
      <c r="H15" s="95"/>
      <c r="I15" s="96"/>
      <c r="J15" s="97"/>
      <c r="K15" s="96"/>
      <c r="L15" s="96"/>
      <c r="M15" s="96"/>
      <c r="N15" s="96"/>
      <c r="O15" s="96"/>
      <c r="P15" s="96"/>
      <c r="Q15" s="96"/>
      <c r="R15" s="96"/>
      <c r="S15" s="98"/>
      <c r="T15" s="58"/>
      <c r="V15" s="18" t="str">
        <f t="shared" si="11"/>
        <v/>
      </c>
      <c r="W15" s="14" t="str">
        <f t="shared" si="12"/>
        <v/>
      </c>
      <c r="Y15" s="18" t="str">
        <f t="shared" si="7"/>
        <v/>
      </c>
      <c r="Z15" s="14" t="str">
        <f t="shared" si="7"/>
        <v/>
      </c>
      <c r="AB15" s="77" t="str">
        <f t="shared" si="13"/>
        <v/>
      </c>
      <c r="AD15" s="48" t="str">
        <f>IF(OR($H15="", AD$9="", I15=""), "", IF('Intro &amp; Setup'!$W$30='Intro &amp; Setup'!$BN$15, I15+'Intro &amp; Setup'!$AF$19, WORKDAY(I15, 'Intro &amp; Setup'!$AF$19, $BR$59:$BR$106)))</f>
        <v/>
      </c>
      <c r="AE15" s="2" t="str">
        <f>IF(OR($H15="", AE$9="", J15=""), "", IF('Intro &amp; Setup'!$W$30='Intro &amp; Setup'!$BN$15, IF($Z$3='Intro &amp; Setup'!$BN$9, J15, AD15)+'Intro &amp; Setup'!$AF$20, WORKDAY(IF($Z$3='Intro &amp; Setup'!$BN$9, J15, AD15), 'Intro &amp; Setup'!$AF$20, $BR$59:$BR$106)))</f>
        <v/>
      </c>
      <c r="AF15" s="2" t="str">
        <f>IF(OR($H15="", AF$9="", K15=""), "", IF('Intro &amp; Setup'!$W$30='Intro &amp; Setup'!$BN$15, IF($Z$3='Intro &amp; Setup'!$BN$9, K15, AE15)+'Intro &amp; Setup'!$AF$21, WORKDAY(IF($Z$3='Intro &amp; Setup'!$BN$9, K15, AE15), 'Intro &amp; Setup'!$AF$21, $BR$59:$BR$106)))</f>
        <v/>
      </c>
      <c r="AG15" s="2" t="str">
        <f>IF(OR($H15="", AG$9="", L15=""), "", IF('Intro &amp; Setup'!$W$30='Intro &amp; Setup'!$BN$15, IF($Z$3='Intro &amp; Setup'!$BN$9, L15, AF15)+'Intro &amp; Setup'!$AF$22, WORKDAY(IF($Z$3='Intro &amp; Setup'!$BN$9, L15, AF15), 'Intro &amp; Setup'!$AF$22, $BR$59:$BR$106)))</f>
        <v/>
      </c>
      <c r="AH15" s="2" t="str">
        <f>IF(OR($H15="", AH$9="", M15=""), "", IF('Intro &amp; Setup'!$W$30='Intro &amp; Setup'!$BN$15, IF($Z$3='Intro &amp; Setup'!$BN$9, M15, AG15)+'Intro &amp; Setup'!$AF$23, WORKDAY(IF($Z$3='Intro &amp; Setup'!$BN$9, M15, AG15), 'Intro &amp; Setup'!$AF$23, $BR$59:$BR$106)))</f>
        <v/>
      </c>
      <c r="AI15" s="2" t="str">
        <f>IF(OR($H15="", AI$9="", N15=""), "", IF('Intro &amp; Setup'!$W$30='Intro &amp; Setup'!$BN$15, IF($Z$3='Intro &amp; Setup'!$BN$9, N15, AH15)+'Intro &amp; Setup'!$AF$24, WORKDAY(IF($Z$3='Intro &amp; Setup'!$BN$9, N15, AH15), 'Intro &amp; Setup'!$AF$24, $BR$59:$BR$106)))</f>
        <v/>
      </c>
      <c r="AJ15" s="2" t="str">
        <f>IF(OR($H15="", AJ$9="", O15=""), "", IF('Intro &amp; Setup'!$W$30='Intro &amp; Setup'!$BN$15, IF($Z$3='Intro &amp; Setup'!$BN$9, O15, AI15)+'Intro &amp; Setup'!$AF$25, WORKDAY(IF($Z$3='Intro &amp; Setup'!$BN$9, O15, AI15), 'Intro &amp; Setup'!$AF$25, $BR$59:$BR$106)))</f>
        <v/>
      </c>
      <c r="AK15" s="2" t="str">
        <f>IF(OR($H15="", AK$9="", P15=""), "", IF('Intro &amp; Setup'!$W$30='Intro &amp; Setup'!$BN$15, IF($Z$3='Intro &amp; Setup'!$BN$9, P15, AJ15)+'Intro &amp; Setup'!$AF$26, WORKDAY(IF($Z$3='Intro &amp; Setup'!$BN$9, P15, AJ15), 'Intro &amp; Setup'!$AF$26, $BR$59:$BR$106)))</f>
        <v/>
      </c>
      <c r="AL15" s="2" t="str">
        <f>IF(OR($H15="", AL$9="", Q15=""), "", IF('Intro &amp; Setup'!$W$30='Intro &amp; Setup'!$BN$15, IF($Z$3='Intro &amp; Setup'!$BN$9, Q15, AK15)+'Intro &amp; Setup'!$AF$27, WORKDAY(IF($Z$3='Intro &amp; Setup'!$BN$9, Q15, AK15), 'Intro &amp; Setup'!$AF$27, $BR$59:$BR$106)))</f>
        <v/>
      </c>
      <c r="AM15" s="10" t="str">
        <f>IF(OR($H15="", AM$9="", R15=""), "", IF('Intro &amp; Setup'!$W$30='Intro &amp; Setup'!$BN$15, IF($Z$3='Intro &amp; Setup'!$BN$9, R15, AL15)+'Intro &amp; Setup'!$AF$28, WORKDAY(IF($Z$3='Intro &amp; Setup'!$BN$9, R15, AL15), 'Intro &amp; Setup'!$AF$28, $BR$59:$BR$106)))</f>
        <v/>
      </c>
      <c r="AO15" s="18" t="str">
        <f t="shared" si="8"/>
        <v/>
      </c>
      <c r="AQ15" s="61" t="str">
        <f t="shared" si="14"/>
        <v/>
      </c>
      <c r="AS15" s="13" t="str">
        <f>IF(AD15="", "", IF(J15="", IF('Intro &amp; Setup'!$W$30='Intro &amp; Setup'!$BN$5, AD15-$BP$2, NETWORKDAYS($BP$2, AD15, $BR$59:$BR$106)-1), IF(AD15&lt;J15, $AS$7, $AS$6)))</f>
        <v/>
      </c>
      <c r="AT15" s="20" t="str">
        <f>IF(AE15="", "", IF(K15="", IF('Intro &amp; Setup'!$W$30='Intro &amp; Setup'!$BN$5, AE15-$BP$2, NETWORKDAYS($BP$2, AE15, $BR$59:$BR$106)-1), IF(AE15&lt;K15, $AS$7, $AS$6)))</f>
        <v/>
      </c>
      <c r="AU15" s="20" t="str">
        <f>IF(AF15="", "", IF(L15="", IF('Intro &amp; Setup'!$W$30='Intro &amp; Setup'!$BN$5, AF15-$BP$2, NETWORKDAYS($BP$2, AF15, $BR$59:$BR$106)-1), IF(AF15&lt;L15, $AS$7, $AS$6)))</f>
        <v/>
      </c>
      <c r="AV15" s="20" t="str">
        <f>IF(AG15="", "", IF(M15="", IF('Intro &amp; Setup'!$W$30='Intro &amp; Setup'!$BN$5, AG15-$BP$2, NETWORKDAYS($BP$2, AG15, $BR$59:$BR$106)-1), IF(AG15&lt;M15, $AS$7, $AS$6)))</f>
        <v/>
      </c>
      <c r="AW15" s="20" t="str">
        <f>IF(AH15="", "", IF(N15="", IF('Intro &amp; Setup'!$W$30='Intro &amp; Setup'!$BN$5, AH15-$BP$2, NETWORKDAYS($BP$2, AH15, $BR$59:$BR$106)-1), IF(AH15&lt;N15, $AS$7, $AS$6)))</f>
        <v/>
      </c>
      <c r="AX15" s="20" t="str">
        <f>IF(AI15="", "", IF(O15="", IF('Intro &amp; Setup'!$W$30='Intro &amp; Setup'!$BN$5, AI15-$BP$2, NETWORKDAYS($BP$2, AI15, $BR$59:$BR$106)-1), IF(AI15&lt;O15, $AS$7, $AS$6)))</f>
        <v/>
      </c>
      <c r="AY15" s="20" t="str">
        <f>IF(AJ15="", "", IF(P15="", IF('Intro &amp; Setup'!$W$30='Intro &amp; Setup'!$BN$5, AJ15-$BP$2, NETWORKDAYS($BP$2, AJ15, $BR$59:$BR$106)-1), IF(AJ15&lt;P15, $AS$7, $AS$6)))</f>
        <v/>
      </c>
      <c r="AZ15" s="20" t="str">
        <f>IF(AK15="", "", IF(Q15="", IF('Intro &amp; Setup'!$W$30='Intro &amp; Setup'!$BN$5, AK15-$BP$2, NETWORKDAYS($BP$2, AK15, $BR$59:$BR$106)-1), IF(AK15&lt;Q15, $AS$7, $AS$6)))</f>
        <v/>
      </c>
      <c r="BA15" s="20" t="str">
        <f>IF(AL15="", "", IF(R15="", IF('Intro &amp; Setup'!$W$30='Intro &amp; Setup'!$BN$5, AL15-$BP$2, NETWORKDAYS($BP$2, AL15, $BR$59:$BR$106)-1), IF(AL15&lt;R15, $AS$7, $AS$6)))</f>
        <v/>
      </c>
      <c r="BB15" s="14" t="str">
        <f>IF(AM15="", "", IF(S15="", IF('Intro &amp; Setup'!$W$30='Intro &amp; Setup'!$BN$5, AM15-$BP$2, NETWORKDAYS($BP$2, AM15, $BR$59:$BR$106)-1), IF(AM15&lt;S15, $AS$7, $AS$6)))</f>
        <v/>
      </c>
      <c r="BD15" s="13" t="str">
        <f t="shared" si="15"/>
        <v/>
      </c>
      <c r="BE15" s="20" t="str">
        <f t="shared" si="16"/>
        <v/>
      </c>
      <c r="BF15" s="20" t="str">
        <f t="shared" si="17"/>
        <v/>
      </c>
      <c r="BG15" s="20" t="str">
        <f t="shared" si="18"/>
        <v/>
      </c>
      <c r="BH15" s="20" t="str">
        <f t="shared" si="19"/>
        <v/>
      </c>
      <c r="BI15" s="20" t="str">
        <f t="shared" si="20"/>
        <v/>
      </c>
      <c r="BJ15" s="20" t="str">
        <f t="shared" si="21"/>
        <v/>
      </c>
      <c r="BK15" s="20" t="str">
        <f t="shared" si="22"/>
        <v/>
      </c>
      <c r="BL15" s="20" t="str">
        <f t="shared" si="23"/>
        <v/>
      </c>
      <c r="BM15" s="14" t="str">
        <f t="shared" si="24"/>
        <v/>
      </c>
      <c r="BP15" s="36" t="s">
        <v>34</v>
      </c>
      <c r="BR15" s="37">
        <f ca="1">BR14+3</f>
        <v>43577</v>
      </c>
      <c r="BS15" s="33"/>
      <c r="BT15" s="38" t="str">
        <f t="shared" ca="1" si="25"/>
        <v>Sun</v>
      </c>
      <c r="BU15" s="39">
        <f ca="1">BU14</f>
        <v>43576</v>
      </c>
      <c r="BW15" s="18" t="s">
        <v>35</v>
      </c>
      <c r="BX15" s="18">
        <v>2</v>
      </c>
      <c r="BY15" s="18">
        <v>5</v>
      </c>
      <c r="BZ15" s="18">
        <v>5</v>
      </c>
      <c r="CA15" s="42"/>
      <c r="CD15" s="1" t="str">
        <f>IF('Intro &amp; Setup'!$W$25="", "", 'Intro &amp; Setup'!$W$25)</f>
        <v>Stage 7</v>
      </c>
    </row>
    <row r="16" spans="1:91" x14ac:dyDescent="0.25">
      <c r="A16" s="58"/>
      <c r="B16" s="13" t="str">
        <f t="shared" si="6"/>
        <v/>
      </c>
      <c r="C16" s="18" t="str">
        <f t="shared" si="6"/>
        <v/>
      </c>
      <c r="D16" s="14" t="str">
        <f t="shared" si="6"/>
        <v/>
      </c>
      <c r="E16" s="58"/>
      <c r="F16" s="3" t="str">
        <f t="shared" si="10"/>
        <v/>
      </c>
      <c r="G16" s="58"/>
      <c r="H16" s="95"/>
      <c r="I16" s="96"/>
      <c r="J16" s="97"/>
      <c r="K16" s="96"/>
      <c r="L16" s="96"/>
      <c r="M16" s="96"/>
      <c r="N16" s="96"/>
      <c r="O16" s="96"/>
      <c r="P16" s="96"/>
      <c r="Q16" s="96"/>
      <c r="R16" s="96"/>
      <c r="S16" s="98"/>
      <c r="T16" s="58"/>
      <c r="V16" s="18" t="str">
        <f t="shared" si="11"/>
        <v/>
      </c>
      <c r="W16" s="14" t="str">
        <f t="shared" si="12"/>
        <v/>
      </c>
      <c r="Y16" s="18" t="str">
        <f t="shared" si="7"/>
        <v/>
      </c>
      <c r="Z16" s="14" t="str">
        <f t="shared" si="7"/>
        <v/>
      </c>
      <c r="AB16" s="77" t="str">
        <f t="shared" si="13"/>
        <v/>
      </c>
      <c r="AD16" s="48" t="str">
        <f>IF(OR($H16="", AD$9="", I16=""), "", IF('Intro &amp; Setup'!$W$30='Intro &amp; Setup'!$BN$15, I16+'Intro &amp; Setup'!$AF$19, WORKDAY(I16, 'Intro &amp; Setup'!$AF$19, $BR$59:$BR$106)))</f>
        <v/>
      </c>
      <c r="AE16" s="2" t="str">
        <f>IF(OR($H16="", AE$9="", J16=""), "", IF('Intro &amp; Setup'!$W$30='Intro &amp; Setup'!$BN$15, IF($Z$3='Intro &amp; Setup'!$BN$9, J16, AD16)+'Intro &amp; Setup'!$AF$20, WORKDAY(IF($Z$3='Intro &amp; Setup'!$BN$9, J16, AD16), 'Intro &amp; Setup'!$AF$20, $BR$59:$BR$106)))</f>
        <v/>
      </c>
      <c r="AF16" s="2" t="str">
        <f>IF(OR($H16="", AF$9="", K16=""), "", IF('Intro &amp; Setup'!$W$30='Intro &amp; Setup'!$BN$15, IF($Z$3='Intro &amp; Setup'!$BN$9, K16, AE16)+'Intro &amp; Setup'!$AF$21, WORKDAY(IF($Z$3='Intro &amp; Setup'!$BN$9, K16, AE16), 'Intro &amp; Setup'!$AF$21, $BR$59:$BR$106)))</f>
        <v/>
      </c>
      <c r="AG16" s="2" t="str">
        <f>IF(OR($H16="", AG$9="", L16=""), "", IF('Intro &amp; Setup'!$W$30='Intro &amp; Setup'!$BN$15, IF($Z$3='Intro &amp; Setup'!$BN$9, L16, AF16)+'Intro &amp; Setup'!$AF$22, WORKDAY(IF($Z$3='Intro &amp; Setup'!$BN$9, L16, AF16), 'Intro &amp; Setup'!$AF$22, $BR$59:$BR$106)))</f>
        <v/>
      </c>
      <c r="AH16" s="2" t="str">
        <f>IF(OR($H16="", AH$9="", M16=""), "", IF('Intro &amp; Setup'!$W$30='Intro &amp; Setup'!$BN$15, IF($Z$3='Intro &amp; Setup'!$BN$9, M16, AG16)+'Intro &amp; Setup'!$AF$23, WORKDAY(IF($Z$3='Intro &amp; Setup'!$BN$9, M16, AG16), 'Intro &amp; Setup'!$AF$23, $BR$59:$BR$106)))</f>
        <v/>
      </c>
      <c r="AI16" s="2" t="str">
        <f>IF(OR($H16="", AI$9="", N16=""), "", IF('Intro &amp; Setup'!$W$30='Intro &amp; Setup'!$BN$15, IF($Z$3='Intro &amp; Setup'!$BN$9, N16, AH16)+'Intro &amp; Setup'!$AF$24, WORKDAY(IF($Z$3='Intro &amp; Setup'!$BN$9, N16, AH16), 'Intro &amp; Setup'!$AF$24, $BR$59:$BR$106)))</f>
        <v/>
      </c>
      <c r="AJ16" s="2" t="str">
        <f>IF(OR($H16="", AJ$9="", O16=""), "", IF('Intro &amp; Setup'!$W$30='Intro &amp; Setup'!$BN$15, IF($Z$3='Intro &amp; Setup'!$BN$9, O16, AI16)+'Intro &amp; Setup'!$AF$25, WORKDAY(IF($Z$3='Intro &amp; Setup'!$BN$9, O16, AI16), 'Intro &amp; Setup'!$AF$25, $BR$59:$BR$106)))</f>
        <v/>
      </c>
      <c r="AK16" s="2" t="str">
        <f>IF(OR($H16="", AK$9="", P16=""), "", IF('Intro &amp; Setup'!$W$30='Intro &amp; Setup'!$BN$15, IF($Z$3='Intro &amp; Setup'!$BN$9, P16, AJ16)+'Intro &amp; Setup'!$AF$26, WORKDAY(IF($Z$3='Intro &amp; Setup'!$BN$9, P16, AJ16), 'Intro &amp; Setup'!$AF$26, $BR$59:$BR$106)))</f>
        <v/>
      </c>
      <c r="AL16" s="2" t="str">
        <f>IF(OR($H16="", AL$9="", Q16=""), "", IF('Intro &amp; Setup'!$W$30='Intro &amp; Setup'!$BN$15, IF($Z$3='Intro &amp; Setup'!$BN$9, Q16, AK16)+'Intro &amp; Setup'!$AF$27, WORKDAY(IF($Z$3='Intro &amp; Setup'!$BN$9, Q16, AK16), 'Intro &amp; Setup'!$AF$27, $BR$59:$BR$106)))</f>
        <v/>
      </c>
      <c r="AM16" s="10" t="str">
        <f>IF(OR($H16="", AM$9="", R16=""), "", IF('Intro &amp; Setup'!$W$30='Intro &amp; Setup'!$BN$15, IF($Z$3='Intro &amp; Setup'!$BN$9, R16, AL16)+'Intro &amp; Setup'!$AF$28, WORKDAY(IF($Z$3='Intro &amp; Setup'!$BN$9, R16, AL16), 'Intro &amp; Setup'!$AF$28, $BR$59:$BR$106)))</f>
        <v/>
      </c>
      <c r="AO16" s="18" t="str">
        <f t="shared" si="8"/>
        <v/>
      </c>
      <c r="AQ16" s="61" t="str">
        <f t="shared" si="14"/>
        <v/>
      </c>
      <c r="AS16" s="13" t="str">
        <f>IF(AD16="", "", IF(J16="", IF('Intro &amp; Setup'!$W$30='Intro &amp; Setup'!$BN$5, AD16-$BP$2, NETWORKDAYS($BP$2, AD16, $BR$59:$BR$106)-1), IF(AD16&lt;J16, $AS$7, $AS$6)))</f>
        <v/>
      </c>
      <c r="AT16" s="20" t="str">
        <f>IF(AE16="", "", IF(K16="", IF('Intro &amp; Setup'!$W$30='Intro &amp; Setup'!$BN$5, AE16-$BP$2, NETWORKDAYS($BP$2, AE16, $BR$59:$BR$106)-1), IF(AE16&lt;K16, $AS$7, $AS$6)))</f>
        <v/>
      </c>
      <c r="AU16" s="20" t="str">
        <f>IF(AF16="", "", IF(L16="", IF('Intro &amp; Setup'!$W$30='Intro &amp; Setup'!$BN$5, AF16-$BP$2, NETWORKDAYS($BP$2, AF16, $BR$59:$BR$106)-1), IF(AF16&lt;L16, $AS$7, $AS$6)))</f>
        <v/>
      </c>
      <c r="AV16" s="20" t="str">
        <f>IF(AG16="", "", IF(M16="", IF('Intro &amp; Setup'!$W$30='Intro &amp; Setup'!$BN$5, AG16-$BP$2, NETWORKDAYS($BP$2, AG16, $BR$59:$BR$106)-1), IF(AG16&lt;M16, $AS$7, $AS$6)))</f>
        <v/>
      </c>
      <c r="AW16" s="20" t="str">
        <f>IF(AH16="", "", IF(N16="", IF('Intro &amp; Setup'!$W$30='Intro &amp; Setup'!$BN$5, AH16-$BP$2, NETWORKDAYS($BP$2, AH16, $BR$59:$BR$106)-1), IF(AH16&lt;N16, $AS$7, $AS$6)))</f>
        <v/>
      </c>
      <c r="AX16" s="20" t="str">
        <f>IF(AI16="", "", IF(O16="", IF('Intro &amp; Setup'!$W$30='Intro &amp; Setup'!$BN$5, AI16-$BP$2, NETWORKDAYS($BP$2, AI16, $BR$59:$BR$106)-1), IF(AI16&lt;O16, $AS$7, $AS$6)))</f>
        <v/>
      </c>
      <c r="AY16" s="20" t="str">
        <f>IF(AJ16="", "", IF(P16="", IF('Intro &amp; Setup'!$W$30='Intro &amp; Setup'!$BN$5, AJ16-$BP$2, NETWORKDAYS($BP$2, AJ16, $BR$59:$BR$106)-1), IF(AJ16&lt;P16, $AS$7, $AS$6)))</f>
        <v/>
      </c>
      <c r="AZ16" s="20" t="str">
        <f>IF(AK16="", "", IF(Q16="", IF('Intro &amp; Setup'!$W$30='Intro &amp; Setup'!$BN$5, AK16-$BP$2, NETWORKDAYS($BP$2, AK16, $BR$59:$BR$106)-1), IF(AK16&lt;Q16, $AS$7, $AS$6)))</f>
        <v/>
      </c>
      <c r="BA16" s="20" t="str">
        <f>IF(AL16="", "", IF(R16="", IF('Intro &amp; Setup'!$W$30='Intro &amp; Setup'!$BN$5, AL16-$BP$2, NETWORKDAYS($BP$2, AL16, $BR$59:$BR$106)-1), IF(AL16&lt;R16, $AS$7, $AS$6)))</f>
        <v/>
      </c>
      <c r="BB16" s="14" t="str">
        <f>IF(AM16="", "", IF(S16="", IF('Intro &amp; Setup'!$W$30='Intro &amp; Setup'!$BN$5, AM16-$BP$2, NETWORKDAYS($BP$2, AM16, $BR$59:$BR$106)-1), IF(AM16&lt;S16, $AS$7, $AS$6)))</f>
        <v/>
      </c>
      <c r="BD16" s="13" t="str">
        <f t="shared" si="15"/>
        <v/>
      </c>
      <c r="BE16" s="20" t="str">
        <f t="shared" si="16"/>
        <v/>
      </c>
      <c r="BF16" s="20" t="str">
        <f t="shared" si="17"/>
        <v/>
      </c>
      <c r="BG16" s="20" t="str">
        <f t="shared" si="18"/>
        <v/>
      </c>
      <c r="BH16" s="20" t="str">
        <f t="shared" si="19"/>
        <v/>
      </c>
      <c r="BI16" s="20" t="str">
        <f t="shared" si="20"/>
        <v/>
      </c>
      <c r="BJ16" s="20" t="str">
        <f t="shared" si="21"/>
        <v/>
      </c>
      <c r="BK16" s="20" t="str">
        <f t="shared" si="22"/>
        <v/>
      </c>
      <c r="BL16" s="20" t="str">
        <f t="shared" si="23"/>
        <v/>
      </c>
      <c r="BM16" s="14" t="str">
        <f t="shared" si="24"/>
        <v/>
      </c>
      <c r="BP16" s="36" t="s">
        <v>36</v>
      </c>
      <c r="BR16" s="37">
        <f ca="1">BU16+INDEX(BY13:BY19, MATCH(BT16, BW13:BW19, 0))</f>
        <v>43591</v>
      </c>
      <c r="BS16" s="33"/>
      <c r="BT16" s="38" t="str">
        <f ca="1">TEXT(BU16, "ddd")</f>
        <v>Wed</v>
      </c>
      <c r="BU16" s="39">
        <f ca="1">DATE(BR12, 5, 1)</f>
        <v>43586</v>
      </c>
      <c r="BW16" s="18" t="s">
        <v>37</v>
      </c>
      <c r="BX16" s="18">
        <v>3</v>
      </c>
      <c r="BY16" s="18">
        <v>4</v>
      </c>
      <c r="BZ16" s="18">
        <v>6</v>
      </c>
      <c r="CA16" s="42"/>
      <c r="CD16" s="1" t="str">
        <f>IF('Intro &amp; Setup'!$W$26="", "", 'Intro &amp; Setup'!$W$26)</f>
        <v>Stage 8</v>
      </c>
    </row>
    <row r="17" spans="1:82" x14ac:dyDescent="0.25">
      <c r="A17" s="58"/>
      <c r="B17" s="13" t="str">
        <f t="shared" si="6"/>
        <v/>
      </c>
      <c r="C17" s="18" t="str">
        <f t="shared" si="6"/>
        <v/>
      </c>
      <c r="D17" s="14" t="str">
        <f t="shared" si="6"/>
        <v/>
      </c>
      <c r="E17" s="58"/>
      <c r="F17" s="3" t="str">
        <f t="shared" si="10"/>
        <v/>
      </c>
      <c r="G17" s="58"/>
      <c r="H17" s="95"/>
      <c r="I17" s="96"/>
      <c r="J17" s="97"/>
      <c r="K17" s="96"/>
      <c r="L17" s="96"/>
      <c r="M17" s="96"/>
      <c r="N17" s="96"/>
      <c r="O17" s="96"/>
      <c r="P17" s="96"/>
      <c r="Q17" s="96"/>
      <c r="R17" s="96"/>
      <c r="S17" s="98"/>
      <c r="T17" s="58"/>
      <c r="V17" s="18" t="str">
        <f t="shared" si="11"/>
        <v/>
      </c>
      <c r="W17" s="14" t="str">
        <f t="shared" si="12"/>
        <v/>
      </c>
      <c r="Y17" s="18" t="str">
        <f t="shared" si="7"/>
        <v/>
      </c>
      <c r="Z17" s="14" t="str">
        <f t="shared" si="7"/>
        <v/>
      </c>
      <c r="AB17" s="77" t="str">
        <f t="shared" si="13"/>
        <v/>
      </c>
      <c r="AD17" s="48" t="str">
        <f>IF(OR($H17="", AD$9="", I17=""), "", IF('Intro &amp; Setup'!$W$30='Intro &amp; Setup'!$BN$15, I17+'Intro &amp; Setup'!$AF$19, WORKDAY(I17, 'Intro &amp; Setup'!$AF$19, $BR$59:$BR$106)))</f>
        <v/>
      </c>
      <c r="AE17" s="2" t="str">
        <f>IF(OR($H17="", AE$9="", J17=""), "", IF('Intro &amp; Setup'!$W$30='Intro &amp; Setup'!$BN$15, IF($Z$3='Intro &amp; Setup'!$BN$9, J17, AD17)+'Intro &amp; Setup'!$AF$20, WORKDAY(IF($Z$3='Intro &amp; Setup'!$BN$9, J17, AD17), 'Intro &amp; Setup'!$AF$20, $BR$59:$BR$106)))</f>
        <v/>
      </c>
      <c r="AF17" s="2" t="str">
        <f>IF(OR($H17="", AF$9="", K17=""), "", IF('Intro &amp; Setup'!$W$30='Intro &amp; Setup'!$BN$15, IF($Z$3='Intro &amp; Setup'!$BN$9, K17, AE17)+'Intro &amp; Setup'!$AF$21, WORKDAY(IF($Z$3='Intro &amp; Setup'!$BN$9, K17, AE17), 'Intro &amp; Setup'!$AF$21, $BR$59:$BR$106)))</f>
        <v/>
      </c>
      <c r="AG17" s="2" t="str">
        <f>IF(OR($H17="", AG$9="", L17=""), "", IF('Intro &amp; Setup'!$W$30='Intro &amp; Setup'!$BN$15, IF($Z$3='Intro &amp; Setup'!$BN$9, L17, AF17)+'Intro &amp; Setup'!$AF$22, WORKDAY(IF($Z$3='Intro &amp; Setup'!$BN$9, L17, AF17), 'Intro &amp; Setup'!$AF$22, $BR$59:$BR$106)))</f>
        <v/>
      </c>
      <c r="AH17" s="2" t="str">
        <f>IF(OR($H17="", AH$9="", M17=""), "", IF('Intro &amp; Setup'!$W$30='Intro &amp; Setup'!$BN$15, IF($Z$3='Intro &amp; Setup'!$BN$9, M17, AG17)+'Intro &amp; Setup'!$AF$23, WORKDAY(IF($Z$3='Intro &amp; Setup'!$BN$9, M17, AG17), 'Intro &amp; Setup'!$AF$23, $BR$59:$BR$106)))</f>
        <v/>
      </c>
      <c r="AI17" s="2" t="str">
        <f>IF(OR($H17="", AI$9="", N17=""), "", IF('Intro &amp; Setup'!$W$30='Intro &amp; Setup'!$BN$15, IF($Z$3='Intro &amp; Setup'!$BN$9, N17, AH17)+'Intro &amp; Setup'!$AF$24, WORKDAY(IF($Z$3='Intro &amp; Setup'!$BN$9, N17, AH17), 'Intro &amp; Setup'!$AF$24, $BR$59:$BR$106)))</f>
        <v/>
      </c>
      <c r="AJ17" s="2" t="str">
        <f>IF(OR($H17="", AJ$9="", O17=""), "", IF('Intro &amp; Setup'!$W$30='Intro &amp; Setup'!$BN$15, IF($Z$3='Intro &amp; Setup'!$BN$9, O17, AI17)+'Intro &amp; Setup'!$AF$25, WORKDAY(IF($Z$3='Intro &amp; Setup'!$BN$9, O17, AI17), 'Intro &amp; Setup'!$AF$25, $BR$59:$BR$106)))</f>
        <v/>
      </c>
      <c r="AK17" s="2" t="str">
        <f>IF(OR($H17="", AK$9="", P17=""), "", IF('Intro &amp; Setup'!$W$30='Intro &amp; Setup'!$BN$15, IF($Z$3='Intro &amp; Setup'!$BN$9, P17, AJ17)+'Intro &amp; Setup'!$AF$26, WORKDAY(IF($Z$3='Intro &amp; Setup'!$BN$9, P17, AJ17), 'Intro &amp; Setup'!$AF$26, $BR$59:$BR$106)))</f>
        <v/>
      </c>
      <c r="AL17" s="2" t="str">
        <f>IF(OR($H17="", AL$9="", Q17=""), "", IF('Intro &amp; Setup'!$W$30='Intro &amp; Setup'!$BN$15, IF($Z$3='Intro &amp; Setup'!$BN$9, Q17, AK17)+'Intro &amp; Setup'!$AF$27, WORKDAY(IF($Z$3='Intro &amp; Setup'!$BN$9, Q17, AK17), 'Intro &amp; Setup'!$AF$27, $BR$59:$BR$106)))</f>
        <v/>
      </c>
      <c r="AM17" s="10" t="str">
        <f>IF(OR($H17="", AM$9="", R17=""), "", IF('Intro &amp; Setup'!$W$30='Intro &amp; Setup'!$BN$15, IF($Z$3='Intro &amp; Setup'!$BN$9, R17, AL17)+'Intro &amp; Setup'!$AF$28, WORKDAY(IF($Z$3='Intro &amp; Setup'!$BN$9, R17, AL17), 'Intro &amp; Setup'!$AF$28, $BR$59:$BR$106)))</f>
        <v/>
      </c>
      <c r="AO17" s="18" t="str">
        <f t="shared" si="8"/>
        <v/>
      </c>
      <c r="AQ17" s="61" t="str">
        <f t="shared" si="14"/>
        <v/>
      </c>
      <c r="AS17" s="13" t="str">
        <f>IF(AD17="", "", IF(J17="", IF('Intro &amp; Setup'!$W$30='Intro &amp; Setup'!$BN$5, AD17-$BP$2, NETWORKDAYS($BP$2, AD17, $BR$59:$BR$106)-1), IF(AD17&lt;J17, $AS$7, $AS$6)))</f>
        <v/>
      </c>
      <c r="AT17" s="20" t="str">
        <f>IF(AE17="", "", IF(K17="", IF('Intro &amp; Setup'!$W$30='Intro &amp; Setup'!$BN$5, AE17-$BP$2, NETWORKDAYS($BP$2, AE17, $BR$59:$BR$106)-1), IF(AE17&lt;K17, $AS$7, $AS$6)))</f>
        <v/>
      </c>
      <c r="AU17" s="20" t="str">
        <f>IF(AF17="", "", IF(L17="", IF('Intro &amp; Setup'!$W$30='Intro &amp; Setup'!$BN$5, AF17-$BP$2, NETWORKDAYS($BP$2, AF17, $BR$59:$BR$106)-1), IF(AF17&lt;L17, $AS$7, $AS$6)))</f>
        <v/>
      </c>
      <c r="AV17" s="20" t="str">
        <f>IF(AG17="", "", IF(M17="", IF('Intro &amp; Setup'!$W$30='Intro &amp; Setup'!$BN$5, AG17-$BP$2, NETWORKDAYS($BP$2, AG17, $BR$59:$BR$106)-1), IF(AG17&lt;M17, $AS$7, $AS$6)))</f>
        <v/>
      </c>
      <c r="AW17" s="20" t="str">
        <f>IF(AH17="", "", IF(N17="", IF('Intro &amp; Setup'!$W$30='Intro &amp; Setup'!$BN$5, AH17-$BP$2, NETWORKDAYS($BP$2, AH17, $BR$59:$BR$106)-1), IF(AH17&lt;N17, $AS$7, $AS$6)))</f>
        <v/>
      </c>
      <c r="AX17" s="20" t="str">
        <f>IF(AI17="", "", IF(O17="", IF('Intro &amp; Setup'!$W$30='Intro &amp; Setup'!$BN$5, AI17-$BP$2, NETWORKDAYS($BP$2, AI17, $BR$59:$BR$106)-1), IF(AI17&lt;O17, $AS$7, $AS$6)))</f>
        <v/>
      </c>
      <c r="AY17" s="20" t="str">
        <f>IF(AJ17="", "", IF(P17="", IF('Intro &amp; Setup'!$W$30='Intro &amp; Setup'!$BN$5, AJ17-$BP$2, NETWORKDAYS($BP$2, AJ17, $BR$59:$BR$106)-1), IF(AJ17&lt;P17, $AS$7, $AS$6)))</f>
        <v/>
      </c>
      <c r="AZ17" s="20" t="str">
        <f>IF(AK17="", "", IF(Q17="", IF('Intro &amp; Setup'!$W$30='Intro &amp; Setup'!$BN$5, AK17-$BP$2, NETWORKDAYS($BP$2, AK17, $BR$59:$BR$106)-1), IF(AK17&lt;Q17, $AS$7, $AS$6)))</f>
        <v/>
      </c>
      <c r="BA17" s="20" t="str">
        <f>IF(AL17="", "", IF(R17="", IF('Intro &amp; Setup'!$W$30='Intro &amp; Setup'!$BN$5, AL17-$BP$2, NETWORKDAYS($BP$2, AL17, $BR$59:$BR$106)-1), IF(AL17&lt;R17, $AS$7, $AS$6)))</f>
        <v/>
      </c>
      <c r="BB17" s="14" t="str">
        <f>IF(AM17="", "", IF(S17="", IF('Intro &amp; Setup'!$W$30='Intro &amp; Setup'!$BN$5, AM17-$BP$2, NETWORKDAYS($BP$2, AM17, $BR$59:$BR$106)-1), IF(AM17&lt;S17, $AS$7, $AS$6)))</f>
        <v/>
      </c>
      <c r="BD17" s="13" t="str">
        <f t="shared" si="15"/>
        <v/>
      </c>
      <c r="BE17" s="20" t="str">
        <f t="shared" si="16"/>
        <v/>
      </c>
      <c r="BF17" s="20" t="str">
        <f t="shared" si="17"/>
        <v/>
      </c>
      <c r="BG17" s="20" t="str">
        <f t="shared" si="18"/>
        <v/>
      </c>
      <c r="BH17" s="20" t="str">
        <f t="shared" si="19"/>
        <v/>
      </c>
      <c r="BI17" s="20" t="str">
        <f t="shared" si="20"/>
        <v/>
      </c>
      <c r="BJ17" s="20" t="str">
        <f t="shared" si="21"/>
        <v/>
      </c>
      <c r="BK17" s="20" t="str">
        <f t="shared" si="22"/>
        <v/>
      </c>
      <c r="BL17" s="20" t="str">
        <f t="shared" si="23"/>
        <v/>
      </c>
      <c r="BM17" s="14" t="str">
        <f t="shared" si="24"/>
        <v/>
      </c>
      <c r="BP17" s="36" t="s">
        <v>38</v>
      </c>
      <c r="BR17" s="37">
        <f ca="1">BU17-INDEX(BX13:BX19, MATCH(BT17, BW13:BW19, 0))</f>
        <v>43612</v>
      </c>
      <c r="BS17" s="33"/>
      <c r="BT17" s="38" t="str">
        <f ca="1">TEXT(BU17, "ddd")</f>
        <v>Fri</v>
      </c>
      <c r="BU17" s="39">
        <f ca="1">DATE(BR12, 5, 31)</f>
        <v>43616</v>
      </c>
      <c r="BW17" s="18" t="s">
        <v>39</v>
      </c>
      <c r="BX17" s="18">
        <v>4</v>
      </c>
      <c r="BY17" s="18">
        <v>3</v>
      </c>
      <c r="BZ17" s="18">
        <v>0</v>
      </c>
      <c r="CA17" s="42"/>
      <c r="CD17" s="1" t="str">
        <f>IF('Intro &amp; Setup'!$W$27="", "", 'Intro &amp; Setup'!$W$27)</f>
        <v/>
      </c>
    </row>
    <row r="18" spans="1:82" x14ac:dyDescent="0.25">
      <c r="A18" s="58"/>
      <c r="B18" s="13" t="str">
        <f t="shared" si="6"/>
        <v/>
      </c>
      <c r="C18" s="18" t="str">
        <f t="shared" si="6"/>
        <v/>
      </c>
      <c r="D18" s="14" t="str">
        <f t="shared" si="6"/>
        <v/>
      </c>
      <c r="E18" s="58"/>
      <c r="F18" s="3" t="str">
        <f t="shared" si="10"/>
        <v/>
      </c>
      <c r="G18" s="58"/>
      <c r="H18" s="95"/>
      <c r="I18" s="96"/>
      <c r="J18" s="97"/>
      <c r="K18" s="96"/>
      <c r="L18" s="96"/>
      <c r="M18" s="96"/>
      <c r="N18" s="96"/>
      <c r="O18" s="96"/>
      <c r="P18" s="96"/>
      <c r="Q18" s="96"/>
      <c r="R18" s="96"/>
      <c r="S18" s="98"/>
      <c r="T18" s="58"/>
      <c r="V18" s="18" t="str">
        <f t="shared" si="11"/>
        <v/>
      </c>
      <c r="W18" s="14" t="str">
        <f t="shared" si="12"/>
        <v/>
      </c>
      <c r="Y18" s="18" t="str">
        <f t="shared" si="7"/>
        <v/>
      </c>
      <c r="Z18" s="14" t="str">
        <f t="shared" si="7"/>
        <v/>
      </c>
      <c r="AB18" s="77" t="str">
        <f t="shared" si="13"/>
        <v/>
      </c>
      <c r="AD18" s="48" t="str">
        <f>IF(OR($H18="", AD$9="", I18=""), "", IF('Intro &amp; Setup'!$W$30='Intro &amp; Setup'!$BN$15, I18+'Intro &amp; Setup'!$AF$19, WORKDAY(I18, 'Intro &amp; Setup'!$AF$19, $BR$59:$BR$106)))</f>
        <v/>
      </c>
      <c r="AE18" s="2" t="str">
        <f>IF(OR($H18="", AE$9="", J18=""), "", IF('Intro &amp; Setup'!$W$30='Intro &amp; Setup'!$BN$15, IF($Z$3='Intro &amp; Setup'!$BN$9, J18, AD18)+'Intro &amp; Setup'!$AF$20, WORKDAY(IF($Z$3='Intro &amp; Setup'!$BN$9, J18, AD18), 'Intro &amp; Setup'!$AF$20, $BR$59:$BR$106)))</f>
        <v/>
      </c>
      <c r="AF18" s="2" t="str">
        <f>IF(OR($H18="", AF$9="", K18=""), "", IF('Intro &amp; Setup'!$W$30='Intro &amp; Setup'!$BN$15, IF($Z$3='Intro &amp; Setup'!$BN$9, K18, AE18)+'Intro &amp; Setup'!$AF$21, WORKDAY(IF($Z$3='Intro &amp; Setup'!$BN$9, K18, AE18), 'Intro &amp; Setup'!$AF$21, $BR$59:$BR$106)))</f>
        <v/>
      </c>
      <c r="AG18" s="2" t="str">
        <f>IF(OR($H18="", AG$9="", L18=""), "", IF('Intro &amp; Setup'!$W$30='Intro &amp; Setup'!$BN$15, IF($Z$3='Intro &amp; Setup'!$BN$9, L18, AF18)+'Intro &amp; Setup'!$AF$22, WORKDAY(IF($Z$3='Intro &amp; Setup'!$BN$9, L18, AF18), 'Intro &amp; Setup'!$AF$22, $BR$59:$BR$106)))</f>
        <v/>
      </c>
      <c r="AH18" s="2" t="str">
        <f>IF(OR($H18="", AH$9="", M18=""), "", IF('Intro &amp; Setup'!$W$30='Intro &amp; Setup'!$BN$15, IF($Z$3='Intro &amp; Setup'!$BN$9, M18, AG18)+'Intro &amp; Setup'!$AF$23, WORKDAY(IF($Z$3='Intro &amp; Setup'!$BN$9, M18, AG18), 'Intro &amp; Setup'!$AF$23, $BR$59:$BR$106)))</f>
        <v/>
      </c>
      <c r="AI18" s="2" t="str">
        <f>IF(OR($H18="", AI$9="", N18=""), "", IF('Intro &amp; Setup'!$W$30='Intro &amp; Setup'!$BN$15, IF($Z$3='Intro &amp; Setup'!$BN$9, N18, AH18)+'Intro &amp; Setup'!$AF$24, WORKDAY(IF($Z$3='Intro &amp; Setup'!$BN$9, N18, AH18), 'Intro &amp; Setup'!$AF$24, $BR$59:$BR$106)))</f>
        <v/>
      </c>
      <c r="AJ18" s="2" t="str">
        <f>IF(OR($H18="", AJ$9="", O18=""), "", IF('Intro &amp; Setup'!$W$30='Intro &amp; Setup'!$BN$15, IF($Z$3='Intro &amp; Setup'!$BN$9, O18, AI18)+'Intro &amp; Setup'!$AF$25, WORKDAY(IF($Z$3='Intro &amp; Setup'!$BN$9, O18, AI18), 'Intro &amp; Setup'!$AF$25, $BR$59:$BR$106)))</f>
        <v/>
      </c>
      <c r="AK18" s="2" t="str">
        <f>IF(OR($H18="", AK$9="", P18=""), "", IF('Intro &amp; Setup'!$W$30='Intro &amp; Setup'!$BN$15, IF($Z$3='Intro &amp; Setup'!$BN$9, P18, AJ18)+'Intro &amp; Setup'!$AF$26, WORKDAY(IF($Z$3='Intro &amp; Setup'!$BN$9, P18, AJ18), 'Intro &amp; Setup'!$AF$26, $BR$59:$BR$106)))</f>
        <v/>
      </c>
      <c r="AL18" s="2" t="str">
        <f>IF(OR($H18="", AL$9="", Q18=""), "", IF('Intro &amp; Setup'!$W$30='Intro &amp; Setup'!$BN$15, IF($Z$3='Intro &amp; Setup'!$BN$9, Q18, AK18)+'Intro &amp; Setup'!$AF$27, WORKDAY(IF($Z$3='Intro &amp; Setup'!$BN$9, Q18, AK18), 'Intro &amp; Setup'!$AF$27, $BR$59:$BR$106)))</f>
        <v/>
      </c>
      <c r="AM18" s="10" t="str">
        <f>IF(OR($H18="", AM$9="", R18=""), "", IF('Intro &amp; Setup'!$W$30='Intro &amp; Setup'!$BN$15, IF($Z$3='Intro &amp; Setup'!$BN$9, R18, AL18)+'Intro &amp; Setup'!$AF$28, WORKDAY(IF($Z$3='Intro &amp; Setup'!$BN$9, R18, AL18), 'Intro &amp; Setup'!$AF$28, $BR$59:$BR$106)))</f>
        <v/>
      </c>
      <c r="AO18" s="18" t="str">
        <f t="shared" si="8"/>
        <v/>
      </c>
      <c r="AQ18" s="61" t="str">
        <f t="shared" si="14"/>
        <v/>
      </c>
      <c r="AS18" s="13" t="str">
        <f>IF(AD18="", "", IF(J18="", IF('Intro &amp; Setup'!$W$30='Intro &amp; Setup'!$BN$5, AD18-$BP$2, NETWORKDAYS($BP$2, AD18, $BR$59:$BR$106)-1), IF(AD18&lt;J18, $AS$7, $AS$6)))</f>
        <v/>
      </c>
      <c r="AT18" s="20" t="str">
        <f>IF(AE18="", "", IF(K18="", IF('Intro &amp; Setup'!$W$30='Intro &amp; Setup'!$BN$5, AE18-$BP$2, NETWORKDAYS($BP$2, AE18, $BR$59:$BR$106)-1), IF(AE18&lt;K18, $AS$7, $AS$6)))</f>
        <v/>
      </c>
      <c r="AU18" s="20" t="str">
        <f>IF(AF18="", "", IF(L18="", IF('Intro &amp; Setup'!$W$30='Intro &amp; Setup'!$BN$5, AF18-$BP$2, NETWORKDAYS($BP$2, AF18, $BR$59:$BR$106)-1), IF(AF18&lt;L18, $AS$7, $AS$6)))</f>
        <v/>
      </c>
      <c r="AV18" s="20" t="str">
        <f>IF(AG18="", "", IF(M18="", IF('Intro &amp; Setup'!$W$30='Intro &amp; Setup'!$BN$5, AG18-$BP$2, NETWORKDAYS($BP$2, AG18, $BR$59:$BR$106)-1), IF(AG18&lt;M18, $AS$7, $AS$6)))</f>
        <v/>
      </c>
      <c r="AW18" s="20" t="str">
        <f>IF(AH18="", "", IF(N18="", IF('Intro &amp; Setup'!$W$30='Intro &amp; Setup'!$BN$5, AH18-$BP$2, NETWORKDAYS($BP$2, AH18, $BR$59:$BR$106)-1), IF(AH18&lt;N18, $AS$7, $AS$6)))</f>
        <v/>
      </c>
      <c r="AX18" s="20" t="str">
        <f>IF(AI18="", "", IF(O18="", IF('Intro &amp; Setup'!$W$30='Intro &amp; Setup'!$BN$5, AI18-$BP$2, NETWORKDAYS($BP$2, AI18, $BR$59:$BR$106)-1), IF(AI18&lt;O18, $AS$7, $AS$6)))</f>
        <v/>
      </c>
      <c r="AY18" s="20" t="str">
        <f>IF(AJ18="", "", IF(P18="", IF('Intro &amp; Setup'!$W$30='Intro &amp; Setup'!$BN$5, AJ18-$BP$2, NETWORKDAYS($BP$2, AJ18, $BR$59:$BR$106)-1), IF(AJ18&lt;P18, $AS$7, $AS$6)))</f>
        <v/>
      </c>
      <c r="AZ18" s="20" t="str">
        <f>IF(AK18="", "", IF(Q18="", IF('Intro &amp; Setup'!$W$30='Intro &amp; Setup'!$BN$5, AK18-$BP$2, NETWORKDAYS($BP$2, AK18, $BR$59:$BR$106)-1), IF(AK18&lt;Q18, $AS$7, $AS$6)))</f>
        <v/>
      </c>
      <c r="BA18" s="20" t="str">
        <f>IF(AL18="", "", IF(R18="", IF('Intro &amp; Setup'!$W$30='Intro &amp; Setup'!$BN$5, AL18-$BP$2, NETWORKDAYS($BP$2, AL18, $BR$59:$BR$106)-1), IF(AL18&lt;R18, $AS$7, $AS$6)))</f>
        <v/>
      </c>
      <c r="BB18" s="14" t="str">
        <f>IF(AM18="", "", IF(S18="", IF('Intro &amp; Setup'!$W$30='Intro &amp; Setup'!$BN$5, AM18-$BP$2, NETWORKDAYS($BP$2, AM18, $BR$59:$BR$106)-1), IF(AM18&lt;S18, $AS$7, $AS$6)))</f>
        <v/>
      </c>
      <c r="BD18" s="13" t="str">
        <f t="shared" si="15"/>
        <v/>
      </c>
      <c r="BE18" s="20" t="str">
        <f t="shared" si="16"/>
        <v/>
      </c>
      <c r="BF18" s="20" t="str">
        <f t="shared" si="17"/>
        <v/>
      </c>
      <c r="BG18" s="20" t="str">
        <f t="shared" si="18"/>
        <v/>
      </c>
      <c r="BH18" s="20" t="str">
        <f t="shared" si="19"/>
        <v/>
      </c>
      <c r="BI18" s="20" t="str">
        <f t="shared" si="20"/>
        <v/>
      </c>
      <c r="BJ18" s="20" t="str">
        <f t="shared" si="21"/>
        <v/>
      </c>
      <c r="BK18" s="20" t="str">
        <f t="shared" si="22"/>
        <v/>
      </c>
      <c r="BL18" s="20" t="str">
        <f t="shared" si="23"/>
        <v/>
      </c>
      <c r="BM18" s="14" t="str">
        <f t="shared" si="24"/>
        <v/>
      </c>
      <c r="BP18" s="36" t="s">
        <v>40</v>
      </c>
      <c r="BR18" s="37">
        <f ca="1">BU18-INDEX(BX13:BX19, MATCH(BT18, BW13:BW19, 0))</f>
        <v>43703</v>
      </c>
      <c r="BS18" s="33"/>
      <c r="BT18" s="38" t="str">
        <f ca="1">TEXT(BU18, "ddd")</f>
        <v>Sat</v>
      </c>
      <c r="BU18" s="39">
        <f ca="1">DATE(BR12, 8, 31)</f>
        <v>43708</v>
      </c>
      <c r="BW18" s="18" t="s">
        <v>41</v>
      </c>
      <c r="BX18" s="18">
        <v>5</v>
      </c>
      <c r="BY18" s="18">
        <v>2</v>
      </c>
      <c r="BZ18" s="18">
        <v>1</v>
      </c>
      <c r="CA18" s="42"/>
      <c r="CD18" s="1" t="str">
        <f>IF('Intro &amp; Setup'!$W$28="", "", 'Intro &amp; Setup'!$W$28)</f>
        <v/>
      </c>
    </row>
    <row r="19" spans="1:82" x14ac:dyDescent="0.25">
      <c r="A19" s="58"/>
      <c r="B19" s="13" t="str">
        <f t="shared" si="6"/>
        <v/>
      </c>
      <c r="C19" s="18" t="str">
        <f t="shared" si="6"/>
        <v/>
      </c>
      <c r="D19" s="14" t="str">
        <f t="shared" si="6"/>
        <v/>
      </c>
      <c r="E19" s="58"/>
      <c r="F19" s="3" t="str">
        <f t="shared" si="10"/>
        <v/>
      </c>
      <c r="G19" s="58"/>
      <c r="H19" s="95"/>
      <c r="I19" s="96"/>
      <c r="J19" s="97"/>
      <c r="K19" s="96"/>
      <c r="L19" s="96"/>
      <c r="M19" s="96"/>
      <c r="N19" s="96"/>
      <c r="O19" s="96"/>
      <c r="P19" s="96"/>
      <c r="Q19" s="96"/>
      <c r="R19" s="96"/>
      <c r="S19" s="98"/>
      <c r="T19" s="58"/>
      <c r="V19" s="18" t="str">
        <f t="shared" si="11"/>
        <v/>
      </c>
      <c r="W19" s="14" t="str">
        <f t="shared" si="12"/>
        <v/>
      </c>
      <c r="Y19" s="18" t="str">
        <f t="shared" si="7"/>
        <v/>
      </c>
      <c r="Z19" s="14" t="str">
        <f t="shared" si="7"/>
        <v/>
      </c>
      <c r="AB19" s="77" t="str">
        <f t="shared" si="13"/>
        <v/>
      </c>
      <c r="AD19" s="48" t="str">
        <f>IF(OR($H19="", AD$9="", I19=""), "", IF('Intro &amp; Setup'!$W$30='Intro &amp; Setup'!$BN$15, I19+'Intro &amp; Setup'!$AF$19, WORKDAY(I19, 'Intro &amp; Setup'!$AF$19, $BR$59:$BR$106)))</f>
        <v/>
      </c>
      <c r="AE19" s="2" t="str">
        <f>IF(OR($H19="", AE$9="", J19=""), "", IF('Intro &amp; Setup'!$W$30='Intro &amp; Setup'!$BN$15, IF($Z$3='Intro &amp; Setup'!$BN$9, J19, AD19)+'Intro &amp; Setup'!$AF$20, WORKDAY(IF($Z$3='Intro &amp; Setup'!$BN$9, J19, AD19), 'Intro &amp; Setup'!$AF$20, $BR$59:$BR$106)))</f>
        <v/>
      </c>
      <c r="AF19" s="2" t="str">
        <f>IF(OR($H19="", AF$9="", K19=""), "", IF('Intro &amp; Setup'!$W$30='Intro &amp; Setup'!$BN$15, IF($Z$3='Intro &amp; Setup'!$BN$9, K19, AE19)+'Intro &amp; Setup'!$AF$21, WORKDAY(IF($Z$3='Intro &amp; Setup'!$BN$9, K19, AE19), 'Intro &amp; Setup'!$AF$21, $BR$59:$BR$106)))</f>
        <v/>
      </c>
      <c r="AG19" s="2" t="str">
        <f>IF(OR($H19="", AG$9="", L19=""), "", IF('Intro &amp; Setup'!$W$30='Intro &amp; Setup'!$BN$15, IF($Z$3='Intro &amp; Setup'!$BN$9, L19, AF19)+'Intro &amp; Setup'!$AF$22, WORKDAY(IF($Z$3='Intro &amp; Setup'!$BN$9, L19, AF19), 'Intro &amp; Setup'!$AF$22, $BR$59:$BR$106)))</f>
        <v/>
      </c>
      <c r="AH19" s="2" t="str">
        <f>IF(OR($H19="", AH$9="", M19=""), "", IF('Intro &amp; Setup'!$W$30='Intro &amp; Setup'!$BN$15, IF($Z$3='Intro &amp; Setup'!$BN$9, M19, AG19)+'Intro &amp; Setup'!$AF$23, WORKDAY(IF($Z$3='Intro &amp; Setup'!$BN$9, M19, AG19), 'Intro &amp; Setup'!$AF$23, $BR$59:$BR$106)))</f>
        <v/>
      </c>
      <c r="AI19" s="2" t="str">
        <f>IF(OR($H19="", AI$9="", N19=""), "", IF('Intro &amp; Setup'!$W$30='Intro &amp; Setup'!$BN$15, IF($Z$3='Intro &amp; Setup'!$BN$9, N19, AH19)+'Intro &amp; Setup'!$AF$24, WORKDAY(IF($Z$3='Intro &amp; Setup'!$BN$9, N19, AH19), 'Intro &amp; Setup'!$AF$24, $BR$59:$BR$106)))</f>
        <v/>
      </c>
      <c r="AJ19" s="2" t="str">
        <f>IF(OR($H19="", AJ$9="", O19=""), "", IF('Intro &amp; Setup'!$W$30='Intro &amp; Setup'!$BN$15, IF($Z$3='Intro &amp; Setup'!$BN$9, O19, AI19)+'Intro &amp; Setup'!$AF$25, WORKDAY(IF($Z$3='Intro &amp; Setup'!$BN$9, O19, AI19), 'Intro &amp; Setup'!$AF$25, $BR$59:$BR$106)))</f>
        <v/>
      </c>
      <c r="AK19" s="2" t="str">
        <f>IF(OR($H19="", AK$9="", P19=""), "", IF('Intro &amp; Setup'!$W$30='Intro &amp; Setup'!$BN$15, IF($Z$3='Intro &amp; Setup'!$BN$9, P19, AJ19)+'Intro &amp; Setup'!$AF$26, WORKDAY(IF($Z$3='Intro &amp; Setup'!$BN$9, P19, AJ19), 'Intro &amp; Setup'!$AF$26, $BR$59:$BR$106)))</f>
        <v/>
      </c>
      <c r="AL19" s="2" t="str">
        <f>IF(OR($H19="", AL$9="", Q19=""), "", IF('Intro &amp; Setup'!$W$30='Intro &amp; Setup'!$BN$15, IF($Z$3='Intro &amp; Setup'!$BN$9, Q19, AK19)+'Intro &amp; Setup'!$AF$27, WORKDAY(IF($Z$3='Intro &amp; Setup'!$BN$9, Q19, AK19), 'Intro &amp; Setup'!$AF$27, $BR$59:$BR$106)))</f>
        <v/>
      </c>
      <c r="AM19" s="10" t="str">
        <f>IF(OR($H19="", AM$9="", R19=""), "", IF('Intro &amp; Setup'!$W$30='Intro &amp; Setup'!$BN$15, IF($Z$3='Intro &amp; Setup'!$BN$9, R19, AL19)+'Intro &amp; Setup'!$AF$28, WORKDAY(IF($Z$3='Intro &amp; Setup'!$BN$9, R19, AL19), 'Intro &amp; Setup'!$AF$28, $BR$59:$BR$106)))</f>
        <v/>
      </c>
      <c r="AO19" s="18" t="str">
        <f t="shared" si="8"/>
        <v/>
      </c>
      <c r="AQ19" s="61" t="str">
        <f t="shared" si="14"/>
        <v/>
      </c>
      <c r="AS19" s="13" t="str">
        <f>IF(AD19="", "", IF(J19="", IF('Intro &amp; Setup'!$W$30='Intro &amp; Setup'!$BN$5, AD19-$BP$2, NETWORKDAYS($BP$2, AD19, $BR$59:$BR$106)-1), IF(AD19&lt;J19, $AS$7, $AS$6)))</f>
        <v/>
      </c>
      <c r="AT19" s="20" t="str">
        <f>IF(AE19="", "", IF(K19="", IF('Intro &amp; Setup'!$W$30='Intro &amp; Setup'!$BN$5, AE19-$BP$2, NETWORKDAYS($BP$2, AE19, $BR$59:$BR$106)-1), IF(AE19&lt;K19, $AS$7, $AS$6)))</f>
        <v/>
      </c>
      <c r="AU19" s="20" t="str">
        <f>IF(AF19="", "", IF(L19="", IF('Intro &amp; Setup'!$W$30='Intro &amp; Setup'!$BN$5, AF19-$BP$2, NETWORKDAYS($BP$2, AF19, $BR$59:$BR$106)-1), IF(AF19&lt;L19, $AS$7, $AS$6)))</f>
        <v/>
      </c>
      <c r="AV19" s="20" t="str">
        <f>IF(AG19="", "", IF(M19="", IF('Intro &amp; Setup'!$W$30='Intro &amp; Setup'!$BN$5, AG19-$BP$2, NETWORKDAYS($BP$2, AG19, $BR$59:$BR$106)-1), IF(AG19&lt;M19, $AS$7, $AS$6)))</f>
        <v/>
      </c>
      <c r="AW19" s="20" t="str">
        <f>IF(AH19="", "", IF(N19="", IF('Intro &amp; Setup'!$W$30='Intro &amp; Setup'!$BN$5, AH19-$BP$2, NETWORKDAYS($BP$2, AH19, $BR$59:$BR$106)-1), IF(AH19&lt;N19, $AS$7, $AS$6)))</f>
        <v/>
      </c>
      <c r="AX19" s="20" t="str">
        <f>IF(AI19="", "", IF(O19="", IF('Intro &amp; Setup'!$W$30='Intro &amp; Setup'!$BN$5, AI19-$BP$2, NETWORKDAYS($BP$2, AI19, $BR$59:$BR$106)-1), IF(AI19&lt;O19, $AS$7, $AS$6)))</f>
        <v/>
      </c>
      <c r="AY19" s="20" t="str">
        <f>IF(AJ19="", "", IF(P19="", IF('Intro &amp; Setup'!$W$30='Intro &amp; Setup'!$BN$5, AJ19-$BP$2, NETWORKDAYS($BP$2, AJ19, $BR$59:$BR$106)-1), IF(AJ19&lt;P19, $AS$7, $AS$6)))</f>
        <v/>
      </c>
      <c r="AZ19" s="20" t="str">
        <f>IF(AK19="", "", IF(Q19="", IF('Intro &amp; Setup'!$W$30='Intro &amp; Setup'!$BN$5, AK19-$BP$2, NETWORKDAYS($BP$2, AK19, $BR$59:$BR$106)-1), IF(AK19&lt;Q19, $AS$7, $AS$6)))</f>
        <v/>
      </c>
      <c r="BA19" s="20" t="str">
        <f>IF(AL19="", "", IF(R19="", IF('Intro &amp; Setup'!$W$30='Intro &amp; Setup'!$BN$5, AL19-$BP$2, NETWORKDAYS($BP$2, AL19, $BR$59:$BR$106)-1), IF(AL19&lt;R19, $AS$7, $AS$6)))</f>
        <v/>
      </c>
      <c r="BB19" s="14" t="str">
        <f>IF(AM19="", "", IF(S19="", IF('Intro &amp; Setup'!$W$30='Intro &amp; Setup'!$BN$5, AM19-$BP$2, NETWORKDAYS($BP$2, AM19, $BR$59:$BR$106)-1), IF(AM19&lt;S19, $AS$7, $AS$6)))</f>
        <v/>
      </c>
      <c r="BD19" s="13" t="str">
        <f t="shared" si="15"/>
        <v/>
      </c>
      <c r="BE19" s="20" t="str">
        <f t="shared" si="16"/>
        <v/>
      </c>
      <c r="BF19" s="20" t="str">
        <f t="shared" si="17"/>
        <v/>
      </c>
      <c r="BG19" s="20" t="str">
        <f t="shared" si="18"/>
        <v/>
      </c>
      <c r="BH19" s="20" t="str">
        <f t="shared" si="19"/>
        <v/>
      </c>
      <c r="BI19" s="20" t="str">
        <f t="shared" si="20"/>
        <v/>
      </c>
      <c r="BJ19" s="20" t="str">
        <f t="shared" si="21"/>
        <v/>
      </c>
      <c r="BK19" s="20" t="str">
        <f t="shared" si="22"/>
        <v/>
      </c>
      <c r="BL19" s="20" t="str">
        <f t="shared" si="23"/>
        <v/>
      </c>
      <c r="BM19" s="14" t="str">
        <f t="shared" si="24"/>
        <v/>
      </c>
      <c r="BP19" s="36" t="s">
        <v>42</v>
      </c>
      <c r="BR19" s="37">
        <f ca="1">IF(OR(BT19="Sat", BT19="Sun"), BU19+INDEX(BY13:BY19, MATCH(BT19, BW13:BW19, 0)), BU19)</f>
        <v>43824</v>
      </c>
      <c r="BS19" s="33"/>
      <c r="BT19" s="18" t="str">
        <f t="shared" ref="BT19:BT20" ca="1" si="26">TEXT(BU19, "ddd")</f>
        <v>Wed</v>
      </c>
      <c r="BU19" s="39">
        <f ca="1">DATE(BR12, 12, 25)</f>
        <v>43824</v>
      </c>
      <c r="BW19" s="19" t="s">
        <v>43</v>
      </c>
      <c r="BX19" s="19">
        <v>6</v>
      </c>
      <c r="BY19" s="19">
        <v>1</v>
      </c>
      <c r="BZ19" s="19">
        <v>2</v>
      </c>
      <c r="CA19" s="42"/>
    </row>
    <row r="20" spans="1:82" x14ac:dyDescent="0.25">
      <c r="A20" s="58"/>
      <c r="B20" s="13" t="str">
        <f t="shared" si="6"/>
        <v/>
      </c>
      <c r="C20" s="18" t="str">
        <f t="shared" si="6"/>
        <v/>
      </c>
      <c r="D20" s="14" t="str">
        <f t="shared" si="6"/>
        <v/>
      </c>
      <c r="E20" s="58"/>
      <c r="F20" s="3" t="str">
        <f t="shared" si="10"/>
        <v/>
      </c>
      <c r="G20" s="58"/>
      <c r="H20" s="95"/>
      <c r="I20" s="96"/>
      <c r="J20" s="97"/>
      <c r="K20" s="96"/>
      <c r="L20" s="96"/>
      <c r="M20" s="96"/>
      <c r="N20" s="96"/>
      <c r="O20" s="96"/>
      <c r="P20" s="96"/>
      <c r="Q20" s="96"/>
      <c r="R20" s="96"/>
      <c r="S20" s="98"/>
      <c r="T20" s="58"/>
      <c r="V20" s="18" t="str">
        <f t="shared" si="11"/>
        <v/>
      </c>
      <c r="W20" s="14" t="str">
        <f t="shared" si="12"/>
        <v/>
      </c>
      <c r="Y20" s="18" t="str">
        <f t="shared" si="7"/>
        <v/>
      </c>
      <c r="Z20" s="14" t="str">
        <f t="shared" si="7"/>
        <v/>
      </c>
      <c r="AB20" s="77" t="str">
        <f t="shared" si="13"/>
        <v/>
      </c>
      <c r="AD20" s="48" t="str">
        <f>IF(OR($H20="", AD$9="", I20=""), "", IF('Intro &amp; Setup'!$W$30='Intro &amp; Setup'!$BN$15, I20+'Intro &amp; Setup'!$AF$19, WORKDAY(I20, 'Intro &amp; Setup'!$AF$19, $BR$59:$BR$106)))</f>
        <v/>
      </c>
      <c r="AE20" s="2" t="str">
        <f>IF(OR($H20="", AE$9="", J20=""), "", IF('Intro &amp; Setup'!$W$30='Intro &amp; Setup'!$BN$15, IF($Z$3='Intro &amp; Setup'!$BN$9, J20, AD20)+'Intro &amp; Setup'!$AF$20, WORKDAY(IF($Z$3='Intro &amp; Setup'!$BN$9, J20, AD20), 'Intro &amp; Setup'!$AF$20, $BR$59:$BR$106)))</f>
        <v/>
      </c>
      <c r="AF20" s="2" t="str">
        <f>IF(OR($H20="", AF$9="", K20=""), "", IF('Intro &amp; Setup'!$W$30='Intro &amp; Setup'!$BN$15, IF($Z$3='Intro &amp; Setup'!$BN$9, K20, AE20)+'Intro &amp; Setup'!$AF$21, WORKDAY(IF($Z$3='Intro &amp; Setup'!$BN$9, K20, AE20), 'Intro &amp; Setup'!$AF$21, $BR$59:$BR$106)))</f>
        <v/>
      </c>
      <c r="AG20" s="2" t="str">
        <f>IF(OR($H20="", AG$9="", L20=""), "", IF('Intro &amp; Setup'!$W$30='Intro &amp; Setup'!$BN$15, IF($Z$3='Intro &amp; Setup'!$BN$9, L20, AF20)+'Intro &amp; Setup'!$AF$22, WORKDAY(IF($Z$3='Intro &amp; Setup'!$BN$9, L20, AF20), 'Intro &amp; Setup'!$AF$22, $BR$59:$BR$106)))</f>
        <v/>
      </c>
      <c r="AH20" s="2" t="str">
        <f>IF(OR($H20="", AH$9="", M20=""), "", IF('Intro &amp; Setup'!$W$30='Intro &amp; Setup'!$BN$15, IF($Z$3='Intro &amp; Setup'!$BN$9, M20, AG20)+'Intro &amp; Setup'!$AF$23, WORKDAY(IF($Z$3='Intro &amp; Setup'!$BN$9, M20, AG20), 'Intro &amp; Setup'!$AF$23, $BR$59:$BR$106)))</f>
        <v/>
      </c>
      <c r="AI20" s="2" t="str">
        <f>IF(OR($H20="", AI$9="", N20=""), "", IF('Intro &amp; Setup'!$W$30='Intro &amp; Setup'!$BN$15, IF($Z$3='Intro &amp; Setup'!$BN$9, N20, AH20)+'Intro &amp; Setup'!$AF$24, WORKDAY(IF($Z$3='Intro &amp; Setup'!$BN$9, N20, AH20), 'Intro &amp; Setup'!$AF$24, $BR$59:$BR$106)))</f>
        <v/>
      </c>
      <c r="AJ20" s="2" t="str">
        <f>IF(OR($H20="", AJ$9="", O20=""), "", IF('Intro &amp; Setup'!$W$30='Intro &amp; Setup'!$BN$15, IF($Z$3='Intro &amp; Setup'!$BN$9, O20, AI20)+'Intro &amp; Setup'!$AF$25, WORKDAY(IF($Z$3='Intro &amp; Setup'!$BN$9, O20, AI20), 'Intro &amp; Setup'!$AF$25, $BR$59:$BR$106)))</f>
        <v/>
      </c>
      <c r="AK20" s="2" t="str">
        <f>IF(OR($H20="", AK$9="", P20=""), "", IF('Intro &amp; Setup'!$W$30='Intro &amp; Setup'!$BN$15, IF($Z$3='Intro &amp; Setup'!$BN$9, P20, AJ20)+'Intro &amp; Setup'!$AF$26, WORKDAY(IF($Z$3='Intro &amp; Setup'!$BN$9, P20, AJ20), 'Intro &amp; Setup'!$AF$26, $BR$59:$BR$106)))</f>
        <v/>
      </c>
      <c r="AL20" s="2" t="str">
        <f>IF(OR($H20="", AL$9="", Q20=""), "", IF('Intro &amp; Setup'!$W$30='Intro &amp; Setup'!$BN$15, IF($Z$3='Intro &amp; Setup'!$BN$9, Q20, AK20)+'Intro &amp; Setup'!$AF$27, WORKDAY(IF($Z$3='Intro &amp; Setup'!$BN$9, Q20, AK20), 'Intro &amp; Setup'!$AF$27, $BR$59:$BR$106)))</f>
        <v/>
      </c>
      <c r="AM20" s="10" t="str">
        <f>IF(OR($H20="", AM$9="", R20=""), "", IF('Intro &amp; Setup'!$W$30='Intro &amp; Setup'!$BN$15, IF($Z$3='Intro &amp; Setup'!$BN$9, R20, AL20)+'Intro &amp; Setup'!$AF$28, WORKDAY(IF($Z$3='Intro &amp; Setup'!$BN$9, R20, AL20), 'Intro &amp; Setup'!$AF$28, $BR$59:$BR$106)))</f>
        <v/>
      </c>
      <c r="AO20" s="18" t="str">
        <f t="shared" si="8"/>
        <v/>
      </c>
      <c r="AQ20" s="61" t="str">
        <f t="shared" si="14"/>
        <v/>
      </c>
      <c r="AS20" s="13" t="str">
        <f>IF(AD20="", "", IF(J20="", IF('Intro &amp; Setup'!$W$30='Intro &amp; Setup'!$BN$5, AD20-$BP$2, NETWORKDAYS($BP$2, AD20, $BR$59:$BR$106)-1), IF(AD20&lt;J20, $AS$7, $AS$6)))</f>
        <v/>
      </c>
      <c r="AT20" s="20" t="str">
        <f>IF(AE20="", "", IF(K20="", IF('Intro &amp; Setup'!$W$30='Intro &amp; Setup'!$BN$5, AE20-$BP$2, NETWORKDAYS($BP$2, AE20, $BR$59:$BR$106)-1), IF(AE20&lt;K20, $AS$7, $AS$6)))</f>
        <v/>
      </c>
      <c r="AU20" s="20" t="str">
        <f>IF(AF20="", "", IF(L20="", IF('Intro &amp; Setup'!$W$30='Intro &amp; Setup'!$BN$5, AF20-$BP$2, NETWORKDAYS($BP$2, AF20, $BR$59:$BR$106)-1), IF(AF20&lt;L20, $AS$7, $AS$6)))</f>
        <v/>
      </c>
      <c r="AV20" s="20" t="str">
        <f>IF(AG20="", "", IF(M20="", IF('Intro &amp; Setup'!$W$30='Intro &amp; Setup'!$BN$5, AG20-$BP$2, NETWORKDAYS($BP$2, AG20, $BR$59:$BR$106)-1), IF(AG20&lt;M20, $AS$7, $AS$6)))</f>
        <v/>
      </c>
      <c r="AW20" s="20" t="str">
        <f>IF(AH20="", "", IF(N20="", IF('Intro &amp; Setup'!$W$30='Intro &amp; Setup'!$BN$5, AH20-$BP$2, NETWORKDAYS($BP$2, AH20, $BR$59:$BR$106)-1), IF(AH20&lt;N20, $AS$7, $AS$6)))</f>
        <v/>
      </c>
      <c r="AX20" s="20" t="str">
        <f>IF(AI20="", "", IF(O20="", IF('Intro &amp; Setup'!$W$30='Intro &amp; Setup'!$BN$5, AI20-$BP$2, NETWORKDAYS($BP$2, AI20, $BR$59:$BR$106)-1), IF(AI20&lt;O20, $AS$7, $AS$6)))</f>
        <v/>
      </c>
      <c r="AY20" s="20" t="str">
        <f>IF(AJ20="", "", IF(P20="", IF('Intro &amp; Setup'!$W$30='Intro &amp; Setup'!$BN$5, AJ20-$BP$2, NETWORKDAYS($BP$2, AJ20, $BR$59:$BR$106)-1), IF(AJ20&lt;P20, $AS$7, $AS$6)))</f>
        <v/>
      </c>
      <c r="AZ20" s="20" t="str">
        <f>IF(AK20="", "", IF(Q20="", IF('Intro &amp; Setup'!$W$30='Intro &amp; Setup'!$BN$5, AK20-$BP$2, NETWORKDAYS($BP$2, AK20, $BR$59:$BR$106)-1), IF(AK20&lt;Q20, $AS$7, $AS$6)))</f>
        <v/>
      </c>
      <c r="BA20" s="20" t="str">
        <f>IF(AL20="", "", IF(R20="", IF('Intro &amp; Setup'!$W$30='Intro &amp; Setup'!$BN$5, AL20-$BP$2, NETWORKDAYS($BP$2, AL20, $BR$59:$BR$106)-1), IF(AL20&lt;R20, $AS$7, $AS$6)))</f>
        <v/>
      </c>
      <c r="BB20" s="14" t="str">
        <f>IF(AM20="", "", IF(S20="", IF('Intro &amp; Setup'!$W$30='Intro &amp; Setup'!$BN$5, AM20-$BP$2, NETWORKDAYS($BP$2, AM20, $BR$59:$BR$106)-1), IF(AM20&lt;S20, $AS$7, $AS$6)))</f>
        <v/>
      </c>
      <c r="BD20" s="13" t="str">
        <f t="shared" si="15"/>
        <v/>
      </c>
      <c r="BE20" s="20" t="str">
        <f t="shared" si="16"/>
        <v/>
      </c>
      <c r="BF20" s="20" t="str">
        <f t="shared" si="17"/>
        <v/>
      </c>
      <c r="BG20" s="20" t="str">
        <f t="shared" si="18"/>
        <v/>
      </c>
      <c r="BH20" s="20" t="str">
        <f t="shared" si="19"/>
        <v/>
      </c>
      <c r="BI20" s="20" t="str">
        <f t="shared" si="20"/>
        <v/>
      </c>
      <c r="BJ20" s="20" t="str">
        <f t="shared" si="21"/>
        <v/>
      </c>
      <c r="BK20" s="20" t="str">
        <f t="shared" si="22"/>
        <v/>
      </c>
      <c r="BL20" s="20" t="str">
        <f t="shared" si="23"/>
        <v/>
      </c>
      <c r="BM20" s="14" t="str">
        <f t="shared" si="24"/>
        <v/>
      </c>
      <c r="BP20" s="23" t="s">
        <v>44</v>
      </c>
      <c r="BR20" s="40">
        <f ca="1">IF(BT19="Sat", BR19+1, IF(BT20="Sat", BU20+INDEX(BY13:BY19, MATCH(BT20, BW13:BW19, 0)), BU20))</f>
        <v>43825</v>
      </c>
      <c r="BS20" s="33"/>
      <c r="BT20" s="19" t="str">
        <f t="shared" ca="1" si="26"/>
        <v>Thu</v>
      </c>
      <c r="BU20" s="41">
        <f ca="1">DATE(BR12, 12, 26)</f>
        <v>43825</v>
      </c>
      <c r="CA20" s="42"/>
    </row>
    <row r="21" spans="1:82" x14ac:dyDescent="0.25">
      <c r="A21" s="58"/>
      <c r="B21" s="13" t="str">
        <f t="shared" si="6"/>
        <v/>
      </c>
      <c r="C21" s="18" t="str">
        <f t="shared" si="6"/>
        <v/>
      </c>
      <c r="D21" s="14" t="str">
        <f t="shared" si="6"/>
        <v/>
      </c>
      <c r="E21" s="58"/>
      <c r="F21" s="3" t="str">
        <f t="shared" si="10"/>
        <v/>
      </c>
      <c r="G21" s="58"/>
      <c r="H21" s="95"/>
      <c r="I21" s="96"/>
      <c r="J21" s="97"/>
      <c r="K21" s="96"/>
      <c r="L21" s="96"/>
      <c r="M21" s="96"/>
      <c r="N21" s="96"/>
      <c r="O21" s="96"/>
      <c r="P21" s="96"/>
      <c r="Q21" s="96"/>
      <c r="R21" s="96"/>
      <c r="S21" s="98"/>
      <c r="T21" s="58"/>
      <c r="V21" s="18" t="str">
        <f t="shared" si="11"/>
        <v/>
      </c>
      <c r="W21" s="14" t="str">
        <f t="shared" si="12"/>
        <v/>
      </c>
      <c r="Y21" s="18" t="str">
        <f t="shared" si="7"/>
        <v/>
      </c>
      <c r="Z21" s="14" t="str">
        <f t="shared" si="7"/>
        <v/>
      </c>
      <c r="AB21" s="77" t="str">
        <f t="shared" si="13"/>
        <v/>
      </c>
      <c r="AD21" s="48" t="str">
        <f>IF(OR($H21="", AD$9="", I21=""), "", IF('Intro &amp; Setup'!$W$30='Intro &amp; Setup'!$BN$15, I21+'Intro &amp; Setup'!$AF$19, WORKDAY(I21, 'Intro &amp; Setup'!$AF$19, $BR$59:$BR$106)))</f>
        <v/>
      </c>
      <c r="AE21" s="2" t="str">
        <f>IF(OR($H21="", AE$9="", J21=""), "", IF('Intro &amp; Setup'!$W$30='Intro &amp; Setup'!$BN$15, IF($Z$3='Intro &amp; Setup'!$BN$9, J21, AD21)+'Intro &amp; Setup'!$AF$20, WORKDAY(IF($Z$3='Intro &amp; Setup'!$BN$9, J21, AD21), 'Intro &amp; Setup'!$AF$20, $BR$59:$BR$106)))</f>
        <v/>
      </c>
      <c r="AF21" s="2" t="str">
        <f>IF(OR($H21="", AF$9="", K21=""), "", IF('Intro &amp; Setup'!$W$30='Intro &amp; Setup'!$BN$15, IF($Z$3='Intro &amp; Setup'!$BN$9, K21, AE21)+'Intro &amp; Setup'!$AF$21, WORKDAY(IF($Z$3='Intro &amp; Setup'!$BN$9, K21, AE21), 'Intro &amp; Setup'!$AF$21, $BR$59:$BR$106)))</f>
        <v/>
      </c>
      <c r="AG21" s="2" t="str">
        <f>IF(OR($H21="", AG$9="", L21=""), "", IF('Intro &amp; Setup'!$W$30='Intro &amp; Setup'!$BN$15, IF($Z$3='Intro &amp; Setup'!$BN$9, L21, AF21)+'Intro &amp; Setup'!$AF$22, WORKDAY(IF($Z$3='Intro &amp; Setup'!$BN$9, L21, AF21), 'Intro &amp; Setup'!$AF$22, $BR$59:$BR$106)))</f>
        <v/>
      </c>
      <c r="AH21" s="2" t="str">
        <f>IF(OR($H21="", AH$9="", M21=""), "", IF('Intro &amp; Setup'!$W$30='Intro &amp; Setup'!$BN$15, IF($Z$3='Intro &amp; Setup'!$BN$9, M21, AG21)+'Intro &amp; Setup'!$AF$23, WORKDAY(IF($Z$3='Intro &amp; Setup'!$BN$9, M21, AG21), 'Intro &amp; Setup'!$AF$23, $BR$59:$BR$106)))</f>
        <v/>
      </c>
      <c r="AI21" s="2" t="str">
        <f>IF(OR($H21="", AI$9="", N21=""), "", IF('Intro &amp; Setup'!$W$30='Intro &amp; Setup'!$BN$15, IF($Z$3='Intro &amp; Setup'!$BN$9, N21, AH21)+'Intro &amp; Setup'!$AF$24, WORKDAY(IF($Z$3='Intro &amp; Setup'!$BN$9, N21, AH21), 'Intro &amp; Setup'!$AF$24, $BR$59:$BR$106)))</f>
        <v/>
      </c>
      <c r="AJ21" s="2" t="str">
        <f>IF(OR($H21="", AJ$9="", O21=""), "", IF('Intro &amp; Setup'!$W$30='Intro &amp; Setup'!$BN$15, IF($Z$3='Intro &amp; Setup'!$BN$9, O21, AI21)+'Intro &amp; Setup'!$AF$25, WORKDAY(IF($Z$3='Intro &amp; Setup'!$BN$9, O21, AI21), 'Intro &amp; Setup'!$AF$25, $BR$59:$BR$106)))</f>
        <v/>
      </c>
      <c r="AK21" s="2" t="str">
        <f>IF(OR($H21="", AK$9="", P21=""), "", IF('Intro &amp; Setup'!$W$30='Intro &amp; Setup'!$BN$15, IF($Z$3='Intro &amp; Setup'!$BN$9, P21, AJ21)+'Intro &amp; Setup'!$AF$26, WORKDAY(IF($Z$3='Intro &amp; Setup'!$BN$9, P21, AJ21), 'Intro &amp; Setup'!$AF$26, $BR$59:$BR$106)))</f>
        <v/>
      </c>
      <c r="AL21" s="2" t="str">
        <f>IF(OR($H21="", AL$9="", Q21=""), "", IF('Intro &amp; Setup'!$W$30='Intro &amp; Setup'!$BN$15, IF($Z$3='Intro &amp; Setup'!$BN$9, Q21, AK21)+'Intro &amp; Setup'!$AF$27, WORKDAY(IF($Z$3='Intro &amp; Setup'!$BN$9, Q21, AK21), 'Intro &amp; Setup'!$AF$27, $BR$59:$BR$106)))</f>
        <v/>
      </c>
      <c r="AM21" s="10" t="str">
        <f>IF(OR($H21="", AM$9="", R21=""), "", IF('Intro &amp; Setup'!$W$30='Intro &amp; Setup'!$BN$15, IF($Z$3='Intro &amp; Setup'!$BN$9, R21, AL21)+'Intro &amp; Setup'!$AF$28, WORKDAY(IF($Z$3='Intro &amp; Setup'!$BN$9, R21, AL21), 'Intro &amp; Setup'!$AF$28, $BR$59:$BR$106)))</f>
        <v/>
      </c>
      <c r="AO21" s="18" t="str">
        <f t="shared" si="8"/>
        <v/>
      </c>
      <c r="AQ21" s="61" t="str">
        <f t="shared" si="14"/>
        <v/>
      </c>
      <c r="AS21" s="13" t="str">
        <f>IF(AD21="", "", IF(J21="", IF('Intro &amp; Setup'!$W$30='Intro &amp; Setup'!$BN$5, AD21-$BP$2, NETWORKDAYS($BP$2, AD21, $BR$59:$BR$106)-1), IF(AD21&lt;J21, $AS$7, $AS$6)))</f>
        <v/>
      </c>
      <c r="AT21" s="20" t="str">
        <f>IF(AE21="", "", IF(K21="", IF('Intro &amp; Setup'!$W$30='Intro &amp; Setup'!$BN$5, AE21-$BP$2, NETWORKDAYS($BP$2, AE21, $BR$59:$BR$106)-1), IF(AE21&lt;K21, $AS$7, $AS$6)))</f>
        <v/>
      </c>
      <c r="AU21" s="20" t="str">
        <f>IF(AF21="", "", IF(L21="", IF('Intro &amp; Setup'!$W$30='Intro &amp; Setup'!$BN$5, AF21-$BP$2, NETWORKDAYS($BP$2, AF21, $BR$59:$BR$106)-1), IF(AF21&lt;L21, $AS$7, $AS$6)))</f>
        <v/>
      </c>
      <c r="AV21" s="20" t="str">
        <f>IF(AG21="", "", IF(M21="", IF('Intro &amp; Setup'!$W$30='Intro &amp; Setup'!$BN$5, AG21-$BP$2, NETWORKDAYS($BP$2, AG21, $BR$59:$BR$106)-1), IF(AG21&lt;M21, $AS$7, $AS$6)))</f>
        <v/>
      </c>
      <c r="AW21" s="20" t="str">
        <f>IF(AH21="", "", IF(N21="", IF('Intro &amp; Setup'!$W$30='Intro &amp; Setup'!$BN$5, AH21-$BP$2, NETWORKDAYS($BP$2, AH21, $BR$59:$BR$106)-1), IF(AH21&lt;N21, $AS$7, $AS$6)))</f>
        <v/>
      </c>
      <c r="AX21" s="20" t="str">
        <f>IF(AI21="", "", IF(O21="", IF('Intro &amp; Setup'!$W$30='Intro &amp; Setup'!$BN$5, AI21-$BP$2, NETWORKDAYS($BP$2, AI21, $BR$59:$BR$106)-1), IF(AI21&lt;O21, $AS$7, $AS$6)))</f>
        <v/>
      </c>
      <c r="AY21" s="20" t="str">
        <f>IF(AJ21="", "", IF(P21="", IF('Intro &amp; Setup'!$W$30='Intro &amp; Setup'!$BN$5, AJ21-$BP$2, NETWORKDAYS($BP$2, AJ21, $BR$59:$BR$106)-1), IF(AJ21&lt;P21, $AS$7, $AS$6)))</f>
        <v/>
      </c>
      <c r="AZ21" s="20" t="str">
        <f>IF(AK21="", "", IF(Q21="", IF('Intro &amp; Setup'!$W$30='Intro &amp; Setup'!$BN$5, AK21-$BP$2, NETWORKDAYS($BP$2, AK21, $BR$59:$BR$106)-1), IF(AK21&lt;Q21, $AS$7, $AS$6)))</f>
        <v/>
      </c>
      <c r="BA21" s="20" t="str">
        <f>IF(AL21="", "", IF(R21="", IF('Intro &amp; Setup'!$W$30='Intro &amp; Setup'!$BN$5, AL21-$BP$2, NETWORKDAYS($BP$2, AL21, $BR$59:$BR$106)-1), IF(AL21&lt;R21, $AS$7, $AS$6)))</f>
        <v/>
      </c>
      <c r="BB21" s="14" t="str">
        <f>IF(AM21="", "", IF(S21="", IF('Intro &amp; Setup'!$W$30='Intro &amp; Setup'!$BN$5, AM21-$BP$2, NETWORKDAYS($BP$2, AM21, $BR$59:$BR$106)-1), IF(AM21&lt;S21, $AS$7, $AS$6)))</f>
        <v/>
      </c>
      <c r="BD21" s="13" t="str">
        <f t="shared" si="15"/>
        <v/>
      </c>
      <c r="BE21" s="20" t="str">
        <f t="shared" si="16"/>
        <v/>
      </c>
      <c r="BF21" s="20" t="str">
        <f t="shared" si="17"/>
        <v/>
      </c>
      <c r="BG21" s="20" t="str">
        <f t="shared" si="18"/>
        <v/>
      </c>
      <c r="BH21" s="20" t="str">
        <f t="shared" si="19"/>
        <v/>
      </c>
      <c r="BI21" s="20" t="str">
        <f t="shared" si="20"/>
        <v/>
      </c>
      <c r="BJ21" s="20" t="str">
        <f t="shared" si="21"/>
        <v/>
      </c>
      <c r="BK21" s="20" t="str">
        <f t="shared" si="22"/>
        <v/>
      </c>
      <c r="BL21" s="20" t="str">
        <f t="shared" si="23"/>
        <v/>
      </c>
      <c r="BM21" s="14" t="str">
        <f t="shared" si="24"/>
        <v/>
      </c>
      <c r="BP21" s="30" t="s">
        <v>24</v>
      </c>
      <c r="BQ21" s="30"/>
      <c r="BR21" s="52">
        <f ca="1">BR12+1</f>
        <v>2020</v>
      </c>
      <c r="BS21" s="29"/>
      <c r="BT21" s="30" t="s">
        <v>25</v>
      </c>
      <c r="BU21" s="30" t="s">
        <v>26</v>
      </c>
      <c r="BW21" s="30" t="s">
        <v>23</v>
      </c>
      <c r="BX21" s="30" t="s">
        <v>27</v>
      </c>
      <c r="BY21" s="30" t="s">
        <v>28</v>
      </c>
      <c r="BZ21" s="30" t="s">
        <v>29</v>
      </c>
      <c r="CA21" s="42"/>
    </row>
    <row r="22" spans="1:82" x14ac:dyDescent="0.25">
      <c r="A22" s="58"/>
      <c r="B22" s="13" t="str">
        <f t="shared" si="6"/>
        <v/>
      </c>
      <c r="C22" s="18" t="str">
        <f t="shared" si="6"/>
        <v/>
      </c>
      <c r="D22" s="14" t="str">
        <f t="shared" si="6"/>
        <v/>
      </c>
      <c r="E22" s="58"/>
      <c r="F22" s="3" t="str">
        <f t="shared" si="10"/>
        <v/>
      </c>
      <c r="G22" s="58"/>
      <c r="H22" s="95"/>
      <c r="I22" s="96"/>
      <c r="J22" s="97"/>
      <c r="K22" s="96"/>
      <c r="L22" s="96"/>
      <c r="M22" s="96"/>
      <c r="N22" s="96"/>
      <c r="O22" s="96"/>
      <c r="P22" s="96"/>
      <c r="Q22" s="96"/>
      <c r="R22" s="96"/>
      <c r="S22" s="98"/>
      <c r="T22" s="58"/>
      <c r="V22" s="18" t="str">
        <f t="shared" si="11"/>
        <v/>
      </c>
      <c r="W22" s="14" t="str">
        <f t="shared" si="12"/>
        <v/>
      </c>
      <c r="Y22" s="18" t="str">
        <f t="shared" si="7"/>
        <v/>
      </c>
      <c r="Z22" s="14" t="str">
        <f t="shared" si="7"/>
        <v/>
      </c>
      <c r="AB22" s="77" t="str">
        <f t="shared" si="13"/>
        <v/>
      </c>
      <c r="AD22" s="48" t="str">
        <f>IF(OR($H22="", AD$9="", I22=""), "", IF('Intro &amp; Setup'!$W$30='Intro &amp; Setup'!$BN$15, I22+'Intro &amp; Setup'!$AF$19, WORKDAY(I22, 'Intro &amp; Setup'!$AF$19, $BR$59:$BR$106)))</f>
        <v/>
      </c>
      <c r="AE22" s="2" t="str">
        <f>IF(OR($H22="", AE$9="", J22=""), "", IF('Intro &amp; Setup'!$W$30='Intro &amp; Setup'!$BN$15, IF($Z$3='Intro &amp; Setup'!$BN$9, J22, AD22)+'Intro &amp; Setup'!$AF$20, WORKDAY(IF($Z$3='Intro &amp; Setup'!$BN$9, J22, AD22), 'Intro &amp; Setup'!$AF$20, $BR$59:$BR$106)))</f>
        <v/>
      </c>
      <c r="AF22" s="2" t="str">
        <f>IF(OR($H22="", AF$9="", K22=""), "", IF('Intro &amp; Setup'!$W$30='Intro &amp; Setup'!$BN$15, IF($Z$3='Intro &amp; Setup'!$BN$9, K22, AE22)+'Intro &amp; Setup'!$AF$21, WORKDAY(IF($Z$3='Intro &amp; Setup'!$BN$9, K22, AE22), 'Intro &amp; Setup'!$AF$21, $BR$59:$BR$106)))</f>
        <v/>
      </c>
      <c r="AG22" s="2" t="str">
        <f>IF(OR($H22="", AG$9="", L22=""), "", IF('Intro &amp; Setup'!$W$30='Intro &amp; Setup'!$BN$15, IF($Z$3='Intro &amp; Setup'!$BN$9, L22, AF22)+'Intro &amp; Setup'!$AF$22, WORKDAY(IF($Z$3='Intro &amp; Setup'!$BN$9, L22, AF22), 'Intro &amp; Setup'!$AF$22, $BR$59:$BR$106)))</f>
        <v/>
      </c>
      <c r="AH22" s="2" t="str">
        <f>IF(OR($H22="", AH$9="", M22=""), "", IF('Intro &amp; Setup'!$W$30='Intro &amp; Setup'!$BN$15, IF($Z$3='Intro &amp; Setup'!$BN$9, M22, AG22)+'Intro &amp; Setup'!$AF$23, WORKDAY(IF($Z$3='Intro &amp; Setup'!$BN$9, M22, AG22), 'Intro &amp; Setup'!$AF$23, $BR$59:$BR$106)))</f>
        <v/>
      </c>
      <c r="AI22" s="2" t="str">
        <f>IF(OR($H22="", AI$9="", N22=""), "", IF('Intro &amp; Setup'!$W$30='Intro &amp; Setup'!$BN$15, IF($Z$3='Intro &amp; Setup'!$BN$9, N22, AH22)+'Intro &amp; Setup'!$AF$24, WORKDAY(IF($Z$3='Intro &amp; Setup'!$BN$9, N22, AH22), 'Intro &amp; Setup'!$AF$24, $BR$59:$BR$106)))</f>
        <v/>
      </c>
      <c r="AJ22" s="2" t="str">
        <f>IF(OR($H22="", AJ$9="", O22=""), "", IF('Intro &amp; Setup'!$W$30='Intro &amp; Setup'!$BN$15, IF($Z$3='Intro &amp; Setup'!$BN$9, O22, AI22)+'Intro &amp; Setup'!$AF$25, WORKDAY(IF($Z$3='Intro &amp; Setup'!$BN$9, O22, AI22), 'Intro &amp; Setup'!$AF$25, $BR$59:$BR$106)))</f>
        <v/>
      </c>
      <c r="AK22" s="2" t="str">
        <f>IF(OR($H22="", AK$9="", P22=""), "", IF('Intro &amp; Setup'!$W$30='Intro &amp; Setup'!$BN$15, IF($Z$3='Intro &amp; Setup'!$BN$9, P22, AJ22)+'Intro &amp; Setup'!$AF$26, WORKDAY(IF($Z$3='Intro &amp; Setup'!$BN$9, P22, AJ22), 'Intro &amp; Setup'!$AF$26, $BR$59:$BR$106)))</f>
        <v/>
      </c>
      <c r="AL22" s="2" t="str">
        <f>IF(OR($H22="", AL$9="", Q22=""), "", IF('Intro &amp; Setup'!$W$30='Intro &amp; Setup'!$BN$15, IF($Z$3='Intro &amp; Setup'!$BN$9, Q22, AK22)+'Intro &amp; Setup'!$AF$27, WORKDAY(IF($Z$3='Intro &amp; Setup'!$BN$9, Q22, AK22), 'Intro &amp; Setup'!$AF$27, $BR$59:$BR$106)))</f>
        <v/>
      </c>
      <c r="AM22" s="10" t="str">
        <f>IF(OR($H22="", AM$9="", R22=""), "", IF('Intro &amp; Setup'!$W$30='Intro &amp; Setup'!$BN$15, IF($Z$3='Intro &amp; Setup'!$BN$9, R22, AL22)+'Intro &amp; Setup'!$AF$28, WORKDAY(IF($Z$3='Intro &amp; Setup'!$BN$9, R22, AL22), 'Intro &amp; Setup'!$AF$28, $BR$59:$BR$106)))</f>
        <v/>
      </c>
      <c r="AO22" s="18" t="str">
        <f t="shared" si="8"/>
        <v/>
      </c>
      <c r="AQ22" s="61" t="str">
        <f t="shared" si="14"/>
        <v/>
      </c>
      <c r="AS22" s="13" t="str">
        <f>IF(AD22="", "", IF(J22="", IF('Intro &amp; Setup'!$W$30='Intro &amp; Setup'!$BN$5, AD22-$BP$2, NETWORKDAYS($BP$2, AD22, $BR$59:$BR$106)-1), IF(AD22&lt;J22, $AS$7, $AS$6)))</f>
        <v/>
      </c>
      <c r="AT22" s="20" t="str">
        <f>IF(AE22="", "", IF(K22="", IF('Intro &amp; Setup'!$W$30='Intro &amp; Setup'!$BN$5, AE22-$BP$2, NETWORKDAYS($BP$2, AE22, $BR$59:$BR$106)-1), IF(AE22&lt;K22, $AS$7, $AS$6)))</f>
        <v/>
      </c>
      <c r="AU22" s="20" t="str">
        <f>IF(AF22="", "", IF(L22="", IF('Intro &amp; Setup'!$W$30='Intro &amp; Setup'!$BN$5, AF22-$BP$2, NETWORKDAYS($BP$2, AF22, $BR$59:$BR$106)-1), IF(AF22&lt;L22, $AS$7, $AS$6)))</f>
        <v/>
      </c>
      <c r="AV22" s="20" t="str">
        <f>IF(AG22="", "", IF(M22="", IF('Intro &amp; Setup'!$W$30='Intro &amp; Setup'!$BN$5, AG22-$BP$2, NETWORKDAYS($BP$2, AG22, $BR$59:$BR$106)-1), IF(AG22&lt;M22, $AS$7, $AS$6)))</f>
        <v/>
      </c>
      <c r="AW22" s="20" t="str">
        <f>IF(AH22="", "", IF(N22="", IF('Intro &amp; Setup'!$W$30='Intro &amp; Setup'!$BN$5, AH22-$BP$2, NETWORKDAYS($BP$2, AH22, $BR$59:$BR$106)-1), IF(AH22&lt;N22, $AS$7, $AS$6)))</f>
        <v/>
      </c>
      <c r="AX22" s="20" t="str">
        <f>IF(AI22="", "", IF(O22="", IF('Intro &amp; Setup'!$W$30='Intro &amp; Setup'!$BN$5, AI22-$BP$2, NETWORKDAYS($BP$2, AI22, $BR$59:$BR$106)-1), IF(AI22&lt;O22, $AS$7, $AS$6)))</f>
        <v/>
      </c>
      <c r="AY22" s="20" t="str">
        <f>IF(AJ22="", "", IF(P22="", IF('Intro &amp; Setup'!$W$30='Intro &amp; Setup'!$BN$5, AJ22-$BP$2, NETWORKDAYS($BP$2, AJ22, $BR$59:$BR$106)-1), IF(AJ22&lt;P22, $AS$7, $AS$6)))</f>
        <v/>
      </c>
      <c r="AZ22" s="20" t="str">
        <f>IF(AK22="", "", IF(Q22="", IF('Intro &amp; Setup'!$W$30='Intro &amp; Setup'!$BN$5, AK22-$BP$2, NETWORKDAYS($BP$2, AK22, $BR$59:$BR$106)-1), IF(AK22&lt;Q22, $AS$7, $AS$6)))</f>
        <v/>
      </c>
      <c r="BA22" s="20" t="str">
        <f>IF(AL22="", "", IF(R22="", IF('Intro &amp; Setup'!$W$30='Intro &amp; Setup'!$BN$5, AL22-$BP$2, NETWORKDAYS($BP$2, AL22, $BR$59:$BR$106)-1), IF(AL22&lt;R22, $AS$7, $AS$6)))</f>
        <v/>
      </c>
      <c r="BB22" s="14" t="str">
        <f>IF(AM22="", "", IF(S22="", IF('Intro &amp; Setup'!$W$30='Intro &amp; Setup'!$BN$5, AM22-$BP$2, NETWORKDAYS($BP$2, AM22, $BR$59:$BR$106)-1), IF(AM22&lt;S22, $AS$7, $AS$6)))</f>
        <v/>
      </c>
      <c r="BD22" s="13" t="str">
        <f t="shared" si="15"/>
        <v/>
      </c>
      <c r="BE22" s="20" t="str">
        <f t="shared" si="16"/>
        <v/>
      </c>
      <c r="BF22" s="20" t="str">
        <f t="shared" si="17"/>
        <v/>
      </c>
      <c r="BG22" s="20" t="str">
        <f t="shared" si="18"/>
        <v/>
      </c>
      <c r="BH22" s="20" t="str">
        <f t="shared" si="19"/>
        <v/>
      </c>
      <c r="BI22" s="20" t="str">
        <f t="shared" si="20"/>
        <v/>
      </c>
      <c r="BJ22" s="20" t="str">
        <f t="shared" si="21"/>
        <v/>
      </c>
      <c r="BK22" s="20" t="str">
        <f t="shared" si="22"/>
        <v/>
      </c>
      <c r="BL22" s="20" t="str">
        <f t="shared" si="23"/>
        <v/>
      </c>
      <c r="BM22" s="14" t="str">
        <f t="shared" si="24"/>
        <v/>
      </c>
      <c r="BP22" s="31" t="s">
        <v>30</v>
      </c>
      <c r="BR22" s="32">
        <f ca="1">IF(BT22="Sat", BU22+2, IF(BT22="Sun", BU22+1, BU22))</f>
        <v>43831</v>
      </c>
      <c r="BS22" s="33"/>
      <c r="BT22" s="34" t="str">
        <f ca="1">TEXT(BU22, "ddd")</f>
        <v>Wed</v>
      </c>
      <c r="BU22" s="35">
        <f ca="1">DATE(BR21, MONTH(1), DAY(1))</f>
        <v>43831</v>
      </c>
      <c r="BW22" s="17" t="s">
        <v>31</v>
      </c>
      <c r="BX22" s="17">
        <v>0</v>
      </c>
      <c r="BY22" s="17">
        <v>0</v>
      </c>
      <c r="BZ22" s="17">
        <v>3</v>
      </c>
      <c r="CA22" s="42"/>
    </row>
    <row r="23" spans="1:82" x14ac:dyDescent="0.25">
      <c r="A23" s="58"/>
      <c r="B23" s="13" t="str">
        <f t="shared" si="6"/>
        <v/>
      </c>
      <c r="C23" s="18" t="str">
        <f t="shared" si="6"/>
        <v/>
      </c>
      <c r="D23" s="14" t="str">
        <f t="shared" si="6"/>
        <v/>
      </c>
      <c r="E23" s="58"/>
      <c r="F23" s="3" t="str">
        <f t="shared" si="10"/>
        <v/>
      </c>
      <c r="G23" s="58"/>
      <c r="H23" s="95"/>
      <c r="I23" s="96"/>
      <c r="J23" s="97"/>
      <c r="K23" s="96"/>
      <c r="L23" s="96"/>
      <c r="M23" s="96"/>
      <c r="N23" s="96"/>
      <c r="O23" s="96"/>
      <c r="P23" s="96"/>
      <c r="Q23" s="96"/>
      <c r="R23" s="96"/>
      <c r="S23" s="98"/>
      <c r="T23" s="58"/>
      <c r="V23" s="18" t="str">
        <f t="shared" si="11"/>
        <v/>
      </c>
      <c r="W23" s="14" t="str">
        <f t="shared" si="12"/>
        <v/>
      </c>
      <c r="Y23" s="18" t="str">
        <f t="shared" si="7"/>
        <v/>
      </c>
      <c r="Z23" s="14" t="str">
        <f t="shared" si="7"/>
        <v/>
      </c>
      <c r="AB23" s="77" t="str">
        <f t="shared" si="13"/>
        <v/>
      </c>
      <c r="AD23" s="48" t="str">
        <f>IF(OR($H23="", AD$9="", I23=""), "", IF('Intro &amp; Setup'!$W$30='Intro &amp; Setup'!$BN$15, I23+'Intro &amp; Setup'!$AF$19, WORKDAY(I23, 'Intro &amp; Setup'!$AF$19, $BR$59:$BR$106)))</f>
        <v/>
      </c>
      <c r="AE23" s="2" t="str">
        <f>IF(OR($H23="", AE$9="", J23=""), "", IF('Intro &amp; Setup'!$W$30='Intro &amp; Setup'!$BN$15, IF($Z$3='Intro &amp; Setup'!$BN$9, J23, AD23)+'Intro &amp; Setup'!$AF$20, WORKDAY(IF($Z$3='Intro &amp; Setup'!$BN$9, J23, AD23), 'Intro &amp; Setup'!$AF$20, $BR$59:$BR$106)))</f>
        <v/>
      </c>
      <c r="AF23" s="2" t="str">
        <f>IF(OR($H23="", AF$9="", K23=""), "", IF('Intro &amp; Setup'!$W$30='Intro &amp; Setup'!$BN$15, IF($Z$3='Intro &amp; Setup'!$BN$9, K23, AE23)+'Intro &amp; Setup'!$AF$21, WORKDAY(IF($Z$3='Intro &amp; Setup'!$BN$9, K23, AE23), 'Intro &amp; Setup'!$AF$21, $BR$59:$BR$106)))</f>
        <v/>
      </c>
      <c r="AG23" s="2" t="str">
        <f>IF(OR($H23="", AG$9="", L23=""), "", IF('Intro &amp; Setup'!$W$30='Intro &amp; Setup'!$BN$15, IF($Z$3='Intro &amp; Setup'!$BN$9, L23, AF23)+'Intro &amp; Setup'!$AF$22, WORKDAY(IF($Z$3='Intro &amp; Setup'!$BN$9, L23, AF23), 'Intro &amp; Setup'!$AF$22, $BR$59:$BR$106)))</f>
        <v/>
      </c>
      <c r="AH23" s="2" t="str">
        <f>IF(OR($H23="", AH$9="", M23=""), "", IF('Intro &amp; Setup'!$W$30='Intro &amp; Setup'!$BN$15, IF($Z$3='Intro &amp; Setup'!$BN$9, M23, AG23)+'Intro &amp; Setup'!$AF$23, WORKDAY(IF($Z$3='Intro &amp; Setup'!$BN$9, M23, AG23), 'Intro &amp; Setup'!$AF$23, $BR$59:$BR$106)))</f>
        <v/>
      </c>
      <c r="AI23" s="2" t="str">
        <f>IF(OR($H23="", AI$9="", N23=""), "", IF('Intro &amp; Setup'!$W$30='Intro &amp; Setup'!$BN$15, IF($Z$3='Intro &amp; Setup'!$BN$9, N23, AH23)+'Intro &amp; Setup'!$AF$24, WORKDAY(IF($Z$3='Intro &amp; Setup'!$BN$9, N23, AH23), 'Intro &amp; Setup'!$AF$24, $BR$59:$BR$106)))</f>
        <v/>
      </c>
      <c r="AJ23" s="2" t="str">
        <f>IF(OR($H23="", AJ$9="", O23=""), "", IF('Intro &amp; Setup'!$W$30='Intro &amp; Setup'!$BN$15, IF($Z$3='Intro &amp; Setup'!$BN$9, O23, AI23)+'Intro &amp; Setup'!$AF$25, WORKDAY(IF($Z$3='Intro &amp; Setup'!$BN$9, O23, AI23), 'Intro &amp; Setup'!$AF$25, $BR$59:$BR$106)))</f>
        <v/>
      </c>
      <c r="AK23" s="2" t="str">
        <f>IF(OR($H23="", AK$9="", P23=""), "", IF('Intro &amp; Setup'!$W$30='Intro &amp; Setup'!$BN$15, IF($Z$3='Intro &amp; Setup'!$BN$9, P23, AJ23)+'Intro &amp; Setup'!$AF$26, WORKDAY(IF($Z$3='Intro &amp; Setup'!$BN$9, P23, AJ23), 'Intro &amp; Setup'!$AF$26, $BR$59:$BR$106)))</f>
        <v/>
      </c>
      <c r="AL23" s="2" t="str">
        <f>IF(OR($H23="", AL$9="", Q23=""), "", IF('Intro &amp; Setup'!$W$30='Intro &amp; Setup'!$BN$15, IF($Z$3='Intro &amp; Setup'!$BN$9, Q23, AK23)+'Intro &amp; Setup'!$AF$27, WORKDAY(IF($Z$3='Intro &amp; Setup'!$BN$9, Q23, AK23), 'Intro &amp; Setup'!$AF$27, $BR$59:$BR$106)))</f>
        <v/>
      </c>
      <c r="AM23" s="10" t="str">
        <f>IF(OR($H23="", AM$9="", R23=""), "", IF('Intro &amp; Setup'!$W$30='Intro &amp; Setup'!$BN$15, IF($Z$3='Intro &amp; Setup'!$BN$9, R23, AL23)+'Intro &amp; Setup'!$AF$28, WORKDAY(IF($Z$3='Intro &amp; Setup'!$BN$9, R23, AL23), 'Intro &amp; Setup'!$AF$28, $BR$59:$BR$106)))</f>
        <v/>
      </c>
      <c r="AO23" s="18" t="str">
        <f t="shared" si="8"/>
        <v/>
      </c>
      <c r="AQ23" s="61" t="str">
        <f t="shared" si="14"/>
        <v/>
      </c>
      <c r="AS23" s="13" t="str">
        <f>IF(AD23="", "", IF(J23="", IF('Intro &amp; Setup'!$W$30='Intro &amp; Setup'!$BN$5, AD23-$BP$2, NETWORKDAYS($BP$2, AD23, $BR$59:$BR$106)-1), IF(AD23&lt;J23, $AS$7, $AS$6)))</f>
        <v/>
      </c>
      <c r="AT23" s="20" t="str">
        <f>IF(AE23="", "", IF(K23="", IF('Intro &amp; Setup'!$W$30='Intro &amp; Setup'!$BN$5, AE23-$BP$2, NETWORKDAYS($BP$2, AE23, $BR$59:$BR$106)-1), IF(AE23&lt;K23, $AS$7, $AS$6)))</f>
        <v/>
      </c>
      <c r="AU23" s="20" t="str">
        <f>IF(AF23="", "", IF(L23="", IF('Intro &amp; Setup'!$W$30='Intro &amp; Setup'!$BN$5, AF23-$BP$2, NETWORKDAYS($BP$2, AF23, $BR$59:$BR$106)-1), IF(AF23&lt;L23, $AS$7, $AS$6)))</f>
        <v/>
      </c>
      <c r="AV23" s="20" t="str">
        <f>IF(AG23="", "", IF(M23="", IF('Intro &amp; Setup'!$W$30='Intro &amp; Setup'!$BN$5, AG23-$BP$2, NETWORKDAYS($BP$2, AG23, $BR$59:$BR$106)-1), IF(AG23&lt;M23, $AS$7, $AS$6)))</f>
        <v/>
      </c>
      <c r="AW23" s="20" t="str">
        <f>IF(AH23="", "", IF(N23="", IF('Intro &amp; Setup'!$W$30='Intro &amp; Setup'!$BN$5, AH23-$BP$2, NETWORKDAYS($BP$2, AH23, $BR$59:$BR$106)-1), IF(AH23&lt;N23, $AS$7, $AS$6)))</f>
        <v/>
      </c>
      <c r="AX23" s="20" t="str">
        <f>IF(AI23="", "", IF(O23="", IF('Intro &amp; Setup'!$W$30='Intro &amp; Setup'!$BN$5, AI23-$BP$2, NETWORKDAYS($BP$2, AI23, $BR$59:$BR$106)-1), IF(AI23&lt;O23, $AS$7, $AS$6)))</f>
        <v/>
      </c>
      <c r="AY23" s="20" t="str">
        <f>IF(AJ23="", "", IF(P23="", IF('Intro &amp; Setup'!$W$30='Intro &amp; Setup'!$BN$5, AJ23-$BP$2, NETWORKDAYS($BP$2, AJ23, $BR$59:$BR$106)-1), IF(AJ23&lt;P23, $AS$7, $AS$6)))</f>
        <v/>
      </c>
      <c r="AZ23" s="20" t="str">
        <f>IF(AK23="", "", IF(Q23="", IF('Intro &amp; Setup'!$W$30='Intro &amp; Setup'!$BN$5, AK23-$BP$2, NETWORKDAYS($BP$2, AK23, $BR$59:$BR$106)-1), IF(AK23&lt;Q23, $AS$7, $AS$6)))</f>
        <v/>
      </c>
      <c r="BA23" s="20" t="str">
        <f>IF(AL23="", "", IF(R23="", IF('Intro &amp; Setup'!$W$30='Intro &amp; Setup'!$BN$5, AL23-$BP$2, NETWORKDAYS($BP$2, AL23, $BR$59:$BR$106)-1), IF(AL23&lt;R23, $AS$7, $AS$6)))</f>
        <v/>
      </c>
      <c r="BB23" s="14" t="str">
        <f>IF(AM23="", "", IF(S23="", IF('Intro &amp; Setup'!$W$30='Intro &amp; Setup'!$BN$5, AM23-$BP$2, NETWORKDAYS($BP$2, AM23, $BR$59:$BR$106)-1), IF(AM23&lt;S23, $AS$7, $AS$6)))</f>
        <v/>
      </c>
      <c r="BD23" s="13" t="str">
        <f t="shared" si="15"/>
        <v/>
      </c>
      <c r="BE23" s="20" t="str">
        <f t="shared" si="16"/>
        <v/>
      </c>
      <c r="BF23" s="20" t="str">
        <f t="shared" si="17"/>
        <v/>
      </c>
      <c r="BG23" s="20" t="str">
        <f t="shared" si="18"/>
        <v/>
      </c>
      <c r="BH23" s="20" t="str">
        <f t="shared" si="19"/>
        <v/>
      </c>
      <c r="BI23" s="20" t="str">
        <f t="shared" si="20"/>
        <v/>
      </c>
      <c r="BJ23" s="20" t="str">
        <f t="shared" si="21"/>
        <v/>
      </c>
      <c r="BK23" s="20" t="str">
        <f t="shared" si="22"/>
        <v/>
      </c>
      <c r="BL23" s="20" t="str">
        <f t="shared" si="23"/>
        <v/>
      </c>
      <c r="BM23" s="14" t="str">
        <f t="shared" si="24"/>
        <v/>
      </c>
      <c r="BP23" s="36" t="s">
        <v>32</v>
      </c>
      <c r="BR23" s="37">
        <f ca="1">BU23-INDEX(BZ22:BZ28, MATCH(BT23, BW22:BW28, 0))</f>
        <v>43931</v>
      </c>
      <c r="BS23" s="33"/>
      <c r="BT23" s="38" t="str">
        <f t="shared" ref="BT23:BT24" ca="1" si="27">TEXT(BU23, "ddd")</f>
        <v>Sun</v>
      </c>
      <c r="BU23" s="39">
        <f ca="1">DATE(YEAR(BU22),MONTH(DATE(YEAR(BU22),MONTH(1),DAY(1)))+((INT(((MOD((19*(MOD(YEAR(BU22),19))+(INT(YEAR(BU22)/100))-(INT(INT(YEAR(BU22)/100)/4))-(INT(((INT(YEAR(BU22)/100))-(INT(((INT(YEAR(BU22)/100))+8)/25))+1)/3))+15),30))+(MOD((32+2*(MOD(INT(YEAR(BU22)/100),4))+2*(INT((MOD(YEAR(BU22),100))/4))-(MOD((19*(MOD(YEAR(BU22),19))+(INT(YEAR(BU22)/100))-(INT(INT(YEAR(BU22)/100)/4))-(INT(((INT(YEAR(BU22)/100))-(INT(((INT(YEAR(BU22)/100))+8)/25))+1)/3))+15),30))-(MOD((MOD(YEAR(BU22),100)),4))),7))-7*(INT(((MOD(YEAR(BU22),19))+11*(MOD((19*(MOD(YEAR(BU22),19))+(INT(YEAR(BU22)/100))-(INT(INT(YEAR(BU22)/100)/4))-(INT(((INT(YEAR(BU22)/100))-(INT(((INT(YEAR(BU22)/100))+8)/25))+1)/3))+15),30))+22*(MOD((32+2*(MOD(INT(YEAR(BU22)/100),4))+2*(INT((MOD(YEAR(BU22),100))/4))-(MOD((19*(MOD(YEAR(BU22),19))+(INT(YEAR(BU22)/100))-(INT(INT(YEAR(BU22)/100)/4))-(INT(((INT(YEAR(BU22)/100))-(INT(((INT(YEAR(BU22)/100))+8)/25))+1)/3))+15),30))-(MOD((MOD(YEAR(BU22),100)),4))),7)))/451))+114)/31))-1),DAY(DATE(YEAR(BU22),MONTH(1),DAY(1)))+(((MOD(((MOD((19*(MOD(YEAR(BU22),19))+(INT(YEAR(BU22)/100))-(INT(INT(YEAR(BU22)/100)/4))-(INT(((INT(YEAR(BU22)/100))-(INT(((INT(YEAR(BU22)/100))+8)/25))+1)/3))+15),30))+(MOD((32+2*(MOD(INT(YEAR(BU22)/100),4))+2*(INT((MOD(YEAR(BU22),100))/4))-(MOD((19*(MOD(YEAR(BU22),19))+(INT(YEAR(BU22)/100))-(INT(INT(YEAR(BU22)/100)/4))-(INT(((INT(YEAR(BU22)/100))-(INT(((INT(YEAR(BU22)/100))+8)/25))+1)/3))+15),30))-(MOD((MOD(YEAR(BU22),100)),4))),7))-7*(INT(((MOD(YEAR(BU22),19))+11*(MOD((19*(MOD(YEAR(BU22),19))+(INT(YEAR(BU22)/100))-(INT(INT(YEAR(BU22)/100)/4))-(INT(((INT(YEAR(BU22)/100))-(INT(((INT(YEAR(BU22)/100))+8)/25))+1)/3))+15),30))+22*(MOD((32+2*(MOD(INT(YEAR(BU22)/100),4))+2*(INT((MOD(YEAR(BU22),100))/4))-(MOD((19*(MOD(YEAR(BU22),19))+(INT(YEAR(BU22)/100))-(INT(INT(YEAR(BU22)/100)/4))-(INT(((INT(YEAR(BU22)/100))-(INT(((INT(YEAR(BU22)/100))+8)/25))+1)/3))+15),30))-(MOD((MOD(YEAR(BU22),100)),4))),7)))/451))+114),31))+1)-1))</f>
        <v>43933</v>
      </c>
      <c r="BW23" s="18" t="s">
        <v>33</v>
      </c>
      <c r="BX23" s="18">
        <v>1</v>
      </c>
      <c r="BY23" s="18">
        <v>6</v>
      </c>
      <c r="BZ23" s="18">
        <v>4</v>
      </c>
      <c r="CA23" s="42"/>
    </row>
    <row r="24" spans="1:82" x14ac:dyDescent="0.25">
      <c r="A24" s="58"/>
      <c r="B24" s="13" t="str">
        <f t="shared" si="6"/>
        <v/>
      </c>
      <c r="C24" s="18" t="str">
        <f t="shared" si="6"/>
        <v/>
      </c>
      <c r="D24" s="14" t="str">
        <f t="shared" si="6"/>
        <v/>
      </c>
      <c r="E24" s="58"/>
      <c r="F24" s="3" t="str">
        <f t="shared" si="10"/>
        <v/>
      </c>
      <c r="G24" s="58"/>
      <c r="H24" s="95"/>
      <c r="I24" s="96"/>
      <c r="J24" s="97"/>
      <c r="K24" s="96"/>
      <c r="L24" s="96"/>
      <c r="M24" s="96"/>
      <c r="N24" s="96"/>
      <c r="O24" s="96"/>
      <c r="P24" s="96"/>
      <c r="Q24" s="96"/>
      <c r="R24" s="96"/>
      <c r="S24" s="98"/>
      <c r="T24" s="58"/>
      <c r="V24" s="18" t="str">
        <f t="shared" si="11"/>
        <v/>
      </c>
      <c r="W24" s="14" t="str">
        <f t="shared" si="12"/>
        <v/>
      </c>
      <c r="Y24" s="18" t="str">
        <f t="shared" si="7"/>
        <v/>
      </c>
      <c r="Z24" s="14" t="str">
        <f t="shared" si="7"/>
        <v/>
      </c>
      <c r="AB24" s="77" t="str">
        <f t="shared" si="13"/>
        <v/>
      </c>
      <c r="AD24" s="48" t="str">
        <f>IF(OR($H24="", AD$9="", I24=""), "", IF('Intro &amp; Setup'!$W$30='Intro &amp; Setup'!$BN$15, I24+'Intro &amp; Setup'!$AF$19, WORKDAY(I24, 'Intro &amp; Setup'!$AF$19, $BR$59:$BR$106)))</f>
        <v/>
      </c>
      <c r="AE24" s="2" t="str">
        <f>IF(OR($H24="", AE$9="", J24=""), "", IF('Intro &amp; Setup'!$W$30='Intro &amp; Setup'!$BN$15, IF($Z$3='Intro &amp; Setup'!$BN$9, J24, AD24)+'Intro &amp; Setup'!$AF$20, WORKDAY(IF($Z$3='Intro &amp; Setup'!$BN$9, J24, AD24), 'Intro &amp; Setup'!$AF$20, $BR$59:$BR$106)))</f>
        <v/>
      </c>
      <c r="AF24" s="2" t="str">
        <f>IF(OR($H24="", AF$9="", K24=""), "", IF('Intro &amp; Setup'!$W$30='Intro &amp; Setup'!$BN$15, IF($Z$3='Intro &amp; Setup'!$BN$9, K24, AE24)+'Intro &amp; Setup'!$AF$21, WORKDAY(IF($Z$3='Intro &amp; Setup'!$BN$9, K24, AE24), 'Intro &amp; Setup'!$AF$21, $BR$59:$BR$106)))</f>
        <v/>
      </c>
      <c r="AG24" s="2" t="str">
        <f>IF(OR($H24="", AG$9="", L24=""), "", IF('Intro &amp; Setup'!$W$30='Intro &amp; Setup'!$BN$15, IF($Z$3='Intro &amp; Setup'!$BN$9, L24, AF24)+'Intro &amp; Setup'!$AF$22, WORKDAY(IF($Z$3='Intro &amp; Setup'!$BN$9, L24, AF24), 'Intro &amp; Setup'!$AF$22, $BR$59:$BR$106)))</f>
        <v/>
      </c>
      <c r="AH24" s="2" t="str">
        <f>IF(OR($H24="", AH$9="", M24=""), "", IF('Intro &amp; Setup'!$W$30='Intro &amp; Setup'!$BN$15, IF($Z$3='Intro &amp; Setup'!$BN$9, M24, AG24)+'Intro &amp; Setup'!$AF$23, WORKDAY(IF($Z$3='Intro &amp; Setup'!$BN$9, M24, AG24), 'Intro &amp; Setup'!$AF$23, $BR$59:$BR$106)))</f>
        <v/>
      </c>
      <c r="AI24" s="2" t="str">
        <f>IF(OR($H24="", AI$9="", N24=""), "", IF('Intro &amp; Setup'!$W$30='Intro &amp; Setup'!$BN$15, IF($Z$3='Intro &amp; Setup'!$BN$9, N24, AH24)+'Intro &amp; Setup'!$AF$24, WORKDAY(IF($Z$3='Intro &amp; Setup'!$BN$9, N24, AH24), 'Intro &amp; Setup'!$AF$24, $BR$59:$BR$106)))</f>
        <v/>
      </c>
      <c r="AJ24" s="2" t="str">
        <f>IF(OR($H24="", AJ$9="", O24=""), "", IF('Intro &amp; Setup'!$W$30='Intro &amp; Setup'!$BN$15, IF($Z$3='Intro &amp; Setup'!$BN$9, O24, AI24)+'Intro &amp; Setup'!$AF$25, WORKDAY(IF($Z$3='Intro &amp; Setup'!$BN$9, O24, AI24), 'Intro &amp; Setup'!$AF$25, $BR$59:$BR$106)))</f>
        <v/>
      </c>
      <c r="AK24" s="2" t="str">
        <f>IF(OR($H24="", AK$9="", P24=""), "", IF('Intro &amp; Setup'!$W$30='Intro &amp; Setup'!$BN$15, IF($Z$3='Intro &amp; Setup'!$BN$9, P24, AJ24)+'Intro &amp; Setup'!$AF$26, WORKDAY(IF($Z$3='Intro &amp; Setup'!$BN$9, P24, AJ24), 'Intro &amp; Setup'!$AF$26, $BR$59:$BR$106)))</f>
        <v/>
      </c>
      <c r="AL24" s="2" t="str">
        <f>IF(OR($H24="", AL$9="", Q24=""), "", IF('Intro &amp; Setup'!$W$30='Intro &amp; Setup'!$BN$15, IF($Z$3='Intro &amp; Setup'!$BN$9, Q24, AK24)+'Intro &amp; Setup'!$AF$27, WORKDAY(IF($Z$3='Intro &amp; Setup'!$BN$9, Q24, AK24), 'Intro &amp; Setup'!$AF$27, $BR$59:$BR$106)))</f>
        <v/>
      </c>
      <c r="AM24" s="10" t="str">
        <f>IF(OR($H24="", AM$9="", R24=""), "", IF('Intro &amp; Setup'!$W$30='Intro &amp; Setup'!$BN$15, IF($Z$3='Intro &amp; Setup'!$BN$9, R24, AL24)+'Intro &amp; Setup'!$AF$28, WORKDAY(IF($Z$3='Intro &amp; Setup'!$BN$9, R24, AL24), 'Intro &amp; Setup'!$AF$28, $BR$59:$BR$106)))</f>
        <v/>
      </c>
      <c r="AO24" s="18" t="str">
        <f t="shared" si="8"/>
        <v/>
      </c>
      <c r="AQ24" s="61" t="str">
        <f t="shared" si="14"/>
        <v/>
      </c>
      <c r="AS24" s="13" t="str">
        <f>IF(AD24="", "", IF(J24="", IF('Intro &amp; Setup'!$W$30='Intro &amp; Setup'!$BN$5, AD24-$BP$2, NETWORKDAYS($BP$2, AD24, $BR$59:$BR$106)-1), IF(AD24&lt;J24, $AS$7, $AS$6)))</f>
        <v/>
      </c>
      <c r="AT24" s="20" t="str">
        <f>IF(AE24="", "", IF(K24="", IF('Intro &amp; Setup'!$W$30='Intro &amp; Setup'!$BN$5, AE24-$BP$2, NETWORKDAYS($BP$2, AE24, $BR$59:$BR$106)-1), IF(AE24&lt;K24, $AS$7, $AS$6)))</f>
        <v/>
      </c>
      <c r="AU24" s="20" t="str">
        <f>IF(AF24="", "", IF(L24="", IF('Intro &amp; Setup'!$W$30='Intro &amp; Setup'!$BN$5, AF24-$BP$2, NETWORKDAYS($BP$2, AF24, $BR$59:$BR$106)-1), IF(AF24&lt;L24, $AS$7, $AS$6)))</f>
        <v/>
      </c>
      <c r="AV24" s="20" t="str">
        <f>IF(AG24="", "", IF(M24="", IF('Intro &amp; Setup'!$W$30='Intro &amp; Setup'!$BN$5, AG24-$BP$2, NETWORKDAYS($BP$2, AG24, $BR$59:$BR$106)-1), IF(AG24&lt;M24, $AS$7, $AS$6)))</f>
        <v/>
      </c>
      <c r="AW24" s="20" t="str">
        <f>IF(AH24="", "", IF(N24="", IF('Intro &amp; Setup'!$W$30='Intro &amp; Setup'!$BN$5, AH24-$BP$2, NETWORKDAYS($BP$2, AH24, $BR$59:$BR$106)-1), IF(AH24&lt;N24, $AS$7, $AS$6)))</f>
        <v/>
      </c>
      <c r="AX24" s="20" t="str">
        <f>IF(AI24="", "", IF(O24="", IF('Intro &amp; Setup'!$W$30='Intro &amp; Setup'!$BN$5, AI24-$BP$2, NETWORKDAYS($BP$2, AI24, $BR$59:$BR$106)-1), IF(AI24&lt;O24, $AS$7, $AS$6)))</f>
        <v/>
      </c>
      <c r="AY24" s="20" t="str">
        <f>IF(AJ24="", "", IF(P24="", IF('Intro &amp; Setup'!$W$30='Intro &amp; Setup'!$BN$5, AJ24-$BP$2, NETWORKDAYS($BP$2, AJ24, $BR$59:$BR$106)-1), IF(AJ24&lt;P24, $AS$7, $AS$6)))</f>
        <v/>
      </c>
      <c r="AZ24" s="20" t="str">
        <f>IF(AK24="", "", IF(Q24="", IF('Intro &amp; Setup'!$W$30='Intro &amp; Setup'!$BN$5, AK24-$BP$2, NETWORKDAYS($BP$2, AK24, $BR$59:$BR$106)-1), IF(AK24&lt;Q24, $AS$7, $AS$6)))</f>
        <v/>
      </c>
      <c r="BA24" s="20" t="str">
        <f>IF(AL24="", "", IF(R24="", IF('Intro &amp; Setup'!$W$30='Intro &amp; Setup'!$BN$5, AL24-$BP$2, NETWORKDAYS($BP$2, AL24, $BR$59:$BR$106)-1), IF(AL24&lt;R24, $AS$7, $AS$6)))</f>
        <v/>
      </c>
      <c r="BB24" s="14" t="str">
        <f>IF(AM24="", "", IF(S24="", IF('Intro &amp; Setup'!$W$30='Intro &amp; Setup'!$BN$5, AM24-$BP$2, NETWORKDAYS($BP$2, AM24, $BR$59:$BR$106)-1), IF(AM24&lt;S24, $AS$7, $AS$6)))</f>
        <v/>
      </c>
      <c r="BD24" s="13" t="str">
        <f t="shared" si="15"/>
        <v/>
      </c>
      <c r="BE24" s="20" t="str">
        <f t="shared" si="16"/>
        <v/>
      </c>
      <c r="BF24" s="20" t="str">
        <f t="shared" si="17"/>
        <v/>
      </c>
      <c r="BG24" s="20" t="str">
        <f t="shared" si="18"/>
        <v/>
      </c>
      <c r="BH24" s="20" t="str">
        <f t="shared" si="19"/>
        <v/>
      </c>
      <c r="BI24" s="20" t="str">
        <f t="shared" si="20"/>
        <v/>
      </c>
      <c r="BJ24" s="20" t="str">
        <f t="shared" si="21"/>
        <v/>
      </c>
      <c r="BK24" s="20" t="str">
        <f t="shared" si="22"/>
        <v/>
      </c>
      <c r="BL24" s="20" t="str">
        <f t="shared" si="23"/>
        <v/>
      </c>
      <c r="BM24" s="14" t="str">
        <f t="shared" si="24"/>
        <v/>
      </c>
      <c r="BP24" s="36" t="s">
        <v>34</v>
      </c>
      <c r="BR24" s="37">
        <f ca="1">BR23+3</f>
        <v>43934</v>
      </c>
      <c r="BS24" s="33"/>
      <c r="BT24" s="38" t="str">
        <f t="shared" ca="1" si="27"/>
        <v>Sun</v>
      </c>
      <c r="BU24" s="39">
        <f ca="1">BU23</f>
        <v>43933</v>
      </c>
      <c r="BW24" s="18" t="s">
        <v>35</v>
      </c>
      <c r="BX24" s="18">
        <v>2</v>
      </c>
      <c r="BY24" s="18">
        <v>5</v>
      </c>
      <c r="BZ24" s="18">
        <v>5</v>
      </c>
      <c r="CA24" s="42"/>
    </row>
    <row r="25" spans="1:82" x14ac:dyDescent="0.25">
      <c r="A25" s="58"/>
      <c r="B25" s="13" t="str">
        <f t="shared" si="6"/>
        <v/>
      </c>
      <c r="C25" s="18" t="str">
        <f t="shared" si="6"/>
        <v/>
      </c>
      <c r="D25" s="14" t="str">
        <f t="shared" si="6"/>
        <v/>
      </c>
      <c r="E25" s="58"/>
      <c r="F25" s="3" t="str">
        <f t="shared" si="10"/>
        <v/>
      </c>
      <c r="G25" s="58"/>
      <c r="H25" s="95"/>
      <c r="I25" s="96"/>
      <c r="J25" s="97"/>
      <c r="K25" s="96"/>
      <c r="L25" s="96"/>
      <c r="M25" s="96"/>
      <c r="N25" s="96"/>
      <c r="O25" s="96"/>
      <c r="P25" s="96"/>
      <c r="Q25" s="96"/>
      <c r="R25" s="96"/>
      <c r="S25" s="98"/>
      <c r="T25" s="58"/>
      <c r="V25" s="18" t="str">
        <f t="shared" si="11"/>
        <v/>
      </c>
      <c r="W25" s="14" t="str">
        <f t="shared" si="12"/>
        <v/>
      </c>
      <c r="Y25" s="18" t="str">
        <f t="shared" si="7"/>
        <v/>
      </c>
      <c r="Z25" s="14" t="str">
        <f t="shared" si="7"/>
        <v/>
      </c>
      <c r="AB25" s="77" t="str">
        <f t="shared" si="13"/>
        <v/>
      </c>
      <c r="AD25" s="48" t="str">
        <f>IF(OR($H25="", AD$9="", I25=""), "", IF('Intro &amp; Setup'!$W$30='Intro &amp; Setup'!$BN$15, I25+'Intro &amp; Setup'!$AF$19, WORKDAY(I25, 'Intro &amp; Setup'!$AF$19, $BR$59:$BR$106)))</f>
        <v/>
      </c>
      <c r="AE25" s="2" t="str">
        <f>IF(OR($H25="", AE$9="", J25=""), "", IF('Intro &amp; Setup'!$W$30='Intro &amp; Setup'!$BN$15, IF($Z$3='Intro &amp; Setup'!$BN$9, J25, AD25)+'Intro &amp; Setup'!$AF$20, WORKDAY(IF($Z$3='Intro &amp; Setup'!$BN$9, J25, AD25), 'Intro &amp; Setup'!$AF$20, $BR$59:$BR$106)))</f>
        <v/>
      </c>
      <c r="AF25" s="2" t="str">
        <f>IF(OR($H25="", AF$9="", K25=""), "", IF('Intro &amp; Setup'!$W$30='Intro &amp; Setup'!$BN$15, IF($Z$3='Intro &amp; Setup'!$BN$9, K25, AE25)+'Intro &amp; Setup'!$AF$21, WORKDAY(IF($Z$3='Intro &amp; Setup'!$BN$9, K25, AE25), 'Intro &amp; Setup'!$AF$21, $BR$59:$BR$106)))</f>
        <v/>
      </c>
      <c r="AG25" s="2" t="str">
        <f>IF(OR($H25="", AG$9="", L25=""), "", IF('Intro &amp; Setup'!$W$30='Intro &amp; Setup'!$BN$15, IF($Z$3='Intro &amp; Setup'!$BN$9, L25, AF25)+'Intro &amp; Setup'!$AF$22, WORKDAY(IF($Z$3='Intro &amp; Setup'!$BN$9, L25, AF25), 'Intro &amp; Setup'!$AF$22, $BR$59:$BR$106)))</f>
        <v/>
      </c>
      <c r="AH25" s="2" t="str">
        <f>IF(OR($H25="", AH$9="", M25=""), "", IF('Intro &amp; Setup'!$W$30='Intro &amp; Setup'!$BN$15, IF($Z$3='Intro &amp; Setup'!$BN$9, M25, AG25)+'Intro &amp; Setup'!$AF$23, WORKDAY(IF($Z$3='Intro &amp; Setup'!$BN$9, M25, AG25), 'Intro &amp; Setup'!$AF$23, $BR$59:$BR$106)))</f>
        <v/>
      </c>
      <c r="AI25" s="2" t="str">
        <f>IF(OR($H25="", AI$9="", N25=""), "", IF('Intro &amp; Setup'!$W$30='Intro &amp; Setup'!$BN$15, IF($Z$3='Intro &amp; Setup'!$BN$9, N25, AH25)+'Intro &amp; Setup'!$AF$24, WORKDAY(IF($Z$3='Intro &amp; Setup'!$BN$9, N25, AH25), 'Intro &amp; Setup'!$AF$24, $BR$59:$BR$106)))</f>
        <v/>
      </c>
      <c r="AJ25" s="2" t="str">
        <f>IF(OR($H25="", AJ$9="", O25=""), "", IF('Intro &amp; Setup'!$W$30='Intro &amp; Setup'!$BN$15, IF($Z$3='Intro &amp; Setup'!$BN$9, O25, AI25)+'Intro &amp; Setup'!$AF$25, WORKDAY(IF($Z$3='Intro &amp; Setup'!$BN$9, O25, AI25), 'Intro &amp; Setup'!$AF$25, $BR$59:$BR$106)))</f>
        <v/>
      </c>
      <c r="AK25" s="2" t="str">
        <f>IF(OR($H25="", AK$9="", P25=""), "", IF('Intro &amp; Setup'!$W$30='Intro &amp; Setup'!$BN$15, IF($Z$3='Intro &amp; Setup'!$BN$9, P25, AJ25)+'Intro &amp; Setup'!$AF$26, WORKDAY(IF($Z$3='Intro &amp; Setup'!$BN$9, P25, AJ25), 'Intro &amp; Setup'!$AF$26, $BR$59:$BR$106)))</f>
        <v/>
      </c>
      <c r="AL25" s="2" t="str">
        <f>IF(OR($H25="", AL$9="", Q25=""), "", IF('Intro &amp; Setup'!$W$30='Intro &amp; Setup'!$BN$15, IF($Z$3='Intro &amp; Setup'!$BN$9, Q25, AK25)+'Intro &amp; Setup'!$AF$27, WORKDAY(IF($Z$3='Intro &amp; Setup'!$BN$9, Q25, AK25), 'Intro &amp; Setup'!$AF$27, $BR$59:$BR$106)))</f>
        <v/>
      </c>
      <c r="AM25" s="10" t="str">
        <f>IF(OR($H25="", AM$9="", R25=""), "", IF('Intro &amp; Setup'!$W$30='Intro &amp; Setup'!$BN$15, IF($Z$3='Intro &amp; Setup'!$BN$9, R25, AL25)+'Intro &amp; Setup'!$AF$28, WORKDAY(IF($Z$3='Intro &amp; Setup'!$BN$9, R25, AL25), 'Intro &amp; Setup'!$AF$28, $BR$59:$BR$106)))</f>
        <v/>
      </c>
      <c r="AO25" s="18" t="str">
        <f t="shared" si="8"/>
        <v/>
      </c>
      <c r="AQ25" s="61" t="str">
        <f t="shared" si="14"/>
        <v/>
      </c>
      <c r="AS25" s="13" t="str">
        <f>IF(AD25="", "", IF(J25="", IF('Intro &amp; Setup'!$W$30='Intro &amp; Setup'!$BN$5, AD25-$BP$2, NETWORKDAYS($BP$2, AD25, $BR$59:$BR$106)-1), IF(AD25&lt;J25, $AS$7, $AS$6)))</f>
        <v/>
      </c>
      <c r="AT25" s="20" t="str">
        <f>IF(AE25="", "", IF(K25="", IF('Intro &amp; Setup'!$W$30='Intro &amp; Setup'!$BN$5, AE25-$BP$2, NETWORKDAYS($BP$2, AE25, $BR$59:$BR$106)-1), IF(AE25&lt;K25, $AS$7, $AS$6)))</f>
        <v/>
      </c>
      <c r="AU25" s="20" t="str">
        <f>IF(AF25="", "", IF(L25="", IF('Intro &amp; Setup'!$W$30='Intro &amp; Setup'!$BN$5, AF25-$BP$2, NETWORKDAYS($BP$2, AF25, $BR$59:$BR$106)-1), IF(AF25&lt;L25, $AS$7, $AS$6)))</f>
        <v/>
      </c>
      <c r="AV25" s="20" t="str">
        <f>IF(AG25="", "", IF(M25="", IF('Intro &amp; Setup'!$W$30='Intro &amp; Setup'!$BN$5, AG25-$BP$2, NETWORKDAYS($BP$2, AG25, $BR$59:$BR$106)-1), IF(AG25&lt;M25, $AS$7, $AS$6)))</f>
        <v/>
      </c>
      <c r="AW25" s="20" t="str">
        <f>IF(AH25="", "", IF(N25="", IF('Intro &amp; Setup'!$W$30='Intro &amp; Setup'!$BN$5, AH25-$BP$2, NETWORKDAYS($BP$2, AH25, $BR$59:$BR$106)-1), IF(AH25&lt;N25, $AS$7, $AS$6)))</f>
        <v/>
      </c>
      <c r="AX25" s="20" t="str">
        <f>IF(AI25="", "", IF(O25="", IF('Intro &amp; Setup'!$W$30='Intro &amp; Setup'!$BN$5, AI25-$BP$2, NETWORKDAYS($BP$2, AI25, $BR$59:$BR$106)-1), IF(AI25&lt;O25, $AS$7, $AS$6)))</f>
        <v/>
      </c>
      <c r="AY25" s="20" t="str">
        <f>IF(AJ25="", "", IF(P25="", IF('Intro &amp; Setup'!$W$30='Intro &amp; Setup'!$BN$5, AJ25-$BP$2, NETWORKDAYS($BP$2, AJ25, $BR$59:$BR$106)-1), IF(AJ25&lt;P25, $AS$7, $AS$6)))</f>
        <v/>
      </c>
      <c r="AZ25" s="20" t="str">
        <f>IF(AK25="", "", IF(Q25="", IF('Intro &amp; Setup'!$W$30='Intro &amp; Setup'!$BN$5, AK25-$BP$2, NETWORKDAYS($BP$2, AK25, $BR$59:$BR$106)-1), IF(AK25&lt;Q25, $AS$7, $AS$6)))</f>
        <v/>
      </c>
      <c r="BA25" s="20" t="str">
        <f>IF(AL25="", "", IF(R25="", IF('Intro &amp; Setup'!$W$30='Intro &amp; Setup'!$BN$5, AL25-$BP$2, NETWORKDAYS($BP$2, AL25, $BR$59:$BR$106)-1), IF(AL25&lt;R25, $AS$7, $AS$6)))</f>
        <v/>
      </c>
      <c r="BB25" s="14" t="str">
        <f>IF(AM25="", "", IF(S25="", IF('Intro &amp; Setup'!$W$30='Intro &amp; Setup'!$BN$5, AM25-$BP$2, NETWORKDAYS($BP$2, AM25, $BR$59:$BR$106)-1), IF(AM25&lt;S25, $AS$7, $AS$6)))</f>
        <v/>
      </c>
      <c r="BD25" s="13" t="str">
        <f t="shared" si="15"/>
        <v/>
      </c>
      <c r="BE25" s="20" t="str">
        <f t="shared" si="16"/>
        <v/>
      </c>
      <c r="BF25" s="20" t="str">
        <f t="shared" si="17"/>
        <v/>
      </c>
      <c r="BG25" s="20" t="str">
        <f t="shared" si="18"/>
        <v/>
      </c>
      <c r="BH25" s="20" t="str">
        <f t="shared" si="19"/>
        <v/>
      </c>
      <c r="BI25" s="20" t="str">
        <f t="shared" si="20"/>
        <v/>
      </c>
      <c r="BJ25" s="20" t="str">
        <f t="shared" si="21"/>
        <v/>
      </c>
      <c r="BK25" s="20" t="str">
        <f t="shared" si="22"/>
        <v/>
      </c>
      <c r="BL25" s="20" t="str">
        <f t="shared" si="23"/>
        <v/>
      </c>
      <c r="BM25" s="14" t="str">
        <f t="shared" si="24"/>
        <v/>
      </c>
      <c r="BP25" s="36" t="s">
        <v>36</v>
      </c>
      <c r="BR25" s="37">
        <f ca="1">BU25+INDEX(BY22:BY28, MATCH(BT25, BW22:BW28, 0))</f>
        <v>43955</v>
      </c>
      <c r="BS25" s="33"/>
      <c r="BT25" s="38" t="str">
        <f ca="1">TEXT(BU25, "ddd")</f>
        <v>Fri</v>
      </c>
      <c r="BU25" s="39">
        <f ca="1">DATE(BR21, 5, 1)</f>
        <v>43952</v>
      </c>
      <c r="BW25" s="18" t="s">
        <v>37</v>
      </c>
      <c r="BX25" s="18">
        <v>3</v>
      </c>
      <c r="BY25" s="18">
        <v>4</v>
      </c>
      <c r="BZ25" s="18">
        <v>6</v>
      </c>
      <c r="CA25" s="42"/>
    </row>
    <row r="26" spans="1:82" x14ac:dyDescent="0.25">
      <c r="A26" s="58"/>
      <c r="B26" s="13" t="str">
        <f t="shared" si="6"/>
        <v/>
      </c>
      <c r="C26" s="18" t="str">
        <f t="shared" si="6"/>
        <v/>
      </c>
      <c r="D26" s="14" t="str">
        <f t="shared" si="6"/>
        <v/>
      </c>
      <c r="E26" s="58"/>
      <c r="F26" s="3" t="str">
        <f t="shared" si="10"/>
        <v/>
      </c>
      <c r="G26" s="58"/>
      <c r="H26" s="95"/>
      <c r="I26" s="96"/>
      <c r="J26" s="97"/>
      <c r="K26" s="96"/>
      <c r="L26" s="96"/>
      <c r="M26" s="96"/>
      <c r="N26" s="96"/>
      <c r="O26" s="96"/>
      <c r="P26" s="96"/>
      <c r="Q26" s="96"/>
      <c r="R26" s="96"/>
      <c r="S26" s="98"/>
      <c r="T26" s="58"/>
      <c r="V26" s="18" t="str">
        <f t="shared" si="11"/>
        <v/>
      </c>
      <c r="W26" s="14" t="str">
        <f t="shared" si="12"/>
        <v/>
      </c>
      <c r="Y26" s="18" t="str">
        <f t="shared" si="7"/>
        <v/>
      </c>
      <c r="Z26" s="14" t="str">
        <f t="shared" si="7"/>
        <v/>
      </c>
      <c r="AB26" s="77" t="str">
        <f t="shared" si="13"/>
        <v/>
      </c>
      <c r="AD26" s="48" t="str">
        <f>IF(OR($H26="", AD$9="", I26=""), "", IF('Intro &amp; Setup'!$W$30='Intro &amp; Setup'!$BN$15, I26+'Intro &amp; Setup'!$AF$19, WORKDAY(I26, 'Intro &amp; Setup'!$AF$19, $BR$59:$BR$106)))</f>
        <v/>
      </c>
      <c r="AE26" s="2" t="str">
        <f>IF(OR($H26="", AE$9="", J26=""), "", IF('Intro &amp; Setup'!$W$30='Intro &amp; Setup'!$BN$15, IF($Z$3='Intro &amp; Setup'!$BN$9, J26, AD26)+'Intro &amp; Setup'!$AF$20, WORKDAY(IF($Z$3='Intro &amp; Setup'!$BN$9, J26, AD26), 'Intro &amp; Setup'!$AF$20, $BR$59:$BR$106)))</f>
        <v/>
      </c>
      <c r="AF26" s="2" t="str">
        <f>IF(OR($H26="", AF$9="", K26=""), "", IF('Intro &amp; Setup'!$W$30='Intro &amp; Setup'!$BN$15, IF($Z$3='Intro &amp; Setup'!$BN$9, K26, AE26)+'Intro &amp; Setup'!$AF$21, WORKDAY(IF($Z$3='Intro &amp; Setup'!$BN$9, K26, AE26), 'Intro &amp; Setup'!$AF$21, $BR$59:$BR$106)))</f>
        <v/>
      </c>
      <c r="AG26" s="2" t="str">
        <f>IF(OR($H26="", AG$9="", L26=""), "", IF('Intro &amp; Setup'!$W$30='Intro &amp; Setup'!$BN$15, IF($Z$3='Intro &amp; Setup'!$BN$9, L26, AF26)+'Intro &amp; Setup'!$AF$22, WORKDAY(IF($Z$3='Intro &amp; Setup'!$BN$9, L26, AF26), 'Intro &amp; Setup'!$AF$22, $BR$59:$BR$106)))</f>
        <v/>
      </c>
      <c r="AH26" s="2" t="str">
        <f>IF(OR($H26="", AH$9="", M26=""), "", IF('Intro &amp; Setup'!$W$30='Intro &amp; Setup'!$BN$15, IF($Z$3='Intro &amp; Setup'!$BN$9, M26, AG26)+'Intro &amp; Setup'!$AF$23, WORKDAY(IF($Z$3='Intro &amp; Setup'!$BN$9, M26, AG26), 'Intro &amp; Setup'!$AF$23, $BR$59:$BR$106)))</f>
        <v/>
      </c>
      <c r="AI26" s="2" t="str">
        <f>IF(OR($H26="", AI$9="", N26=""), "", IF('Intro &amp; Setup'!$W$30='Intro &amp; Setup'!$BN$15, IF($Z$3='Intro &amp; Setup'!$BN$9, N26, AH26)+'Intro &amp; Setup'!$AF$24, WORKDAY(IF($Z$3='Intro &amp; Setup'!$BN$9, N26, AH26), 'Intro &amp; Setup'!$AF$24, $BR$59:$BR$106)))</f>
        <v/>
      </c>
      <c r="AJ26" s="2" t="str">
        <f>IF(OR($H26="", AJ$9="", O26=""), "", IF('Intro &amp; Setup'!$W$30='Intro &amp; Setup'!$BN$15, IF($Z$3='Intro &amp; Setup'!$BN$9, O26, AI26)+'Intro &amp; Setup'!$AF$25, WORKDAY(IF($Z$3='Intro &amp; Setup'!$BN$9, O26, AI26), 'Intro &amp; Setup'!$AF$25, $BR$59:$BR$106)))</f>
        <v/>
      </c>
      <c r="AK26" s="2" t="str">
        <f>IF(OR($H26="", AK$9="", P26=""), "", IF('Intro &amp; Setup'!$W$30='Intro &amp; Setup'!$BN$15, IF($Z$3='Intro &amp; Setup'!$BN$9, P26, AJ26)+'Intro &amp; Setup'!$AF$26, WORKDAY(IF($Z$3='Intro &amp; Setup'!$BN$9, P26, AJ26), 'Intro &amp; Setup'!$AF$26, $BR$59:$BR$106)))</f>
        <v/>
      </c>
      <c r="AL26" s="2" t="str">
        <f>IF(OR($H26="", AL$9="", Q26=""), "", IF('Intro &amp; Setup'!$W$30='Intro &amp; Setup'!$BN$15, IF($Z$3='Intro &amp; Setup'!$BN$9, Q26, AK26)+'Intro &amp; Setup'!$AF$27, WORKDAY(IF($Z$3='Intro &amp; Setup'!$BN$9, Q26, AK26), 'Intro &amp; Setup'!$AF$27, $BR$59:$BR$106)))</f>
        <v/>
      </c>
      <c r="AM26" s="10" t="str">
        <f>IF(OR($H26="", AM$9="", R26=""), "", IF('Intro &amp; Setup'!$W$30='Intro &amp; Setup'!$BN$15, IF($Z$3='Intro &amp; Setup'!$BN$9, R26, AL26)+'Intro &amp; Setup'!$AF$28, WORKDAY(IF($Z$3='Intro &amp; Setup'!$BN$9, R26, AL26), 'Intro &amp; Setup'!$AF$28, $BR$59:$BR$106)))</f>
        <v/>
      </c>
      <c r="AO26" s="18" t="str">
        <f t="shared" si="8"/>
        <v/>
      </c>
      <c r="AQ26" s="61" t="str">
        <f t="shared" si="14"/>
        <v/>
      </c>
      <c r="AS26" s="13" t="str">
        <f>IF(AD26="", "", IF(J26="", IF('Intro &amp; Setup'!$W$30='Intro &amp; Setup'!$BN$5, AD26-$BP$2, NETWORKDAYS($BP$2, AD26, $BR$59:$BR$106)-1), IF(AD26&lt;J26, $AS$7, $AS$6)))</f>
        <v/>
      </c>
      <c r="AT26" s="20" t="str">
        <f>IF(AE26="", "", IF(K26="", IF('Intro &amp; Setup'!$W$30='Intro &amp; Setup'!$BN$5, AE26-$BP$2, NETWORKDAYS($BP$2, AE26, $BR$59:$BR$106)-1), IF(AE26&lt;K26, $AS$7, $AS$6)))</f>
        <v/>
      </c>
      <c r="AU26" s="20" t="str">
        <f>IF(AF26="", "", IF(L26="", IF('Intro &amp; Setup'!$W$30='Intro &amp; Setup'!$BN$5, AF26-$BP$2, NETWORKDAYS($BP$2, AF26, $BR$59:$BR$106)-1), IF(AF26&lt;L26, $AS$7, $AS$6)))</f>
        <v/>
      </c>
      <c r="AV26" s="20" t="str">
        <f>IF(AG26="", "", IF(M26="", IF('Intro &amp; Setup'!$W$30='Intro &amp; Setup'!$BN$5, AG26-$BP$2, NETWORKDAYS($BP$2, AG26, $BR$59:$BR$106)-1), IF(AG26&lt;M26, $AS$7, $AS$6)))</f>
        <v/>
      </c>
      <c r="AW26" s="20" t="str">
        <f>IF(AH26="", "", IF(N26="", IF('Intro &amp; Setup'!$W$30='Intro &amp; Setup'!$BN$5, AH26-$BP$2, NETWORKDAYS($BP$2, AH26, $BR$59:$BR$106)-1), IF(AH26&lt;N26, $AS$7, $AS$6)))</f>
        <v/>
      </c>
      <c r="AX26" s="20" t="str">
        <f>IF(AI26="", "", IF(O26="", IF('Intro &amp; Setup'!$W$30='Intro &amp; Setup'!$BN$5, AI26-$BP$2, NETWORKDAYS($BP$2, AI26, $BR$59:$BR$106)-1), IF(AI26&lt;O26, $AS$7, $AS$6)))</f>
        <v/>
      </c>
      <c r="AY26" s="20" t="str">
        <f>IF(AJ26="", "", IF(P26="", IF('Intro &amp; Setup'!$W$30='Intro &amp; Setup'!$BN$5, AJ26-$BP$2, NETWORKDAYS($BP$2, AJ26, $BR$59:$BR$106)-1), IF(AJ26&lt;P26, $AS$7, $AS$6)))</f>
        <v/>
      </c>
      <c r="AZ26" s="20" t="str">
        <f>IF(AK26="", "", IF(Q26="", IF('Intro &amp; Setup'!$W$30='Intro &amp; Setup'!$BN$5, AK26-$BP$2, NETWORKDAYS($BP$2, AK26, $BR$59:$BR$106)-1), IF(AK26&lt;Q26, $AS$7, $AS$6)))</f>
        <v/>
      </c>
      <c r="BA26" s="20" t="str">
        <f>IF(AL26="", "", IF(R26="", IF('Intro &amp; Setup'!$W$30='Intro &amp; Setup'!$BN$5, AL26-$BP$2, NETWORKDAYS($BP$2, AL26, $BR$59:$BR$106)-1), IF(AL26&lt;R26, $AS$7, $AS$6)))</f>
        <v/>
      </c>
      <c r="BB26" s="14" t="str">
        <f>IF(AM26="", "", IF(S26="", IF('Intro &amp; Setup'!$W$30='Intro &amp; Setup'!$BN$5, AM26-$BP$2, NETWORKDAYS($BP$2, AM26, $BR$59:$BR$106)-1), IF(AM26&lt;S26, $AS$7, $AS$6)))</f>
        <v/>
      </c>
      <c r="BD26" s="13" t="str">
        <f t="shared" si="15"/>
        <v/>
      </c>
      <c r="BE26" s="20" t="str">
        <f t="shared" si="16"/>
        <v/>
      </c>
      <c r="BF26" s="20" t="str">
        <f t="shared" si="17"/>
        <v/>
      </c>
      <c r="BG26" s="20" t="str">
        <f t="shared" si="18"/>
        <v/>
      </c>
      <c r="BH26" s="20" t="str">
        <f t="shared" si="19"/>
        <v/>
      </c>
      <c r="BI26" s="20" t="str">
        <f t="shared" si="20"/>
        <v/>
      </c>
      <c r="BJ26" s="20" t="str">
        <f t="shared" si="21"/>
        <v/>
      </c>
      <c r="BK26" s="20" t="str">
        <f t="shared" si="22"/>
        <v/>
      </c>
      <c r="BL26" s="20" t="str">
        <f t="shared" si="23"/>
        <v/>
      </c>
      <c r="BM26" s="14" t="str">
        <f t="shared" si="24"/>
        <v/>
      </c>
      <c r="BP26" s="36" t="s">
        <v>38</v>
      </c>
      <c r="BR26" s="37">
        <f ca="1">BU26-INDEX(BX22:BX28, MATCH(BT26, BW22:BW28, 0))</f>
        <v>43976</v>
      </c>
      <c r="BS26" s="33"/>
      <c r="BT26" s="38" t="str">
        <f ca="1">TEXT(BU26, "ddd")</f>
        <v>Sun</v>
      </c>
      <c r="BU26" s="39">
        <f ca="1">DATE(BR21, 5, 31)</f>
        <v>43982</v>
      </c>
      <c r="BW26" s="18" t="s">
        <v>39</v>
      </c>
      <c r="BX26" s="18">
        <v>4</v>
      </c>
      <c r="BY26" s="18">
        <v>3</v>
      </c>
      <c r="BZ26" s="18">
        <v>0</v>
      </c>
      <c r="CA26" s="42"/>
    </row>
    <row r="27" spans="1:82" x14ac:dyDescent="0.25">
      <c r="A27" s="58"/>
      <c r="B27" s="13" t="str">
        <f t="shared" si="6"/>
        <v/>
      </c>
      <c r="C27" s="18" t="str">
        <f t="shared" si="6"/>
        <v/>
      </c>
      <c r="D27" s="14" t="str">
        <f t="shared" si="6"/>
        <v/>
      </c>
      <c r="E27" s="58"/>
      <c r="F27" s="3" t="str">
        <f t="shared" si="10"/>
        <v/>
      </c>
      <c r="G27" s="58"/>
      <c r="H27" s="95"/>
      <c r="I27" s="96"/>
      <c r="J27" s="97"/>
      <c r="K27" s="96"/>
      <c r="L27" s="96"/>
      <c r="M27" s="96"/>
      <c r="N27" s="96"/>
      <c r="O27" s="96"/>
      <c r="P27" s="96"/>
      <c r="Q27" s="96"/>
      <c r="R27" s="96"/>
      <c r="S27" s="98"/>
      <c r="T27" s="58"/>
      <c r="V27" s="18" t="str">
        <f t="shared" si="11"/>
        <v/>
      </c>
      <c r="W27" s="14" t="str">
        <f t="shared" si="12"/>
        <v/>
      </c>
      <c r="Y27" s="18" t="str">
        <f t="shared" si="7"/>
        <v/>
      </c>
      <c r="Z27" s="14" t="str">
        <f t="shared" si="7"/>
        <v/>
      </c>
      <c r="AB27" s="77" t="str">
        <f t="shared" si="13"/>
        <v/>
      </c>
      <c r="AD27" s="48" t="str">
        <f>IF(OR($H27="", AD$9="", I27=""), "", IF('Intro &amp; Setup'!$W$30='Intro &amp; Setup'!$BN$15, I27+'Intro &amp; Setup'!$AF$19, WORKDAY(I27, 'Intro &amp; Setup'!$AF$19, $BR$59:$BR$106)))</f>
        <v/>
      </c>
      <c r="AE27" s="2" t="str">
        <f>IF(OR($H27="", AE$9="", J27=""), "", IF('Intro &amp; Setup'!$W$30='Intro &amp; Setup'!$BN$15, IF($Z$3='Intro &amp; Setup'!$BN$9, J27, AD27)+'Intro &amp; Setup'!$AF$20, WORKDAY(IF($Z$3='Intro &amp; Setup'!$BN$9, J27, AD27), 'Intro &amp; Setup'!$AF$20, $BR$59:$BR$106)))</f>
        <v/>
      </c>
      <c r="AF27" s="2" t="str">
        <f>IF(OR($H27="", AF$9="", K27=""), "", IF('Intro &amp; Setup'!$W$30='Intro &amp; Setup'!$BN$15, IF($Z$3='Intro &amp; Setup'!$BN$9, K27, AE27)+'Intro &amp; Setup'!$AF$21, WORKDAY(IF($Z$3='Intro &amp; Setup'!$BN$9, K27, AE27), 'Intro &amp; Setup'!$AF$21, $BR$59:$BR$106)))</f>
        <v/>
      </c>
      <c r="AG27" s="2" t="str">
        <f>IF(OR($H27="", AG$9="", L27=""), "", IF('Intro &amp; Setup'!$W$30='Intro &amp; Setup'!$BN$15, IF($Z$3='Intro &amp; Setup'!$BN$9, L27, AF27)+'Intro &amp; Setup'!$AF$22, WORKDAY(IF($Z$3='Intro &amp; Setup'!$BN$9, L27, AF27), 'Intro &amp; Setup'!$AF$22, $BR$59:$BR$106)))</f>
        <v/>
      </c>
      <c r="AH27" s="2" t="str">
        <f>IF(OR($H27="", AH$9="", M27=""), "", IF('Intro &amp; Setup'!$W$30='Intro &amp; Setup'!$BN$15, IF($Z$3='Intro &amp; Setup'!$BN$9, M27, AG27)+'Intro &amp; Setup'!$AF$23, WORKDAY(IF($Z$3='Intro &amp; Setup'!$BN$9, M27, AG27), 'Intro &amp; Setup'!$AF$23, $BR$59:$BR$106)))</f>
        <v/>
      </c>
      <c r="AI27" s="2" t="str">
        <f>IF(OR($H27="", AI$9="", N27=""), "", IF('Intro &amp; Setup'!$W$30='Intro &amp; Setup'!$BN$15, IF($Z$3='Intro &amp; Setup'!$BN$9, N27, AH27)+'Intro &amp; Setup'!$AF$24, WORKDAY(IF($Z$3='Intro &amp; Setup'!$BN$9, N27, AH27), 'Intro &amp; Setup'!$AF$24, $BR$59:$BR$106)))</f>
        <v/>
      </c>
      <c r="AJ27" s="2" t="str">
        <f>IF(OR($H27="", AJ$9="", O27=""), "", IF('Intro &amp; Setup'!$W$30='Intro &amp; Setup'!$BN$15, IF($Z$3='Intro &amp; Setup'!$BN$9, O27, AI27)+'Intro &amp; Setup'!$AF$25, WORKDAY(IF($Z$3='Intro &amp; Setup'!$BN$9, O27, AI27), 'Intro &amp; Setup'!$AF$25, $BR$59:$BR$106)))</f>
        <v/>
      </c>
      <c r="AK27" s="2" t="str">
        <f>IF(OR($H27="", AK$9="", P27=""), "", IF('Intro &amp; Setup'!$W$30='Intro &amp; Setup'!$BN$15, IF($Z$3='Intro &amp; Setup'!$BN$9, P27, AJ27)+'Intro &amp; Setup'!$AF$26, WORKDAY(IF($Z$3='Intro &amp; Setup'!$BN$9, P27, AJ27), 'Intro &amp; Setup'!$AF$26, $BR$59:$BR$106)))</f>
        <v/>
      </c>
      <c r="AL27" s="2" t="str">
        <f>IF(OR($H27="", AL$9="", Q27=""), "", IF('Intro &amp; Setup'!$W$30='Intro &amp; Setup'!$BN$15, IF($Z$3='Intro &amp; Setup'!$BN$9, Q27, AK27)+'Intro &amp; Setup'!$AF$27, WORKDAY(IF($Z$3='Intro &amp; Setup'!$BN$9, Q27, AK27), 'Intro &amp; Setup'!$AF$27, $BR$59:$BR$106)))</f>
        <v/>
      </c>
      <c r="AM27" s="10" t="str">
        <f>IF(OR($H27="", AM$9="", R27=""), "", IF('Intro &amp; Setup'!$W$30='Intro &amp; Setup'!$BN$15, IF($Z$3='Intro &amp; Setup'!$BN$9, R27, AL27)+'Intro &amp; Setup'!$AF$28, WORKDAY(IF($Z$3='Intro &amp; Setup'!$BN$9, R27, AL27), 'Intro &amp; Setup'!$AF$28, $BR$59:$BR$106)))</f>
        <v/>
      </c>
      <c r="AO27" s="18" t="str">
        <f t="shared" si="8"/>
        <v/>
      </c>
      <c r="AQ27" s="61" t="str">
        <f t="shared" si="14"/>
        <v/>
      </c>
      <c r="AS27" s="13" t="str">
        <f>IF(AD27="", "", IF(J27="", IF('Intro &amp; Setup'!$W$30='Intro &amp; Setup'!$BN$5, AD27-$BP$2, NETWORKDAYS($BP$2, AD27, $BR$59:$BR$106)-1), IF(AD27&lt;J27, $AS$7, $AS$6)))</f>
        <v/>
      </c>
      <c r="AT27" s="20" t="str">
        <f>IF(AE27="", "", IF(K27="", IF('Intro &amp; Setup'!$W$30='Intro &amp; Setup'!$BN$5, AE27-$BP$2, NETWORKDAYS($BP$2, AE27, $BR$59:$BR$106)-1), IF(AE27&lt;K27, $AS$7, $AS$6)))</f>
        <v/>
      </c>
      <c r="AU27" s="20" t="str">
        <f>IF(AF27="", "", IF(L27="", IF('Intro &amp; Setup'!$W$30='Intro &amp; Setup'!$BN$5, AF27-$BP$2, NETWORKDAYS($BP$2, AF27, $BR$59:$BR$106)-1), IF(AF27&lt;L27, $AS$7, $AS$6)))</f>
        <v/>
      </c>
      <c r="AV27" s="20" t="str">
        <f>IF(AG27="", "", IF(M27="", IF('Intro &amp; Setup'!$W$30='Intro &amp; Setup'!$BN$5, AG27-$BP$2, NETWORKDAYS($BP$2, AG27, $BR$59:$BR$106)-1), IF(AG27&lt;M27, $AS$7, $AS$6)))</f>
        <v/>
      </c>
      <c r="AW27" s="20" t="str">
        <f>IF(AH27="", "", IF(N27="", IF('Intro &amp; Setup'!$W$30='Intro &amp; Setup'!$BN$5, AH27-$BP$2, NETWORKDAYS($BP$2, AH27, $BR$59:$BR$106)-1), IF(AH27&lt;N27, $AS$7, $AS$6)))</f>
        <v/>
      </c>
      <c r="AX27" s="20" t="str">
        <f>IF(AI27="", "", IF(O27="", IF('Intro &amp; Setup'!$W$30='Intro &amp; Setup'!$BN$5, AI27-$BP$2, NETWORKDAYS($BP$2, AI27, $BR$59:$BR$106)-1), IF(AI27&lt;O27, $AS$7, $AS$6)))</f>
        <v/>
      </c>
      <c r="AY27" s="20" t="str">
        <f>IF(AJ27="", "", IF(P27="", IF('Intro &amp; Setup'!$W$30='Intro &amp; Setup'!$BN$5, AJ27-$BP$2, NETWORKDAYS($BP$2, AJ27, $BR$59:$BR$106)-1), IF(AJ27&lt;P27, $AS$7, $AS$6)))</f>
        <v/>
      </c>
      <c r="AZ27" s="20" t="str">
        <f>IF(AK27="", "", IF(Q27="", IF('Intro &amp; Setup'!$W$30='Intro &amp; Setup'!$BN$5, AK27-$BP$2, NETWORKDAYS($BP$2, AK27, $BR$59:$BR$106)-1), IF(AK27&lt;Q27, $AS$7, $AS$6)))</f>
        <v/>
      </c>
      <c r="BA27" s="20" t="str">
        <f>IF(AL27="", "", IF(R27="", IF('Intro &amp; Setup'!$W$30='Intro &amp; Setup'!$BN$5, AL27-$BP$2, NETWORKDAYS($BP$2, AL27, $BR$59:$BR$106)-1), IF(AL27&lt;R27, $AS$7, $AS$6)))</f>
        <v/>
      </c>
      <c r="BB27" s="14" t="str">
        <f>IF(AM27="", "", IF(S27="", IF('Intro &amp; Setup'!$W$30='Intro &amp; Setup'!$BN$5, AM27-$BP$2, NETWORKDAYS($BP$2, AM27, $BR$59:$BR$106)-1), IF(AM27&lt;S27, $AS$7, $AS$6)))</f>
        <v/>
      </c>
      <c r="BD27" s="13" t="str">
        <f t="shared" si="15"/>
        <v/>
      </c>
      <c r="BE27" s="20" t="str">
        <f t="shared" si="16"/>
        <v/>
      </c>
      <c r="BF27" s="20" t="str">
        <f t="shared" si="17"/>
        <v/>
      </c>
      <c r="BG27" s="20" t="str">
        <f t="shared" si="18"/>
        <v/>
      </c>
      <c r="BH27" s="20" t="str">
        <f t="shared" si="19"/>
        <v/>
      </c>
      <c r="BI27" s="20" t="str">
        <f t="shared" si="20"/>
        <v/>
      </c>
      <c r="BJ27" s="20" t="str">
        <f t="shared" si="21"/>
        <v/>
      </c>
      <c r="BK27" s="20" t="str">
        <f t="shared" si="22"/>
        <v/>
      </c>
      <c r="BL27" s="20" t="str">
        <f t="shared" si="23"/>
        <v/>
      </c>
      <c r="BM27" s="14" t="str">
        <f t="shared" si="24"/>
        <v/>
      </c>
      <c r="BP27" s="36" t="s">
        <v>40</v>
      </c>
      <c r="BR27" s="37">
        <f ca="1">BU27-INDEX(BX22:BX28, MATCH(BT27, BW22:BW28, 0))</f>
        <v>44074</v>
      </c>
      <c r="BS27" s="33"/>
      <c r="BT27" s="38" t="str">
        <f ca="1">TEXT(BU27, "ddd")</f>
        <v>Mon</v>
      </c>
      <c r="BU27" s="39">
        <f ca="1">DATE(BR21, 8, 31)</f>
        <v>44074</v>
      </c>
      <c r="BW27" s="18" t="s">
        <v>41</v>
      </c>
      <c r="BX27" s="18">
        <v>5</v>
      </c>
      <c r="BY27" s="18">
        <v>2</v>
      </c>
      <c r="BZ27" s="18">
        <v>1</v>
      </c>
      <c r="CA27" s="42"/>
    </row>
    <row r="28" spans="1:82" x14ac:dyDescent="0.25">
      <c r="A28" s="58"/>
      <c r="B28" s="13" t="str">
        <f t="shared" si="6"/>
        <v/>
      </c>
      <c r="C28" s="18" t="str">
        <f t="shared" si="6"/>
        <v/>
      </c>
      <c r="D28" s="14" t="str">
        <f t="shared" si="6"/>
        <v/>
      </c>
      <c r="E28" s="58"/>
      <c r="F28" s="3" t="str">
        <f t="shared" si="10"/>
        <v/>
      </c>
      <c r="G28" s="58"/>
      <c r="H28" s="95"/>
      <c r="I28" s="96"/>
      <c r="J28" s="97"/>
      <c r="K28" s="96"/>
      <c r="L28" s="96"/>
      <c r="M28" s="96"/>
      <c r="N28" s="96"/>
      <c r="O28" s="96"/>
      <c r="P28" s="96"/>
      <c r="Q28" s="96"/>
      <c r="R28" s="96"/>
      <c r="S28" s="98"/>
      <c r="T28" s="58"/>
      <c r="V28" s="18" t="str">
        <f t="shared" si="11"/>
        <v/>
      </c>
      <c r="W28" s="14" t="str">
        <f t="shared" si="12"/>
        <v/>
      </c>
      <c r="Y28" s="18" t="str">
        <f t="shared" si="7"/>
        <v/>
      </c>
      <c r="Z28" s="14" t="str">
        <f t="shared" si="7"/>
        <v/>
      </c>
      <c r="AB28" s="77" t="str">
        <f t="shared" si="13"/>
        <v/>
      </c>
      <c r="AD28" s="48" t="str">
        <f>IF(OR($H28="", AD$9="", I28=""), "", IF('Intro &amp; Setup'!$W$30='Intro &amp; Setup'!$BN$15, I28+'Intro &amp; Setup'!$AF$19, WORKDAY(I28, 'Intro &amp; Setup'!$AF$19, $BR$59:$BR$106)))</f>
        <v/>
      </c>
      <c r="AE28" s="2" t="str">
        <f>IF(OR($H28="", AE$9="", J28=""), "", IF('Intro &amp; Setup'!$W$30='Intro &amp; Setup'!$BN$15, IF($Z$3='Intro &amp; Setup'!$BN$9, J28, AD28)+'Intro &amp; Setup'!$AF$20, WORKDAY(IF($Z$3='Intro &amp; Setup'!$BN$9, J28, AD28), 'Intro &amp; Setup'!$AF$20, $BR$59:$BR$106)))</f>
        <v/>
      </c>
      <c r="AF28" s="2" t="str">
        <f>IF(OR($H28="", AF$9="", K28=""), "", IF('Intro &amp; Setup'!$W$30='Intro &amp; Setup'!$BN$15, IF($Z$3='Intro &amp; Setup'!$BN$9, K28, AE28)+'Intro &amp; Setup'!$AF$21, WORKDAY(IF($Z$3='Intro &amp; Setup'!$BN$9, K28, AE28), 'Intro &amp; Setup'!$AF$21, $BR$59:$BR$106)))</f>
        <v/>
      </c>
      <c r="AG28" s="2" t="str">
        <f>IF(OR($H28="", AG$9="", L28=""), "", IF('Intro &amp; Setup'!$W$30='Intro &amp; Setup'!$BN$15, IF($Z$3='Intro &amp; Setup'!$BN$9, L28, AF28)+'Intro &amp; Setup'!$AF$22, WORKDAY(IF($Z$3='Intro &amp; Setup'!$BN$9, L28, AF28), 'Intro &amp; Setup'!$AF$22, $BR$59:$BR$106)))</f>
        <v/>
      </c>
      <c r="AH28" s="2" t="str">
        <f>IF(OR($H28="", AH$9="", M28=""), "", IF('Intro &amp; Setup'!$W$30='Intro &amp; Setup'!$BN$15, IF($Z$3='Intro &amp; Setup'!$BN$9, M28, AG28)+'Intro &amp; Setup'!$AF$23, WORKDAY(IF($Z$3='Intro &amp; Setup'!$BN$9, M28, AG28), 'Intro &amp; Setup'!$AF$23, $BR$59:$BR$106)))</f>
        <v/>
      </c>
      <c r="AI28" s="2" t="str">
        <f>IF(OR($H28="", AI$9="", N28=""), "", IF('Intro &amp; Setup'!$W$30='Intro &amp; Setup'!$BN$15, IF($Z$3='Intro &amp; Setup'!$BN$9, N28, AH28)+'Intro &amp; Setup'!$AF$24, WORKDAY(IF($Z$3='Intro &amp; Setup'!$BN$9, N28, AH28), 'Intro &amp; Setup'!$AF$24, $BR$59:$BR$106)))</f>
        <v/>
      </c>
      <c r="AJ28" s="2" t="str">
        <f>IF(OR($H28="", AJ$9="", O28=""), "", IF('Intro &amp; Setup'!$W$30='Intro &amp; Setup'!$BN$15, IF($Z$3='Intro &amp; Setup'!$BN$9, O28, AI28)+'Intro &amp; Setup'!$AF$25, WORKDAY(IF($Z$3='Intro &amp; Setup'!$BN$9, O28, AI28), 'Intro &amp; Setup'!$AF$25, $BR$59:$BR$106)))</f>
        <v/>
      </c>
      <c r="AK28" s="2" t="str">
        <f>IF(OR($H28="", AK$9="", P28=""), "", IF('Intro &amp; Setup'!$W$30='Intro &amp; Setup'!$BN$15, IF($Z$3='Intro &amp; Setup'!$BN$9, P28, AJ28)+'Intro &amp; Setup'!$AF$26, WORKDAY(IF($Z$3='Intro &amp; Setup'!$BN$9, P28, AJ28), 'Intro &amp; Setup'!$AF$26, $BR$59:$BR$106)))</f>
        <v/>
      </c>
      <c r="AL28" s="2" t="str">
        <f>IF(OR($H28="", AL$9="", Q28=""), "", IF('Intro &amp; Setup'!$W$30='Intro &amp; Setup'!$BN$15, IF($Z$3='Intro &amp; Setup'!$BN$9, Q28, AK28)+'Intro &amp; Setup'!$AF$27, WORKDAY(IF($Z$3='Intro &amp; Setup'!$BN$9, Q28, AK28), 'Intro &amp; Setup'!$AF$27, $BR$59:$BR$106)))</f>
        <v/>
      </c>
      <c r="AM28" s="10" t="str">
        <f>IF(OR($H28="", AM$9="", R28=""), "", IF('Intro &amp; Setup'!$W$30='Intro &amp; Setup'!$BN$15, IF($Z$3='Intro &amp; Setup'!$BN$9, R28, AL28)+'Intro &amp; Setup'!$AF$28, WORKDAY(IF($Z$3='Intro &amp; Setup'!$BN$9, R28, AL28), 'Intro &amp; Setup'!$AF$28, $BR$59:$BR$106)))</f>
        <v/>
      </c>
      <c r="AO28" s="18" t="str">
        <f t="shared" si="8"/>
        <v/>
      </c>
      <c r="AQ28" s="61" t="str">
        <f t="shared" si="14"/>
        <v/>
      </c>
      <c r="AS28" s="13" t="str">
        <f>IF(AD28="", "", IF(J28="", IF('Intro &amp; Setup'!$W$30='Intro &amp; Setup'!$BN$5, AD28-$BP$2, NETWORKDAYS($BP$2, AD28, $BR$59:$BR$106)-1), IF(AD28&lt;J28, $AS$7, $AS$6)))</f>
        <v/>
      </c>
      <c r="AT28" s="20" t="str">
        <f>IF(AE28="", "", IF(K28="", IF('Intro &amp; Setup'!$W$30='Intro &amp; Setup'!$BN$5, AE28-$BP$2, NETWORKDAYS($BP$2, AE28, $BR$59:$BR$106)-1), IF(AE28&lt;K28, $AS$7, $AS$6)))</f>
        <v/>
      </c>
      <c r="AU28" s="20" t="str">
        <f>IF(AF28="", "", IF(L28="", IF('Intro &amp; Setup'!$W$30='Intro &amp; Setup'!$BN$5, AF28-$BP$2, NETWORKDAYS($BP$2, AF28, $BR$59:$BR$106)-1), IF(AF28&lt;L28, $AS$7, $AS$6)))</f>
        <v/>
      </c>
      <c r="AV28" s="20" t="str">
        <f>IF(AG28="", "", IF(M28="", IF('Intro &amp; Setup'!$W$30='Intro &amp; Setup'!$BN$5, AG28-$BP$2, NETWORKDAYS($BP$2, AG28, $BR$59:$BR$106)-1), IF(AG28&lt;M28, $AS$7, $AS$6)))</f>
        <v/>
      </c>
      <c r="AW28" s="20" t="str">
        <f>IF(AH28="", "", IF(N28="", IF('Intro &amp; Setup'!$W$30='Intro &amp; Setup'!$BN$5, AH28-$BP$2, NETWORKDAYS($BP$2, AH28, $BR$59:$BR$106)-1), IF(AH28&lt;N28, $AS$7, $AS$6)))</f>
        <v/>
      </c>
      <c r="AX28" s="20" t="str">
        <f>IF(AI28="", "", IF(O28="", IF('Intro &amp; Setup'!$W$30='Intro &amp; Setup'!$BN$5, AI28-$BP$2, NETWORKDAYS($BP$2, AI28, $BR$59:$BR$106)-1), IF(AI28&lt;O28, $AS$7, $AS$6)))</f>
        <v/>
      </c>
      <c r="AY28" s="20" t="str">
        <f>IF(AJ28="", "", IF(P28="", IF('Intro &amp; Setup'!$W$30='Intro &amp; Setup'!$BN$5, AJ28-$BP$2, NETWORKDAYS($BP$2, AJ28, $BR$59:$BR$106)-1), IF(AJ28&lt;P28, $AS$7, $AS$6)))</f>
        <v/>
      </c>
      <c r="AZ28" s="20" t="str">
        <f>IF(AK28="", "", IF(Q28="", IF('Intro &amp; Setup'!$W$30='Intro &amp; Setup'!$BN$5, AK28-$BP$2, NETWORKDAYS($BP$2, AK28, $BR$59:$BR$106)-1), IF(AK28&lt;Q28, $AS$7, $AS$6)))</f>
        <v/>
      </c>
      <c r="BA28" s="20" t="str">
        <f>IF(AL28="", "", IF(R28="", IF('Intro &amp; Setup'!$W$30='Intro &amp; Setup'!$BN$5, AL28-$BP$2, NETWORKDAYS($BP$2, AL28, $BR$59:$BR$106)-1), IF(AL28&lt;R28, $AS$7, $AS$6)))</f>
        <v/>
      </c>
      <c r="BB28" s="14" t="str">
        <f>IF(AM28="", "", IF(S28="", IF('Intro &amp; Setup'!$W$30='Intro &amp; Setup'!$BN$5, AM28-$BP$2, NETWORKDAYS($BP$2, AM28, $BR$59:$BR$106)-1), IF(AM28&lt;S28, $AS$7, $AS$6)))</f>
        <v/>
      </c>
      <c r="BD28" s="13" t="str">
        <f t="shared" si="15"/>
        <v/>
      </c>
      <c r="BE28" s="20" t="str">
        <f t="shared" si="16"/>
        <v/>
      </c>
      <c r="BF28" s="20" t="str">
        <f t="shared" si="17"/>
        <v/>
      </c>
      <c r="BG28" s="20" t="str">
        <f t="shared" si="18"/>
        <v/>
      </c>
      <c r="BH28" s="20" t="str">
        <f t="shared" si="19"/>
        <v/>
      </c>
      <c r="BI28" s="20" t="str">
        <f t="shared" si="20"/>
        <v/>
      </c>
      <c r="BJ28" s="20" t="str">
        <f t="shared" si="21"/>
        <v/>
      </c>
      <c r="BK28" s="20" t="str">
        <f t="shared" si="22"/>
        <v/>
      </c>
      <c r="BL28" s="20" t="str">
        <f t="shared" si="23"/>
        <v/>
      </c>
      <c r="BM28" s="14" t="str">
        <f t="shared" si="24"/>
        <v/>
      </c>
      <c r="BP28" s="36" t="s">
        <v>42</v>
      </c>
      <c r="BR28" s="37">
        <f ca="1">IF(OR(BT28="Sat", BT28="Sun"), BU28+INDEX(BY22:BY28, MATCH(BT28, BW22:BW28, 0)), BU28)</f>
        <v>44190</v>
      </c>
      <c r="BS28" s="33"/>
      <c r="BT28" s="18" t="str">
        <f t="shared" ref="BT28:BT29" ca="1" si="28">TEXT(BU28, "ddd")</f>
        <v>Fri</v>
      </c>
      <c r="BU28" s="39">
        <f ca="1">DATE(BR21, 12, 25)</f>
        <v>44190</v>
      </c>
      <c r="BW28" s="19" t="s">
        <v>43</v>
      </c>
      <c r="BX28" s="19">
        <v>6</v>
      </c>
      <c r="BY28" s="19">
        <v>1</v>
      </c>
      <c r="BZ28" s="19">
        <v>2</v>
      </c>
      <c r="CA28" s="42"/>
    </row>
    <row r="29" spans="1:82" x14ac:dyDescent="0.25">
      <c r="A29" s="58"/>
      <c r="B29" s="13" t="str">
        <f t="shared" si="6"/>
        <v/>
      </c>
      <c r="C29" s="18" t="str">
        <f t="shared" si="6"/>
        <v/>
      </c>
      <c r="D29" s="14" t="str">
        <f t="shared" si="6"/>
        <v/>
      </c>
      <c r="E29" s="58"/>
      <c r="F29" s="3" t="str">
        <f t="shared" si="10"/>
        <v/>
      </c>
      <c r="G29" s="58"/>
      <c r="H29" s="95"/>
      <c r="I29" s="96"/>
      <c r="J29" s="97"/>
      <c r="K29" s="96"/>
      <c r="L29" s="96"/>
      <c r="M29" s="96"/>
      <c r="N29" s="96"/>
      <c r="O29" s="96"/>
      <c r="P29" s="96"/>
      <c r="Q29" s="96"/>
      <c r="R29" s="96"/>
      <c r="S29" s="98"/>
      <c r="T29" s="58"/>
      <c r="V29" s="18" t="str">
        <f t="shared" si="11"/>
        <v/>
      </c>
      <c r="W29" s="14" t="str">
        <f t="shared" si="12"/>
        <v/>
      </c>
      <c r="Y29" s="18" t="str">
        <f t="shared" si="7"/>
        <v/>
      </c>
      <c r="Z29" s="14" t="str">
        <f t="shared" si="7"/>
        <v/>
      </c>
      <c r="AB29" s="77" t="str">
        <f t="shared" si="13"/>
        <v/>
      </c>
      <c r="AD29" s="48" t="str">
        <f>IF(OR($H29="", AD$9="", I29=""), "", IF('Intro &amp; Setup'!$W$30='Intro &amp; Setup'!$BN$15, I29+'Intro &amp; Setup'!$AF$19, WORKDAY(I29, 'Intro &amp; Setup'!$AF$19, $BR$59:$BR$106)))</f>
        <v/>
      </c>
      <c r="AE29" s="2" t="str">
        <f>IF(OR($H29="", AE$9="", J29=""), "", IF('Intro &amp; Setup'!$W$30='Intro &amp; Setup'!$BN$15, IF($Z$3='Intro &amp; Setup'!$BN$9, J29, AD29)+'Intro &amp; Setup'!$AF$20, WORKDAY(IF($Z$3='Intro &amp; Setup'!$BN$9, J29, AD29), 'Intro &amp; Setup'!$AF$20, $BR$59:$BR$106)))</f>
        <v/>
      </c>
      <c r="AF29" s="2" t="str">
        <f>IF(OR($H29="", AF$9="", K29=""), "", IF('Intro &amp; Setup'!$W$30='Intro &amp; Setup'!$BN$15, IF($Z$3='Intro &amp; Setup'!$BN$9, K29, AE29)+'Intro &amp; Setup'!$AF$21, WORKDAY(IF($Z$3='Intro &amp; Setup'!$BN$9, K29, AE29), 'Intro &amp; Setup'!$AF$21, $BR$59:$BR$106)))</f>
        <v/>
      </c>
      <c r="AG29" s="2" t="str">
        <f>IF(OR($H29="", AG$9="", L29=""), "", IF('Intro &amp; Setup'!$W$30='Intro &amp; Setup'!$BN$15, IF($Z$3='Intro &amp; Setup'!$BN$9, L29, AF29)+'Intro &amp; Setup'!$AF$22, WORKDAY(IF($Z$3='Intro &amp; Setup'!$BN$9, L29, AF29), 'Intro &amp; Setup'!$AF$22, $BR$59:$BR$106)))</f>
        <v/>
      </c>
      <c r="AH29" s="2" t="str">
        <f>IF(OR($H29="", AH$9="", M29=""), "", IF('Intro &amp; Setup'!$W$30='Intro &amp; Setup'!$BN$15, IF($Z$3='Intro &amp; Setup'!$BN$9, M29, AG29)+'Intro &amp; Setup'!$AF$23, WORKDAY(IF($Z$3='Intro &amp; Setup'!$BN$9, M29, AG29), 'Intro &amp; Setup'!$AF$23, $BR$59:$BR$106)))</f>
        <v/>
      </c>
      <c r="AI29" s="2" t="str">
        <f>IF(OR($H29="", AI$9="", N29=""), "", IF('Intro &amp; Setup'!$W$30='Intro &amp; Setup'!$BN$15, IF($Z$3='Intro &amp; Setup'!$BN$9, N29, AH29)+'Intro &amp; Setup'!$AF$24, WORKDAY(IF($Z$3='Intro &amp; Setup'!$BN$9, N29, AH29), 'Intro &amp; Setup'!$AF$24, $BR$59:$BR$106)))</f>
        <v/>
      </c>
      <c r="AJ29" s="2" t="str">
        <f>IF(OR($H29="", AJ$9="", O29=""), "", IF('Intro &amp; Setup'!$W$30='Intro &amp; Setup'!$BN$15, IF($Z$3='Intro &amp; Setup'!$BN$9, O29, AI29)+'Intro &amp; Setup'!$AF$25, WORKDAY(IF($Z$3='Intro &amp; Setup'!$BN$9, O29, AI29), 'Intro &amp; Setup'!$AF$25, $BR$59:$BR$106)))</f>
        <v/>
      </c>
      <c r="AK29" s="2" t="str">
        <f>IF(OR($H29="", AK$9="", P29=""), "", IF('Intro &amp; Setup'!$W$30='Intro &amp; Setup'!$BN$15, IF($Z$3='Intro &amp; Setup'!$BN$9, P29, AJ29)+'Intro &amp; Setup'!$AF$26, WORKDAY(IF($Z$3='Intro &amp; Setup'!$BN$9, P29, AJ29), 'Intro &amp; Setup'!$AF$26, $BR$59:$BR$106)))</f>
        <v/>
      </c>
      <c r="AL29" s="2" t="str">
        <f>IF(OR($H29="", AL$9="", Q29=""), "", IF('Intro &amp; Setup'!$W$30='Intro &amp; Setup'!$BN$15, IF($Z$3='Intro &amp; Setup'!$BN$9, Q29, AK29)+'Intro &amp; Setup'!$AF$27, WORKDAY(IF($Z$3='Intro &amp; Setup'!$BN$9, Q29, AK29), 'Intro &amp; Setup'!$AF$27, $BR$59:$BR$106)))</f>
        <v/>
      </c>
      <c r="AM29" s="10" t="str">
        <f>IF(OR($H29="", AM$9="", R29=""), "", IF('Intro &amp; Setup'!$W$30='Intro &amp; Setup'!$BN$15, IF($Z$3='Intro &amp; Setup'!$BN$9, R29, AL29)+'Intro &amp; Setup'!$AF$28, WORKDAY(IF($Z$3='Intro &amp; Setup'!$BN$9, R29, AL29), 'Intro &amp; Setup'!$AF$28, $BR$59:$BR$106)))</f>
        <v/>
      </c>
      <c r="AO29" s="18" t="str">
        <f t="shared" si="8"/>
        <v/>
      </c>
      <c r="AQ29" s="61" t="str">
        <f t="shared" si="14"/>
        <v/>
      </c>
      <c r="AS29" s="13" t="str">
        <f>IF(AD29="", "", IF(J29="", IF('Intro &amp; Setup'!$W$30='Intro &amp; Setup'!$BN$5, AD29-$BP$2, NETWORKDAYS($BP$2, AD29, $BR$59:$BR$106)-1), IF(AD29&lt;J29, $AS$7, $AS$6)))</f>
        <v/>
      </c>
      <c r="AT29" s="20" t="str">
        <f>IF(AE29="", "", IF(K29="", IF('Intro &amp; Setup'!$W$30='Intro &amp; Setup'!$BN$5, AE29-$BP$2, NETWORKDAYS($BP$2, AE29, $BR$59:$BR$106)-1), IF(AE29&lt;K29, $AS$7, $AS$6)))</f>
        <v/>
      </c>
      <c r="AU29" s="20" t="str">
        <f>IF(AF29="", "", IF(L29="", IF('Intro &amp; Setup'!$W$30='Intro &amp; Setup'!$BN$5, AF29-$BP$2, NETWORKDAYS($BP$2, AF29, $BR$59:$BR$106)-1), IF(AF29&lt;L29, $AS$7, $AS$6)))</f>
        <v/>
      </c>
      <c r="AV29" s="20" t="str">
        <f>IF(AG29="", "", IF(M29="", IF('Intro &amp; Setup'!$W$30='Intro &amp; Setup'!$BN$5, AG29-$BP$2, NETWORKDAYS($BP$2, AG29, $BR$59:$BR$106)-1), IF(AG29&lt;M29, $AS$7, $AS$6)))</f>
        <v/>
      </c>
      <c r="AW29" s="20" t="str">
        <f>IF(AH29="", "", IF(N29="", IF('Intro &amp; Setup'!$W$30='Intro &amp; Setup'!$BN$5, AH29-$BP$2, NETWORKDAYS($BP$2, AH29, $BR$59:$BR$106)-1), IF(AH29&lt;N29, $AS$7, $AS$6)))</f>
        <v/>
      </c>
      <c r="AX29" s="20" t="str">
        <f>IF(AI29="", "", IF(O29="", IF('Intro &amp; Setup'!$W$30='Intro &amp; Setup'!$BN$5, AI29-$BP$2, NETWORKDAYS($BP$2, AI29, $BR$59:$BR$106)-1), IF(AI29&lt;O29, $AS$7, $AS$6)))</f>
        <v/>
      </c>
      <c r="AY29" s="20" t="str">
        <f>IF(AJ29="", "", IF(P29="", IF('Intro &amp; Setup'!$W$30='Intro &amp; Setup'!$BN$5, AJ29-$BP$2, NETWORKDAYS($BP$2, AJ29, $BR$59:$BR$106)-1), IF(AJ29&lt;P29, $AS$7, $AS$6)))</f>
        <v/>
      </c>
      <c r="AZ29" s="20" t="str">
        <f>IF(AK29="", "", IF(Q29="", IF('Intro &amp; Setup'!$W$30='Intro &amp; Setup'!$BN$5, AK29-$BP$2, NETWORKDAYS($BP$2, AK29, $BR$59:$BR$106)-1), IF(AK29&lt;Q29, $AS$7, $AS$6)))</f>
        <v/>
      </c>
      <c r="BA29" s="20" t="str">
        <f>IF(AL29="", "", IF(R29="", IF('Intro &amp; Setup'!$W$30='Intro &amp; Setup'!$BN$5, AL29-$BP$2, NETWORKDAYS($BP$2, AL29, $BR$59:$BR$106)-1), IF(AL29&lt;R29, $AS$7, $AS$6)))</f>
        <v/>
      </c>
      <c r="BB29" s="14" t="str">
        <f>IF(AM29="", "", IF(S29="", IF('Intro &amp; Setup'!$W$30='Intro &amp; Setup'!$BN$5, AM29-$BP$2, NETWORKDAYS($BP$2, AM29, $BR$59:$BR$106)-1), IF(AM29&lt;S29, $AS$7, $AS$6)))</f>
        <v/>
      </c>
      <c r="BD29" s="13" t="str">
        <f t="shared" si="15"/>
        <v/>
      </c>
      <c r="BE29" s="20" t="str">
        <f t="shared" si="16"/>
        <v/>
      </c>
      <c r="BF29" s="20" t="str">
        <f t="shared" si="17"/>
        <v/>
      </c>
      <c r="BG29" s="20" t="str">
        <f t="shared" si="18"/>
        <v/>
      </c>
      <c r="BH29" s="20" t="str">
        <f t="shared" si="19"/>
        <v/>
      </c>
      <c r="BI29" s="20" t="str">
        <f t="shared" si="20"/>
        <v/>
      </c>
      <c r="BJ29" s="20" t="str">
        <f t="shared" si="21"/>
        <v/>
      </c>
      <c r="BK29" s="20" t="str">
        <f t="shared" si="22"/>
        <v/>
      </c>
      <c r="BL29" s="20" t="str">
        <f t="shared" si="23"/>
        <v/>
      </c>
      <c r="BM29" s="14" t="str">
        <f t="shared" si="24"/>
        <v/>
      </c>
      <c r="BP29" s="23" t="s">
        <v>44</v>
      </c>
      <c r="BR29" s="40">
        <f ca="1">IF(BT28="Sat", BR28+1, IF(BT29="Sat", BU29+INDEX(BY22:BY28, MATCH(BT29, BW22:BW28, 0)), BU29))</f>
        <v>44193</v>
      </c>
      <c r="BS29" s="33"/>
      <c r="BT29" s="19" t="str">
        <f t="shared" ca="1" si="28"/>
        <v>Sat</v>
      </c>
      <c r="BU29" s="41">
        <f ca="1">DATE(BR21, 12, 26)</f>
        <v>44191</v>
      </c>
      <c r="CA29" s="42"/>
    </row>
    <row r="30" spans="1:82" x14ac:dyDescent="0.25">
      <c r="A30" s="58"/>
      <c r="B30" s="13" t="str">
        <f t="shared" si="6"/>
        <v/>
      </c>
      <c r="C30" s="18" t="str">
        <f t="shared" si="6"/>
        <v/>
      </c>
      <c r="D30" s="14" t="str">
        <f t="shared" si="6"/>
        <v/>
      </c>
      <c r="E30" s="58"/>
      <c r="F30" s="3" t="str">
        <f t="shared" si="10"/>
        <v/>
      </c>
      <c r="G30" s="58"/>
      <c r="H30" s="95"/>
      <c r="I30" s="96"/>
      <c r="J30" s="97"/>
      <c r="K30" s="96"/>
      <c r="L30" s="96"/>
      <c r="M30" s="96"/>
      <c r="N30" s="96"/>
      <c r="O30" s="96"/>
      <c r="P30" s="96"/>
      <c r="Q30" s="96"/>
      <c r="R30" s="96"/>
      <c r="S30" s="98"/>
      <c r="T30" s="58"/>
      <c r="V30" s="18" t="str">
        <f t="shared" si="11"/>
        <v/>
      </c>
      <c r="W30" s="14" t="str">
        <f t="shared" si="12"/>
        <v/>
      </c>
      <c r="Y30" s="18" t="str">
        <f t="shared" si="7"/>
        <v/>
      </c>
      <c r="Z30" s="14" t="str">
        <f t="shared" si="7"/>
        <v/>
      </c>
      <c r="AB30" s="77" t="str">
        <f t="shared" si="13"/>
        <v/>
      </c>
      <c r="AD30" s="48" t="str">
        <f>IF(OR($H30="", AD$9="", I30=""), "", IF('Intro &amp; Setup'!$W$30='Intro &amp; Setup'!$BN$15, I30+'Intro &amp; Setup'!$AF$19, WORKDAY(I30, 'Intro &amp; Setup'!$AF$19, $BR$59:$BR$106)))</f>
        <v/>
      </c>
      <c r="AE30" s="2" t="str">
        <f>IF(OR($H30="", AE$9="", J30=""), "", IF('Intro &amp; Setup'!$W$30='Intro &amp; Setup'!$BN$15, IF($Z$3='Intro &amp; Setup'!$BN$9, J30, AD30)+'Intro &amp; Setup'!$AF$20, WORKDAY(IF($Z$3='Intro &amp; Setup'!$BN$9, J30, AD30), 'Intro &amp; Setup'!$AF$20, $BR$59:$BR$106)))</f>
        <v/>
      </c>
      <c r="AF30" s="2" t="str">
        <f>IF(OR($H30="", AF$9="", K30=""), "", IF('Intro &amp; Setup'!$W$30='Intro &amp; Setup'!$BN$15, IF($Z$3='Intro &amp; Setup'!$BN$9, K30, AE30)+'Intro &amp; Setup'!$AF$21, WORKDAY(IF($Z$3='Intro &amp; Setup'!$BN$9, K30, AE30), 'Intro &amp; Setup'!$AF$21, $BR$59:$BR$106)))</f>
        <v/>
      </c>
      <c r="AG30" s="2" t="str">
        <f>IF(OR($H30="", AG$9="", L30=""), "", IF('Intro &amp; Setup'!$W$30='Intro &amp; Setup'!$BN$15, IF($Z$3='Intro &amp; Setup'!$BN$9, L30, AF30)+'Intro &amp; Setup'!$AF$22, WORKDAY(IF($Z$3='Intro &amp; Setup'!$BN$9, L30, AF30), 'Intro &amp; Setup'!$AF$22, $BR$59:$BR$106)))</f>
        <v/>
      </c>
      <c r="AH30" s="2" t="str">
        <f>IF(OR($H30="", AH$9="", M30=""), "", IF('Intro &amp; Setup'!$W$30='Intro &amp; Setup'!$BN$15, IF($Z$3='Intro &amp; Setup'!$BN$9, M30, AG30)+'Intro &amp; Setup'!$AF$23, WORKDAY(IF($Z$3='Intro &amp; Setup'!$BN$9, M30, AG30), 'Intro &amp; Setup'!$AF$23, $BR$59:$BR$106)))</f>
        <v/>
      </c>
      <c r="AI30" s="2" t="str">
        <f>IF(OR($H30="", AI$9="", N30=""), "", IF('Intro &amp; Setup'!$W$30='Intro &amp; Setup'!$BN$15, IF($Z$3='Intro &amp; Setup'!$BN$9, N30, AH30)+'Intro &amp; Setup'!$AF$24, WORKDAY(IF($Z$3='Intro &amp; Setup'!$BN$9, N30, AH30), 'Intro &amp; Setup'!$AF$24, $BR$59:$BR$106)))</f>
        <v/>
      </c>
      <c r="AJ30" s="2" t="str">
        <f>IF(OR($H30="", AJ$9="", O30=""), "", IF('Intro &amp; Setup'!$W$30='Intro &amp; Setup'!$BN$15, IF($Z$3='Intro &amp; Setup'!$BN$9, O30, AI30)+'Intro &amp; Setup'!$AF$25, WORKDAY(IF($Z$3='Intro &amp; Setup'!$BN$9, O30, AI30), 'Intro &amp; Setup'!$AF$25, $BR$59:$BR$106)))</f>
        <v/>
      </c>
      <c r="AK30" s="2" t="str">
        <f>IF(OR($H30="", AK$9="", P30=""), "", IF('Intro &amp; Setup'!$W$30='Intro &amp; Setup'!$BN$15, IF($Z$3='Intro &amp; Setup'!$BN$9, P30, AJ30)+'Intro &amp; Setup'!$AF$26, WORKDAY(IF($Z$3='Intro &amp; Setup'!$BN$9, P30, AJ30), 'Intro &amp; Setup'!$AF$26, $BR$59:$BR$106)))</f>
        <v/>
      </c>
      <c r="AL30" s="2" t="str">
        <f>IF(OR($H30="", AL$9="", Q30=""), "", IF('Intro &amp; Setup'!$W$30='Intro &amp; Setup'!$BN$15, IF($Z$3='Intro &amp; Setup'!$BN$9, Q30, AK30)+'Intro &amp; Setup'!$AF$27, WORKDAY(IF($Z$3='Intro &amp; Setup'!$BN$9, Q30, AK30), 'Intro &amp; Setup'!$AF$27, $BR$59:$BR$106)))</f>
        <v/>
      </c>
      <c r="AM30" s="10" t="str">
        <f>IF(OR($H30="", AM$9="", R30=""), "", IF('Intro &amp; Setup'!$W$30='Intro &amp; Setup'!$BN$15, IF($Z$3='Intro &amp; Setup'!$BN$9, R30, AL30)+'Intro &amp; Setup'!$AF$28, WORKDAY(IF($Z$3='Intro &amp; Setup'!$BN$9, R30, AL30), 'Intro &amp; Setup'!$AF$28, $BR$59:$BR$106)))</f>
        <v/>
      </c>
      <c r="AO30" s="18" t="str">
        <f t="shared" si="8"/>
        <v/>
      </c>
      <c r="AQ30" s="61" t="str">
        <f t="shared" si="14"/>
        <v/>
      </c>
      <c r="AS30" s="13" t="str">
        <f>IF(AD30="", "", IF(J30="", IF('Intro &amp; Setup'!$W$30='Intro &amp; Setup'!$BN$5, AD30-$BP$2, NETWORKDAYS($BP$2, AD30, $BR$59:$BR$106)-1), IF(AD30&lt;J30, $AS$7, $AS$6)))</f>
        <v/>
      </c>
      <c r="AT30" s="20" t="str">
        <f>IF(AE30="", "", IF(K30="", IF('Intro &amp; Setup'!$W$30='Intro &amp; Setup'!$BN$5, AE30-$BP$2, NETWORKDAYS($BP$2, AE30, $BR$59:$BR$106)-1), IF(AE30&lt;K30, $AS$7, $AS$6)))</f>
        <v/>
      </c>
      <c r="AU30" s="20" t="str">
        <f>IF(AF30="", "", IF(L30="", IF('Intro &amp; Setup'!$W$30='Intro &amp; Setup'!$BN$5, AF30-$BP$2, NETWORKDAYS($BP$2, AF30, $BR$59:$BR$106)-1), IF(AF30&lt;L30, $AS$7, $AS$6)))</f>
        <v/>
      </c>
      <c r="AV30" s="20" t="str">
        <f>IF(AG30="", "", IF(M30="", IF('Intro &amp; Setup'!$W$30='Intro &amp; Setup'!$BN$5, AG30-$BP$2, NETWORKDAYS($BP$2, AG30, $BR$59:$BR$106)-1), IF(AG30&lt;M30, $AS$7, $AS$6)))</f>
        <v/>
      </c>
      <c r="AW30" s="20" t="str">
        <f>IF(AH30="", "", IF(N30="", IF('Intro &amp; Setup'!$W$30='Intro &amp; Setup'!$BN$5, AH30-$BP$2, NETWORKDAYS($BP$2, AH30, $BR$59:$BR$106)-1), IF(AH30&lt;N30, $AS$7, $AS$6)))</f>
        <v/>
      </c>
      <c r="AX30" s="20" t="str">
        <f>IF(AI30="", "", IF(O30="", IF('Intro &amp; Setup'!$W$30='Intro &amp; Setup'!$BN$5, AI30-$BP$2, NETWORKDAYS($BP$2, AI30, $BR$59:$BR$106)-1), IF(AI30&lt;O30, $AS$7, $AS$6)))</f>
        <v/>
      </c>
      <c r="AY30" s="20" t="str">
        <f>IF(AJ30="", "", IF(P30="", IF('Intro &amp; Setup'!$W$30='Intro &amp; Setup'!$BN$5, AJ30-$BP$2, NETWORKDAYS($BP$2, AJ30, $BR$59:$BR$106)-1), IF(AJ30&lt;P30, $AS$7, $AS$6)))</f>
        <v/>
      </c>
      <c r="AZ30" s="20" t="str">
        <f>IF(AK30="", "", IF(Q30="", IF('Intro &amp; Setup'!$W$30='Intro &amp; Setup'!$BN$5, AK30-$BP$2, NETWORKDAYS($BP$2, AK30, $BR$59:$BR$106)-1), IF(AK30&lt;Q30, $AS$7, $AS$6)))</f>
        <v/>
      </c>
      <c r="BA30" s="20" t="str">
        <f>IF(AL30="", "", IF(R30="", IF('Intro &amp; Setup'!$W$30='Intro &amp; Setup'!$BN$5, AL30-$BP$2, NETWORKDAYS($BP$2, AL30, $BR$59:$BR$106)-1), IF(AL30&lt;R30, $AS$7, $AS$6)))</f>
        <v/>
      </c>
      <c r="BB30" s="14" t="str">
        <f>IF(AM30="", "", IF(S30="", IF('Intro &amp; Setup'!$W$30='Intro &amp; Setup'!$BN$5, AM30-$BP$2, NETWORKDAYS($BP$2, AM30, $BR$59:$BR$106)-1), IF(AM30&lt;S30, $AS$7, $AS$6)))</f>
        <v/>
      </c>
      <c r="BD30" s="13" t="str">
        <f t="shared" si="15"/>
        <v/>
      </c>
      <c r="BE30" s="20" t="str">
        <f t="shared" si="16"/>
        <v/>
      </c>
      <c r="BF30" s="20" t="str">
        <f t="shared" si="17"/>
        <v/>
      </c>
      <c r="BG30" s="20" t="str">
        <f t="shared" si="18"/>
        <v/>
      </c>
      <c r="BH30" s="20" t="str">
        <f t="shared" si="19"/>
        <v/>
      </c>
      <c r="BI30" s="20" t="str">
        <f t="shared" si="20"/>
        <v/>
      </c>
      <c r="BJ30" s="20" t="str">
        <f t="shared" si="21"/>
        <v/>
      </c>
      <c r="BK30" s="20" t="str">
        <f t="shared" si="22"/>
        <v/>
      </c>
      <c r="BL30" s="20" t="str">
        <f t="shared" si="23"/>
        <v/>
      </c>
      <c r="BM30" s="14" t="str">
        <f t="shared" si="24"/>
        <v/>
      </c>
      <c r="BP30" s="30" t="s">
        <v>24</v>
      </c>
      <c r="BQ30" s="30"/>
      <c r="BR30" s="52">
        <f ca="1">BR21+1</f>
        <v>2021</v>
      </c>
      <c r="BS30" s="29"/>
      <c r="BT30" s="30" t="s">
        <v>25</v>
      </c>
      <c r="BU30" s="30" t="s">
        <v>26</v>
      </c>
      <c r="BW30" s="30" t="s">
        <v>23</v>
      </c>
      <c r="BX30" s="30" t="s">
        <v>27</v>
      </c>
      <c r="BY30" s="30" t="s">
        <v>28</v>
      </c>
      <c r="BZ30" s="30" t="s">
        <v>29</v>
      </c>
    </row>
    <row r="31" spans="1:82" x14ac:dyDescent="0.25">
      <c r="A31" s="58"/>
      <c r="B31" s="13" t="str">
        <f t="shared" ref="B31:D50" si="29">IF(COUNTIF($BD31:$BM31, B$5)&gt;0, "X", "")</f>
        <v/>
      </c>
      <c r="C31" s="18" t="str">
        <f t="shared" si="29"/>
        <v/>
      </c>
      <c r="D31" s="14" t="str">
        <f t="shared" si="29"/>
        <v/>
      </c>
      <c r="E31" s="58"/>
      <c r="F31" s="3" t="str">
        <f t="shared" si="10"/>
        <v/>
      </c>
      <c r="G31" s="58"/>
      <c r="H31" s="95"/>
      <c r="I31" s="96"/>
      <c r="J31" s="97"/>
      <c r="K31" s="96"/>
      <c r="L31" s="96"/>
      <c r="M31" s="96"/>
      <c r="N31" s="96"/>
      <c r="O31" s="96"/>
      <c r="P31" s="96"/>
      <c r="Q31" s="96"/>
      <c r="R31" s="96"/>
      <c r="S31" s="98"/>
      <c r="T31" s="58"/>
      <c r="V31" s="18" t="str">
        <f t="shared" si="11"/>
        <v/>
      </c>
      <c r="W31" s="14" t="str">
        <f t="shared" si="12"/>
        <v/>
      </c>
      <c r="Y31" s="18" t="str">
        <f t="shared" ref="Y31:Z50" si="30">IF($AO31="X", COUNTIF($BD31:$BM31, Y$10), "")</f>
        <v/>
      </c>
      <c r="Z31" s="14" t="str">
        <f t="shared" si="30"/>
        <v/>
      </c>
      <c r="AB31" s="77" t="str">
        <f t="shared" si="13"/>
        <v/>
      </c>
      <c r="AD31" s="48" t="str">
        <f>IF(OR($H31="", AD$9="", I31=""), "", IF('Intro &amp; Setup'!$W$30='Intro &amp; Setup'!$BN$15, I31+'Intro &amp; Setup'!$AF$19, WORKDAY(I31, 'Intro &amp; Setup'!$AF$19, $BR$59:$BR$106)))</f>
        <v/>
      </c>
      <c r="AE31" s="2" t="str">
        <f>IF(OR($H31="", AE$9="", J31=""), "", IF('Intro &amp; Setup'!$W$30='Intro &amp; Setup'!$BN$15, IF($Z$3='Intro &amp; Setup'!$BN$9, J31, AD31)+'Intro &amp; Setup'!$AF$20, WORKDAY(IF($Z$3='Intro &amp; Setup'!$BN$9, J31, AD31), 'Intro &amp; Setup'!$AF$20, $BR$59:$BR$106)))</f>
        <v/>
      </c>
      <c r="AF31" s="2" t="str">
        <f>IF(OR($H31="", AF$9="", K31=""), "", IF('Intro &amp; Setup'!$W$30='Intro &amp; Setup'!$BN$15, IF($Z$3='Intro &amp; Setup'!$BN$9, K31, AE31)+'Intro &amp; Setup'!$AF$21, WORKDAY(IF($Z$3='Intro &amp; Setup'!$BN$9, K31, AE31), 'Intro &amp; Setup'!$AF$21, $BR$59:$BR$106)))</f>
        <v/>
      </c>
      <c r="AG31" s="2" t="str">
        <f>IF(OR($H31="", AG$9="", L31=""), "", IF('Intro &amp; Setup'!$W$30='Intro &amp; Setup'!$BN$15, IF($Z$3='Intro &amp; Setup'!$BN$9, L31, AF31)+'Intro &amp; Setup'!$AF$22, WORKDAY(IF($Z$3='Intro &amp; Setup'!$BN$9, L31, AF31), 'Intro &amp; Setup'!$AF$22, $BR$59:$BR$106)))</f>
        <v/>
      </c>
      <c r="AH31" s="2" t="str">
        <f>IF(OR($H31="", AH$9="", M31=""), "", IF('Intro &amp; Setup'!$W$30='Intro &amp; Setup'!$BN$15, IF($Z$3='Intro &amp; Setup'!$BN$9, M31, AG31)+'Intro &amp; Setup'!$AF$23, WORKDAY(IF($Z$3='Intro &amp; Setup'!$BN$9, M31, AG31), 'Intro &amp; Setup'!$AF$23, $BR$59:$BR$106)))</f>
        <v/>
      </c>
      <c r="AI31" s="2" t="str">
        <f>IF(OR($H31="", AI$9="", N31=""), "", IF('Intro &amp; Setup'!$W$30='Intro &amp; Setup'!$BN$15, IF($Z$3='Intro &amp; Setup'!$BN$9, N31, AH31)+'Intro &amp; Setup'!$AF$24, WORKDAY(IF($Z$3='Intro &amp; Setup'!$BN$9, N31, AH31), 'Intro &amp; Setup'!$AF$24, $BR$59:$BR$106)))</f>
        <v/>
      </c>
      <c r="AJ31" s="2" t="str">
        <f>IF(OR($H31="", AJ$9="", O31=""), "", IF('Intro &amp; Setup'!$W$30='Intro &amp; Setup'!$BN$15, IF($Z$3='Intro &amp; Setup'!$BN$9, O31, AI31)+'Intro &amp; Setup'!$AF$25, WORKDAY(IF($Z$3='Intro &amp; Setup'!$BN$9, O31, AI31), 'Intro &amp; Setup'!$AF$25, $BR$59:$BR$106)))</f>
        <v/>
      </c>
      <c r="AK31" s="2" t="str">
        <f>IF(OR($H31="", AK$9="", P31=""), "", IF('Intro &amp; Setup'!$W$30='Intro &amp; Setup'!$BN$15, IF($Z$3='Intro &amp; Setup'!$BN$9, P31, AJ31)+'Intro &amp; Setup'!$AF$26, WORKDAY(IF($Z$3='Intro &amp; Setup'!$BN$9, P31, AJ31), 'Intro &amp; Setup'!$AF$26, $BR$59:$BR$106)))</f>
        <v/>
      </c>
      <c r="AL31" s="2" t="str">
        <f>IF(OR($H31="", AL$9="", Q31=""), "", IF('Intro &amp; Setup'!$W$30='Intro &amp; Setup'!$BN$15, IF($Z$3='Intro &amp; Setup'!$BN$9, Q31, AK31)+'Intro &amp; Setup'!$AF$27, WORKDAY(IF($Z$3='Intro &amp; Setup'!$BN$9, Q31, AK31), 'Intro &amp; Setup'!$AF$27, $BR$59:$BR$106)))</f>
        <v/>
      </c>
      <c r="AM31" s="10" t="str">
        <f>IF(OR($H31="", AM$9="", R31=""), "", IF('Intro &amp; Setup'!$W$30='Intro &amp; Setup'!$BN$15, IF($Z$3='Intro &amp; Setup'!$BN$9, R31, AL31)+'Intro &amp; Setup'!$AF$28, WORKDAY(IF($Z$3='Intro &amp; Setup'!$BN$9, R31, AL31), 'Intro &amp; Setup'!$AF$28, $BR$59:$BR$106)))</f>
        <v/>
      </c>
      <c r="AO31" s="18" t="str">
        <f t="shared" si="8"/>
        <v/>
      </c>
      <c r="AQ31" s="61" t="str">
        <f t="shared" si="14"/>
        <v/>
      </c>
      <c r="AS31" s="13" t="str">
        <f>IF(AD31="", "", IF(J31="", IF('Intro &amp; Setup'!$W$30='Intro &amp; Setup'!$BN$5, AD31-$BP$2, NETWORKDAYS($BP$2, AD31, $BR$59:$BR$106)-1), IF(AD31&lt;J31, $AS$7, $AS$6)))</f>
        <v/>
      </c>
      <c r="AT31" s="20" t="str">
        <f>IF(AE31="", "", IF(K31="", IF('Intro &amp; Setup'!$W$30='Intro &amp; Setup'!$BN$5, AE31-$BP$2, NETWORKDAYS($BP$2, AE31, $BR$59:$BR$106)-1), IF(AE31&lt;K31, $AS$7, $AS$6)))</f>
        <v/>
      </c>
      <c r="AU31" s="20" t="str">
        <f>IF(AF31="", "", IF(L31="", IF('Intro &amp; Setup'!$W$30='Intro &amp; Setup'!$BN$5, AF31-$BP$2, NETWORKDAYS($BP$2, AF31, $BR$59:$BR$106)-1), IF(AF31&lt;L31, $AS$7, $AS$6)))</f>
        <v/>
      </c>
      <c r="AV31" s="20" t="str">
        <f>IF(AG31="", "", IF(M31="", IF('Intro &amp; Setup'!$W$30='Intro &amp; Setup'!$BN$5, AG31-$BP$2, NETWORKDAYS($BP$2, AG31, $BR$59:$BR$106)-1), IF(AG31&lt;M31, $AS$7, $AS$6)))</f>
        <v/>
      </c>
      <c r="AW31" s="20" t="str">
        <f>IF(AH31="", "", IF(N31="", IF('Intro &amp; Setup'!$W$30='Intro &amp; Setup'!$BN$5, AH31-$BP$2, NETWORKDAYS($BP$2, AH31, $BR$59:$BR$106)-1), IF(AH31&lt;N31, $AS$7, $AS$6)))</f>
        <v/>
      </c>
      <c r="AX31" s="20" t="str">
        <f>IF(AI31="", "", IF(O31="", IF('Intro &amp; Setup'!$W$30='Intro &amp; Setup'!$BN$5, AI31-$BP$2, NETWORKDAYS($BP$2, AI31, $BR$59:$BR$106)-1), IF(AI31&lt;O31, $AS$7, $AS$6)))</f>
        <v/>
      </c>
      <c r="AY31" s="20" t="str">
        <f>IF(AJ31="", "", IF(P31="", IF('Intro &amp; Setup'!$W$30='Intro &amp; Setup'!$BN$5, AJ31-$BP$2, NETWORKDAYS($BP$2, AJ31, $BR$59:$BR$106)-1), IF(AJ31&lt;P31, $AS$7, $AS$6)))</f>
        <v/>
      </c>
      <c r="AZ31" s="20" t="str">
        <f>IF(AK31="", "", IF(Q31="", IF('Intro &amp; Setup'!$W$30='Intro &amp; Setup'!$BN$5, AK31-$BP$2, NETWORKDAYS($BP$2, AK31, $BR$59:$BR$106)-1), IF(AK31&lt;Q31, $AS$7, $AS$6)))</f>
        <v/>
      </c>
      <c r="BA31" s="20" t="str">
        <f>IF(AL31="", "", IF(R31="", IF('Intro &amp; Setup'!$W$30='Intro &amp; Setup'!$BN$5, AL31-$BP$2, NETWORKDAYS($BP$2, AL31, $BR$59:$BR$106)-1), IF(AL31&lt;R31, $AS$7, $AS$6)))</f>
        <v/>
      </c>
      <c r="BB31" s="14" t="str">
        <f>IF(AM31="", "", IF(S31="", IF('Intro &amp; Setup'!$W$30='Intro &amp; Setup'!$BN$5, AM31-$BP$2, NETWORKDAYS($BP$2, AM31, $BR$59:$BR$106)-1), IF(AM31&lt;S31, $AS$7, $AS$6)))</f>
        <v/>
      </c>
      <c r="BD31" s="13" t="str">
        <f t="shared" si="15"/>
        <v/>
      </c>
      <c r="BE31" s="20" t="str">
        <f t="shared" si="16"/>
        <v/>
      </c>
      <c r="BF31" s="20" t="str">
        <f t="shared" si="17"/>
        <v/>
      </c>
      <c r="BG31" s="20" t="str">
        <f t="shared" si="18"/>
        <v/>
      </c>
      <c r="BH31" s="20" t="str">
        <f t="shared" si="19"/>
        <v/>
      </c>
      <c r="BI31" s="20" t="str">
        <f t="shared" si="20"/>
        <v/>
      </c>
      <c r="BJ31" s="20" t="str">
        <f t="shared" si="21"/>
        <v/>
      </c>
      <c r="BK31" s="20" t="str">
        <f t="shared" si="22"/>
        <v/>
      </c>
      <c r="BL31" s="20" t="str">
        <f t="shared" si="23"/>
        <v/>
      </c>
      <c r="BM31" s="14" t="str">
        <f t="shared" si="24"/>
        <v/>
      </c>
      <c r="BP31" s="31" t="s">
        <v>30</v>
      </c>
      <c r="BR31" s="32">
        <f ca="1">IF(BT31="Sat", BU31+2, IF(BT31="Sun", BU31+1, BU31))</f>
        <v>44197</v>
      </c>
      <c r="BS31" s="33"/>
      <c r="BT31" s="34" t="str">
        <f ca="1">TEXT(BU31, "ddd")</f>
        <v>Fri</v>
      </c>
      <c r="BU31" s="35">
        <f ca="1">DATE(BR30, MONTH(1), DAY(1))</f>
        <v>44197</v>
      </c>
      <c r="BW31" s="17" t="s">
        <v>31</v>
      </c>
      <c r="BX31" s="17">
        <v>0</v>
      </c>
      <c r="BY31" s="17">
        <v>0</v>
      </c>
      <c r="BZ31" s="17">
        <v>3</v>
      </c>
    </row>
    <row r="32" spans="1:82" x14ac:dyDescent="0.25">
      <c r="A32" s="58"/>
      <c r="B32" s="13" t="str">
        <f t="shared" si="29"/>
        <v/>
      </c>
      <c r="C32" s="18" t="str">
        <f t="shared" si="29"/>
        <v/>
      </c>
      <c r="D32" s="14" t="str">
        <f t="shared" si="29"/>
        <v/>
      </c>
      <c r="E32" s="58"/>
      <c r="F32" s="3" t="str">
        <f t="shared" si="10"/>
        <v/>
      </c>
      <c r="G32" s="58"/>
      <c r="H32" s="95"/>
      <c r="I32" s="96"/>
      <c r="J32" s="97"/>
      <c r="K32" s="96"/>
      <c r="L32" s="96"/>
      <c r="M32" s="96"/>
      <c r="N32" s="96"/>
      <c r="O32" s="96"/>
      <c r="P32" s="96"/>
      <c r="Q32" s="96"/>
      <c r="R32" s="96"/>
      <c r="S32" s="98"/>
      <c r="T32" s="58"/>
      <c r="V32" s="18" t="str">
        <f t="shared" si="11"/>
        <v/>
      </c>
      <c r="W32" s="14" t="str">
        <f t="shared" si="12"/>
        <v/>
      </c>
      <c r="Y32" s="18" t="str">
        <f t="shared" si="30"/>
        <v/>
      </c>
      <c r="Z32" s="14" t="str">
        <f t="shared" si="30"/>
        <v/>
      </c>
      <c r="AB32" s="77" t="str">
        <f t="shared" si="13"/>
        <v/>
      </c>
      <c r="AD32" s="48" t="str">
        <f>IF(OR($H32="", AD$9="", I32=""), "", IF('Intro &amp; Setup'!$W$30='Intro &amp; Setup'!$BN$15, I32+'Intro &amp; Setup'!$AF$19, WORKDAY(I32, 'Intro &amp; Setup'!$AF$19, $BR$59:$BR$106)))</f>
        <v/>
      </c>
      <c r="AE32" s="2" t="str">
        <f>IF(OR($H32="", AE$9="", J32=""), "", IF('Intro &amp; Setup'!$W$30='Intro &amp; Setup'!$BN$15, IF($Z$3='Intro &amp; Setup'!$BN$9, J32, AD32)+'Intro &amp; Setup'!$AF$20, WORKDAY(IF($Z$3='Intro &amp; Setup'!$BN$9, J32, AD32), 'Intro &amp; Setup'!$AF$20, $BR$59:$BR$106)))</f>
        <v/>
      </c>
      <c r="AF32" s="2" t="str">
        <f>IF(OR($H32="", AF$9="", K32=""), "", IF('Intro &amp; Setup'!$W$30='Intro &amp; Setup'!$BN$15, IF($Z$3='Intro &amp; Setup'!$BN$9, K32, AE32)+'Intro &amp; Setup'!$AF$21, WORKDAY(IF($Z$3='Intro &amp; Setup'!$BN$9, K32, AE32), 'Intro &amp; Setup'!$AF$21, $BR$59:$BR$106)))</f>
        <v/>
      </c>
      <c r="AG32" s="2" t="str">
        <f>IF(OR($H32="", AG$9="", L32=""), "", IF('Intro &amp; Setup'!$W$30='Intro &amp; Setup'!$BN$15, IF($Z$3='Intro &amp; Setup'!$BN$9, L32, AF32)+'Intro &amp; Setup'!$AF$22, WORKDAY(IF($Z$3='Intro &amp; Setup'!$BN$9, L32, AF32), 'Intro &amp; Setup'!$AF$22, $BR$59:$BR$106)))</f>
        <v/>
      </c>
      <c r="AH32" s="2" t="str">
        <f>IF(OR($H32="", AH$9="", M32=""), "", IF('Intro &amp; Setup'!$W$30='Intro &amp; Setup'!$BN$15, IF($Z$3='Intro &amp; Setup'!$BN$9, M32, AG32)+'Intro &amp; Setup'!$AF$23, WORKDAY(IF($Z$3='Intro &amp; Setup'!$BN$9, M32, AG32), 'Intro &amp; Setup'!$AF$23, $BR$59:$BR$106)))</f>
        <v/>
      </c>
      <c r="AI32" s="2" t="str">
        <f>IF(OR($H32="", AI$9="", N32=""), "", IF('Intro &amp; Setup'!$W$30='Intro &amp; Setup'!$BN$15, IF($Z$3='Intro &amp; Setup'!$BN$9, N32, AH32)+'Intro &amp; Setup'!$AF$24, WORKDAY(IF($Z$3='Intro &amp; Setup'!$BN$9, N32, AH32), 'Intro &amp; Setup'!$AF$24, $BR$59:$BR$106)))</f>
        <v/>
      </c>
      <c r="AJ32" s="2" t="str">
        <f>IF(OR($H32="", AJ$9="", O32=""), "", IF('Intro &amp; Setup'!$W$30='Intro &amp; Setup'!$BN$15, IF($Z$3='Intro &amp; Setup'!$BN$9, O32, AI32)+'Intro &amp; Setup'!$AF$25, WORKDAY(IF($Z$3='Intro &amp; Setup'!$BN$9, O32, AI32), 'Intro &amp; Setup'!$AF$25, $BR$59:$BR$106)))</f>
        <v/>
      </c>
      <c r="AK32" s="2" t="str">
        <f>IF(OR($H32="", AK$9="", P32=""), "", IF('Intro &amp; Setup'!$W$30='Intro &amp; Setup'!$BN$15, IF($Z$3='Intro &amp; Setup'!$BN$9, P32, AJ32)+'Intro &amp; Setup'!$AF$26, WORKDAY(IF($Z$3='Intro &amp; Setup'!$BN$9, P32, AJ32), 'Intro &amp; Setup'!$AF$26, $BR$59:$BR$106)))</f>
        <v/>
      </c>
      <c r="AL32" s="2" t="str">
        <f>IF(OR($H32="", AL$9="", Q32=""), "", IF('Intro &amp; Setup'!$W$30='Intro &amp; Setup'!$BN$15, IF($Z$3='Intro &amp; Setup'!$BN$9, Q32, AK32)+'Intro &amp; Setup'!$AF$27, WORKDAY(IF($Z$3='Intro &amp; Setup'!$BN$9, Q32, AK32), 'Intro &amp; Setup'!$AF$27, $BR$59:$BR$106)))</f>
        <v/>
      </c>
      <c r="AM32" s="10" t="str">
        <f>IF(OR($H32="", AM$9="", R32=""), "", IF('Intro &amp; Setup'!$W$30='Intro &amp; Setup'!$BN$15, IF($Z$3='Intro &amp; Setup'!$BN$9, R32, AL32)+'Intro &amp; Setup'!$AF$28, WORKDAY(IF($Z$3='Intro &amp; Setup'!$BN$9, R32, AL32), 'Intro &amp; Setup'!$AF$28, $BR$59:$BR$106)))</f>
        <v/>
      </c>
      <c r="AO32" s="18" t="str">
        <f t="shared" si="8"/>
        <v/>
      </c>
      <c r="AQ32" s="61" t="str">
        <f t="shared" si="14"/>
        <v/>
      </c>
      <c r="AS32" s="13" t="str">
        <f>IF(AD32="", "", IF(J32="", IF('Intro &amp; Setup'!$W$30='Intro &amp; Setup'!$BN$5, AD32-$BP$2, NETWORKDAYS($BP$2, AD32, $BR$59:$BR$106)-1), IF(AD32&lt;J32, $AS$7, $AS$6)))</f>
        <v/>
      </c>
      <c r="AT32" s="20" t="str">
        <f>IF(AE32="", "", IF(K32="", IF('Intro &amp; Setup'!$W$30='Intro &amp; Setup'!$BN$5, AE32-$BP$2, NETWORKDAYS($BP$2, AE32, $BR$59:$BR$106)-1), IF(AE32&lt;K32, $AS$7, $AS$6)))</f>
        <v/>
      </c>
      <c r="AU32" s="20" t="str">
        <f>IF(AF32="", "", IF(L32="", IF('Intro &amp; Setup'!$W$30='Intro &amp; Setup'!$BN$5, AF32-$BP$2, NETWORKDAYS($BP$2, AF32, $BR$59:$BR$106)-1), IF(AF32&lt;L32, $AS$7, $AS$6)))</f>
        <v/>
      </c>
      <c r="AV32" s="20" t="str">
        <f>IF(AG32="", "", IF(M32="", IF('Intro &amp; Setup'!$W$30='Intro &amp; Setup'!$BN$5, AG32-$BP$2, NETWORKDAYS($BP$2, AG32, $BR$59:$BR$106)-1), IF(AG32&lt;M32, $AS$7, $AS$6)))</f>
        <v/>
      </c>
      <c r="AW32" s="20" t="str">
        <f>IF(AH32="", "", IF(N32="", IF('Intro &amp; Setup'!$W$30='Intro &amp; Setup'!$BN$5, AH32-$BP$2, NETWORKDAYS($BP$2, AH32, $BR$59:$BR$106)-1), IF(AH32&lt;N32, $AS$7, $AS$6)))</f>
        <v/>
      </c>
      <c r="AX32" s="20" t="str">
        <f>IF(AI32="", "", IF(O32="", IF('Intro &amp; Setup'!$W$30='Intro &amp; Setup'!$BN$5, AI32-$BP$2, NETWORKDAYS($BP$2, AI32, $BR$59:$BR$106)-1), IF(AI32&lt;O32, $AS$7, $AS$6)))</f>
        <v/>
      </c>
      <c r="AY32" s="20" t="str">
        <f>IF(AJ32="", "", IF(P32="", IF('Intro &amp; Setup'!$W$30='Intro &amp; Setup'!$BN$5, AJ32-$BP$2, NETWORKDAYS($BP$2, AJ32, $BR$59:$BR$106)-1), IF(AJ32&lt;P32, $AS$7, $AS$6)))</f>
        <v/>
      </c>
      <c r="AZ32" s="20" t="str">
        <f>IF(AK32="", "", IF(Q32="", IF('Intro &amp; Setup'!$W$30='Intro &amp; Setup'!$BN$5, AK32-$BP$2, NETWORKDAYS($BP$2, AK32, $BR$59:$BR$106)-1), IF(AK32&lt;Q32, $AS$7, $AS$6)))</f>
        <v/>
      </c>
      <c r="BA32" s="20" t="str">
        <f>IF(AL32="", "", IF(R32="", IF('Intro &amp; Setup'!$W$30='Intro &amp; Setup'!$BN$5, AL32-$BP$2, NETWORKDAYS($BP$2, AL32, $BR$59:$BR$106)-1), IF(AL32&lt;R32, $AS$7, $AS$6)))</f>
        <v/>
      </c>
      <c r="BB32" s="14" t="str">
        <f>IF(AM32="", "", IF(S32="", IF('Intro &amp; Setup'!$W$30='Intro &amp; Setup'!$BN$5, AM32-$BP$2, NETWORKDAYS($BP$2, AM32, $BR$59:$BR$106)-1), IF(AM32&lt;S32, $AS$7, $AS$6)))</f>
        <v/>
      </c>
      <c r="BD32" s="13" t="str">
        <f t="shared" si="15"/>
        <v/>
      </c>
      <c r="BE32" s="20" t="str">
        <f t="shared" si="16"/>
        <v/>
      </c>
      <c r="BF32" s="20" t="str">
        <f t="shared" si="17"/>
        <v/>
      </c>
      <c r="BG32" s="20" t="str">
        <f t="shared" si="18"/>
        <v/>
      </c>
      <c r="BH32" s="20" t="str">
        <f t="shared" si="19"/>
        <v/>
      </c>
      <c r="BI32" s="20" t="str">
        <f t="shared" si="20"/>
        <v/>
      </c>
      <c r="BJ32" s="20" t="str">
        <f t="shared" si="21"/>
        <v/>
      </c>
      <c r="BK32" s="20" t="str">
        <f t="shared" si="22"/>
        <v/>
      </c>
      <c r="BL32" s="20" t="str">
        <f t="shared" si="23"/>
        <v/>
      </c>
      <c r="BM32" s="14" t="str">
        <f t="shared" si="24"/>
        <v/>
      </c>
      <c r="BP32" s="36" t="s">
        <v>32</v>
      </c>
      <c r="BR32" s="37">
        <f ca="1">BU32-INDEX(BZ31:BZ37, MATCH(BT32, BW31:BW37, 0))</f>
        <v>44288</v>
      </c>
      <c r="BS32" s="33"/>
      <c r="BT32" s="38" t="str">
        <f t="shared" ref="BT32:BT33" ca="1" si="31">TEXT(BU32, "ddd")</f>
        <v>Sun</v>
      </c>
      <c r="BU32" s="39">
        <f ca="1">DATE(YEAR(BU31),MONTH(DATE(YEAR(BU31),MONTH(1),DAY(1)))+((INT(((MOD((19*(MOD(YEAR(BU31),19))+(INT(YEAR(BU31)/100))-(INT(INT(YEAR(BU31)/100)/4))-(INT(((INT(YEAR(BU31)/100))-(INT(((INT(YEAR(BU31)/100))+8)/25))+1)/3))+15),30))+(MOD((32+2*(MOD(INT(YEAR(BU31)/100),4))+2*(INT((MOD(YEAR(BU31),100))/4))-(MOD((19*(MOD(YEAR(BU31),19))+(INT(YEAR(BU31)/100))-(INT(INT(YEAR(BU31)/100)/4))-(INT(((INT(YEAR(BU31)/100))-(INT(((INT(YEAR(BU31)/100))+8)/25))+1)/3))+15),30))-(MOD((MOD(YEAR(BU31),100)),4))),7))-7*(INT(((MOD(YEAR(BU31),19))+11*(MOD((19*(MOD(YEAR(BU31),19))+(INT(YEAR(BU31)/100))-(INT(INT(YEAR(BU31)/100)/4))-(INT(((INT(YEAR(BU31)/100))-(INT(((INT(YEAR(BU31)/100))+8)/25))+1)/3))+15),30))+22*(MOD((32+2*(MOD(INT(YEAR(BU31)/100),4))+2*(INT((MOD(YEAR(BU31),100))/4))-(MOD((19*(MOD(YEAR(BU31),19))+(INT(YEAR(BU31)/100))-(INT(INT(YEAR(BU31)/100)/4))-(INT(((INT(YEAR(BU31)/100))-(INT(((INT(YEAR(BU31)/100))+8)/25))+1)/3))+15),30))-(MOD((MOD(YEAR(BU31),100)),4))),7)))/451))+114)/31))-1),DAY(DATE(YEAR(BU31),MONTH(1),DAY(1)))+(((MOD(((MOD((19*(MOD(YEAR(BU31),19))+(INT(YEAR(BU31)/100))-(INT(INT(YEAR(BU31)/100)/4))-(INT(((INT(YEAR(BU31)/100))-(INT(((INT(YEAR(BU31)/100))+8)/25))+1)/3))+15),30))+(MOD((32+2*(MOD(INT(YEAR(BU31)/100),4))+2*(INT((MOD(YEAR(BU31),100))/4))-(MOD((19*(MOD(YEAR(BU31),19))+(INT(YEAR(BU31)/100))-(INT(INT(YEAR(BU31)/100)/4))-(INT(((INT(YEAR(BU31)/100))-(INT(((INT(YEAR(BU31)/100))+8)/25))+1)/3))+15),30))-(MOD((MOD(YEAR(BU31),100)),4))),7))-7*(INT(((MOD(YEAR(BU31),19))+11*(MOD((19*(MOD(YEAR(BU31),19))+(INT(YEAR(BU31)/100))-(INT(INT(YEAR(BU31)/100)/4))-(INT(((INT(YEAR(BU31)/100))-(INT(((INT(YEAR(BU31)/100))+8)/25))+1)/3))+15),30))+22*(MOD((32+2*(MOD(INT(YEAR(BU31)/100),4))+2*(INT((MOD(YEAR(BU31),100))/4))-(MOD((19*(MOD(YEAR(BU31),19))+(INT(YEAR(BU31)/100))-(INT(INT(YEAR(BU31)/100)/4))-(INT(((INT(YEAR(BU31)/100))-(INT(((INT(YEAR(BU31)/100))+8)/25))+1)/3))+15),30))-(MOD((MOD(YEAR(BU31),100)),4))),7)))/451))+114),31))+1)-1))</f>
        <v>44290</v>
      </c>
      <c r="BW32" s="18" t="s">
        <v>33</v>
      </c>
      <c r="BX32" s="18">
        <v>1</v>
      </c>
      <c r="BY32" s="18">
        <v>6</v>
      </c>
      <c r="BZ32" s="18">
        <v>4</v>
      </c>
    </row>
    <row r="33" spans="1:78" x14ac:dyDescent="0.25">
      <c r="A33" s="58"/>
      <c r="B33" s="13" t="str">
        <f t="shared" si="29"/>
        <v/>
      </c>
      <c r="C33" s="18" t="str">
        <f t="shared" si="29"/>
        <v/>
      </c>
      <c r="D33" s="14" t="str">
        <f t="shared" si="29"/>
        <v/>
      </c>
      <c r="E33" s="58"/>
      <c r="F33" s="3" t="str">
        <f t="shared" si="10"/>
        <v/>
      </c>
      <c r="G33" s="58"/>
      <c r="H33" s="95"/>
      <c r="I33" s="96"/>
      <c r="J33" s="97"/>
      <c r="K33" s="96"/>
      <c r="L33" s="96"/>
      <c r="M33" s="96"/>
      <c r="N33" s="96"/>
      <c r="O33" s="96"/>
      <c r="P33" s="96"/>
      <c r="Q33" s="96"/>
      <c r="R33" s="96"/>
      <c r="S33" s="98"/>
      <c r="T33" s="58"/>
      <c r="V33" s="18" t="str">
        <f t="shared" si="11"/>
        <v/>
      </c>
      <c r="W33" s="14" t="str">
        <f t="shared" si="12"/>
        <v/>
      </c>
      <c r="Y33" s="18" t="str">
        <f t="shared" si="30"/>
        <v/>
      </c>
      <c r="Z33" s="14" t="str">
        <f t="shared" si="30"/>
        <v/>
      </c>
      <c r="AB33" s="77" t="str">
        <f t="shared" si="13"/>
        <v/>
      </c>
      <c r="AD33" s="48" t="str">
        <f>IF(OR($H33="", AD$9="", I33=""), "", IF('Intro &amp; Setup'!$W$30='Intro &amp; Setup'!$BN$15, I33+'Intro &amp; Setup'!$AF$19, WORKDAY(I33, 'Intro &amp; Setup'!$AF$19, $BR$59:$BR$106)))</f>
        <v/>
      </c>
      <c r="AE33" s="2" t="str">
        <f>IF(OR($H33="", AE$9="", J33=""), "", IF('Intro &amp; Setup'!$W$30='Intro &amp; Setup'!$BN$15, IF($Z$3='Intro &amp; Setup'!$BN$9, J33, AD33)+'Intro &amp; Setup'!$AF$20, WORKDAY(IF($Z$3='Intro &amp; Setup'!$BN$9, J33, AD33), 'Intro &amp; Setup'!$AF$20, $BR$59:$BR$106)))</f>
        <v/>
      </c>
      <c r="AF33" s="2" t="str">
        <f>IF(OR($H33="", AF$9="", K33=""), "", IF('Intro &amp; Setup'!$W$30='Intro &amp; Setup'!$BN$15, IF($Z$3='Intro &amp; Setup'!$BN$9, K33, AE33)+'Intro &amp; Setup'!$AF$21, WORKDAY(IF($Z$3='Intro &amp; Setup'!$BN$9, K33, AE33), 'Intro &amp; Setup'!$AF$21, $BR$59:$BR$106)))</f>
        <v/>
      </c>
      <c r="AG33" s="2" t="str">
        <f>IF(OR($H33="", AG$9="", L33=""), "", IF('Intro &amp; Setup'!$W$30='Intro &amp; Setup'!$BN$15, IF($Z$3='Intro &amp; Setup'!$BN$9, L33, AF33)+'Intro &amp; Setup'!$AF$22, WORKDAY(IF($Z$3='Intro &amp; Setup'!$BN$9, L33, AF33), 'Intro &amp; Setup'!$AF$22, $BR$59:$BR$106)))</f>
        <v/>
      </c>
      <c r="AH33" s="2" t="str">
        <f>IF(OR($H33="", AH$9="", M33=""), "", IF('Intro &amp; Setup'!$W$30='Intro &amp; Setup'!$BN$15, IF($Z$3='Intro &amp; Setup'!$BN$9, M33, AG33)+'Intro &amp; Setup'!$AF$23, WORKDAY(IF($Z$3='Intro &amp; Setup'!$BN$9, M33, AG33), 'Intro &amp; Setup'!$AF$23, $BR$59:$BR$106)))</f>
        <v/>
      </c>
      <c r="AI33" s="2" t="str">
        <f>IF(OR($H33="", AI$9="", N33=""), "", IF('Intro &amp; Setup'!$W$30='Intro &amp; Setup'!$BN$15, IF($Z$3='Intro &amp; Setup'!$BN$9, N33, AH33)+'Intro &amp; Setup'!$AF$24, WORKDAY(IF($Z$3='Intro &amp; Setup'!$BN$9, N33, AH33), 'Intro &amp; Setup'!$AF$24, $BR$59:$BR$106)))</f>
        <v/>
      </c>
      <c r="AJ33" s="2" t="str">
        <f>IF(OR($H33="", AJ$9="", O33=""), "", IF('Intro &amp; Setup'!$W$30='Intro &amp; Setup'!$BN$15, IF($Z$3='Intro &amp; Setup'!$BN$9, O33, AI33)+'Intro &amp; Setup'!$AF$25, WORKDAY(IF($Z$3='Intro &amp; Setup'!$BN$9, O33, AI33), 'Intro &amp; Setup'!$AF$25, $BR$59:$BR$106)))</f>
        <v/>
      </c>
      <c r="AK33" s="2" t="str">
        <f>IF(OR($H33="", AK$9="", P33=""), "", IF('Intro &amp; Setup'!$W$30='Intro &amp; Setup'!$BN$15, IF($Z$3='Intro &amp; Setup'!$BN$9, P33, AJ33)+'Intro &amp; Setup'!$AF$26, WORKDAY(IF($Z$3='Intro &amp; Setup'!$BN$9, P33, AJ33), 'Intro &amp; Setup'!$AF$26, $BR$59:$BR$106)))</f>
        <v/>
      </c>
      <c r="AL33" s="2" t="str">
        <f>IF(OR($H33="", AL$9="", Q33=""), "", IF('Intro &amp; Setup'!$W$30='Intro &amp; Setup'!$BN$15, IF($Z$3='Intro &amp; Setup'!$BN$9, Q33, AK33)+'Intro &amp; Setup'!$AF$27, WORKDAY(IF($Z$3='Intro &amp; Setup'!$BN$9, Q33, AK33), 'Intro &amp; Setup'!$AF$27, $BR$59:$BR$106)))</f>
        <v/>
      </c>
      <c r="AM33" s="10" t="str">
        <f>IF(OR($H33="", AM$9="", R33=""), "", IF('Intro &amp; Setup'!$W$30='Intro &amp; Setup'!$BN$15, IF($Z$3='Intro &amp; Setup'!$BN$9, R33, AL33)+'Intro &amp; Setup'!$AF$28, WORKDAY(IF($Z$3='Intro &amp; Setup'!$BN$9, R33, AL33), 'Intro &amp; Setup'!$AF$28, $BR$59:$BR$106)))</f>
        <v/>
      </c>
      <c r="AO33" s="18" t="str">
        <f t="shared" si="8"/>
        <v/>
      </c>
      <c r="AQ33" s="61" t="str">
        <f t="shared" si="14"/>
        <v/>
      </c>
      <c r="AS33" s="13" t="str">
        <f>IF(AD33="", "", IF(J33="", IF('Intro &amp; Setup'!$W$30='Intro &amp; Setup'!$BN$5, AD33-$BP$2, NETWORKDAYS($BP$2, AD33, $BR$59:$BR$106)-1), IF(AD33&lt;J33, $AS$7, $AS$6)))</f>
        <v/>
      </c>
      <c r="AT33" s="20" t="str">
        <f>IF(AE33="", "", IF(K33="", IF('Intro &amp; Setup'!$W$30='Intro &amp; Setup'!$BN$5, AE33-$BP$2, NETWORKDAYS($BP$2, AE33, $BR$59:$BR$106)-1), IF(AE33&lt;K33, $AS$7, $AS$6)))</f>
        <v/>
      </c>
      <c r="AU33" s="20" t="str">
        <f>IF(AF33="", "", IF(L33="", IF('Intro &amp; Setup'!$W$30='Intro &amp; Setup'!$BN$5, AF33-$BP$2, NETWORKDAYS($BP$2, AF33, $BR$59:$BR$106)-1), IF(AF33&lt;L33, $AS$7, $AS$6)))</f>
        <v/>
      </c>
      <c r="AV33" s="20" t="str">
        <f>IF(AG33="", "", IF(M33="", IF('Intro &amp; Setup'!$W$30='Intro &amp; Setup'!$BN$5, AG33-$BP$2, NETWORKDAYS($BP$2, AG33, $BR$59:$BR$106)-1), IF(AG33&lt;M33, $AS$7, $AS$6)))</f>
        <v/>
      </c>
      <c r="AW33" s="20" t="str">
        <f>IF(AH33="", "", IF(N33="", IF('Intro &amp; Setup'!$W$30='Intro &amp; Setup'!$BN$5, AH33-$BP$2, NETWORKDAYS($BP$2, AH33, $BR$59:$BR$106)-1), IF(AH33&lt;N33, $AS$7, $AS$6)))</f>
        <v/>
      </c>
      <c r="AX33" s="20" t="str">
        <f>IF(AI33="", "", IF(O33="", IF('Intro &amp; Setup'!$W$30='Intro &amp; Setup'!$BN$5, AI33-$BP$2, NETWORKDAYS($BP$2, AI33, $BR$59:$BR$106)-1), IF(AI33&lt;O33, $AS$7, $AS$6)))</f>
        <v/>
      </c>
      <c r="AY33" s="20" t="str">
        <f>IF(AJ33="", "", IF(P33="", IF('Intro &amp; Setup'!$W$30='Intro &amp; Setup'!$BN$5, AJ33-$BP$2, NETWORKDAYS($BP$2, AJ33, $BR$59:$BR$106)-1), IF(AJ33&lt;P33, $AS$7, $AS$6)))</f>
        <v/>
      </c>
      <c r="AZ33" s="20" t="str">
        <f>IF(AK33="", "", IF(Q33="", IF('Intro &amp; Setup'!$W$30='Intro &amp; Setup'!$BN$5, AK33-$BP$2, NETWORKDAYS($BP$2, AK33, $BR$59:$BR$106)-1), IF(AK33&lt;Q33, $AS$7, $AS$6)))</f>
        <v/>
      </c>
      <c r="BA33" s="20" t="str">
        <f>IF(AL33="", "", IF(R33="", IF('Intro &amp; Setup'!$W$30='Intro &amp; Setup'!$BN$5, AL33-$BP$2, NETWORKDAYS($BP$2, AL33, $BR$59:$BR$106)-1), IF(AL33&lt;R33, $AS$7, $AS$6)))</f>
        <v/>
      </c>
      <c r="BB33" s="14" t="str">
        <f>IF(AM33="", "", IF(S33="", IF('Intro &amp; Setup'!$W$30='Intro &amp; Setup'!$BN$5, AM33-$BP$2, NETWORKDAYS($BP$2, AM33, $BR$59:$BR$106)-1), IF(AM33&lt;S33, $AS$7, $AS$6)))</f>
        <v/>
      </c>
      <c r="BD33" s="13" t="str">
        <f t="shared" si="15"/>
        <v/>
      </c>
      <c r="BE33" s="20" t="str">
        <f t="shared" si="16"/>
        <v/>
      </c>
      <c r="BF33" s="20" t="str">
        <f t="shared" si="17"/>
        <v/>
      </c>
      <c r="BG33" s="20" t="str">
        <f t="shared" si="18"/>
        <v/>
      </c>
      <c r="BH33" s="20" t="str">
        <f t="shared" si="19"/>
        <v/>
      </c>
      <c r="BI33" s="20" t="str">
        <f t="shared" si="20"/>
        <v/>
      </c>
      <c r="BJ33" s="20" t="str">
        <f t="shared" si="21"/>
        <v/>
      </c>
      <c r="BK33" s="20" t="str">
        <f t="shared" si="22"/>
        <v/>
      </c>
      <c r="BL33" s="20" t="str">
        <f t="shared" si="23"/>
        <v/>
      </c>
      <c r="BM33" s="14" t="str">
        <f t="shared" si="24"/>
        <v/>
      </c>
      <c r="BP33" s="36" t="s">
        <v>34</v>
      </c>
      <c r="BR33" s="37">
        <f ca="1">BR32+3</f>
        <v>44291</v>
      </c>
      <c r="BS33" s="33"/>
      <c r="BT33" s="38" t="str">
        <f t="shared" ca="1" si="31"/>
        <v>Sun</v>
      </c>
      <c r="BU33" s="39">
        <f ca="1">BU32</f>
        <v>44290</v>
      </c>
      <c r="BW33" s="18" t="s">
        <v>35</v>
      </c>
      <c r="BX33" s="18">
        <v>2</v>
      </c>
      <c r="BY33" s="18">
        <v>5</v>
      </c>
      <c r="BZ33" s="18">
        <v>5</v>
      </c>
    </row>
    <row r="34" spans="1:78" x14ac:dyDescent="0.25">
      <c r="A34" s="58"/>
      <c r="B34" s="13" t="str">
        <f t="shared" si="29"/>
        <v/>
      </c>
      <c r="C34" s="18" t="str">
        <f t="shared" si="29"/>
        <v/>
      </c>
      <c r="D34" s="14" t="str">
        <f t="shared" si="29"/>
        <v/>
      </c>
      <c r="E34" s="58"/>
      <c r="F34" s="3" t="str">
        <f t="shared" si="10"/>
        <v/>
      </c>
      <c r="G34" s="58"/>
      <c r="H34" s="95"/>
      <c r="I34" s="96"/>
      <c r="J34" s="97"/>
      <c r="K34" s="96"/>
      <c r="L34" s="96"/>
      <c r="M34" s="96"/>
      <c r="N34" s="96"/>
      <c r="O34" s="96"/>
      <c r="P34" s="96"/>
      <c r="Q34" s="96"/>
      <c r="R34" s="96"/>
      <c r="S34" s="98"/>
      <c r="T34" s="58"/>
      <c r="V34" s="18" t="str">
        <f t="shared" si="11"/>
        <v/>
      </c>
      <c r="W34" s="14" t="str">
        <f t="shared" si="12"/>
        <v/>
      </c>
      <c r="Y34" s="18" t="str">
        <f t="shared" si="30"/>
        <v/>
      </c>
      <c r="Z34" s="14" t="str">
        <f t="shared" si="30"/>
        <v/>
      </c>
      <c r="AB34" s="77" t="str">
        <f t="shared" si="13"/>
        <v/>
      </c>
      <c r="AD34" s="48" t="str">
        <f>IF(OR($H34="", AD$9="", I34=""), "", IF('Intro &amp; Setup'!$W$30='Intro &amp; Setup'!$BN$15, I34+'Intro &amp; Setup'!$AF$19, WORKDAY(I34, 'Intro &amp; Setup'!$AF$19, $BR$59:$BR$106)))</f>
        <v/>
      </c>
      <c r="AE34" s="2" t="str">
        <f>IF(OR($H34="", AE$9="", J34=""), "", IF('Intro &amp; Setup'!$W$30='Intro &amp; Setup'!$BN$15, IF($Z$3='Intro &amp; Setup'!$BN$9, J34, AD34)+'Intro &amp; Setup'!$AF$20, WORKDAY(IF($Z$3='Intro &amp; Setup'!$BN$9, J34, AD34), 'Intro &amp; Setup'!$AF$20, $BR$59:$BR$106)))</f>
        <v/>
      </c>
      <c r="AF34" s="2" t="str">
        <f>IF(OR($H34="", AF$9="", K34=""), "", IF('Intro &amp; Setup'!$W$30='Intro &amp; Setup'!$BN$15, IF($Z$3='Intro &amp; Setup'!$BN$9, K34, AE34)+'Intro &amp; Setup'!$AF$21, WORKDAY(IF($Z$3='Intro &amp; Setup'!$BN$9, K34, AE34), 'Intro &amp; Setup'!$AF$21, $BR$59:$BR$106)))</f>
        <v/>
      </c>
      <c r="AG34" s="2" t="str">
        <f>IF(OR($H34="", AG$9="", L34=""), "", IF('Intro &amp; Setup'!$W$30='Intro &amp; Setup'!$BN$15, IF($Z$3='Intro &amp; Setup'!$BN$9, L34, AF34)+'Intro &amp; Setup'!$AF$22, WORKDAY(IF($Z$3='Intro &amp; Setup'!$BN$9, L34, AF34), 'Intro &amp; Setup'!$AF$22, $BR$59:$BR$106)))</f>
        <v/>
      </c>
      <c r="AH34" s="2" t="str">
        <f>IF(OR($H34="", AH$9="", M34=""), "", IF('Intro &amp; Setup'!$W$30='Intro &amp; Setup'!$BN$15, IF($Z$3='Intro &amp; Setup'!$BN$9, M34, AG34)+'Intro &amp; Setup'!$AF$23, WORKDAY(IF($Z$3='Intro &amp; Setup'!$BN$9, M34, AG34), 'Intro &amp; Setup'!$AF$23, $BR$59:$BR$106)))</f>
        <v/>
      </c>
      <c r="AI34" s="2" t="str">
        <f>IF(OR($H34="", AI$9="", N34=""), "", IF('Intro &amp; Setup'!$W$30='Intro &amp; Setup'!$BN$15, IF($Z$3='Intro &amp; Setup'!$BN$9, N34, AH34)+'Intro &amp; Setup'!$AF$24, WORKDAY(IF($Z$3='Intro &amp; Setup'!$BN$9, N34, AH34), 'Intro &amp; Setup'!$AF$24, $BR$59:$BR$106)))</f>
        <v/>
      </c>
      <c r="AJ34" s="2" t="str">
        <f>IF(OR($H34="", AJ$9="", O34=""), "", IF('Intro &amp; Setup'!$W$30='Intro &amp; Setup'!$BN$15, IF($Z$3='Intro &amp; Setup'!$BN$9, O34, AI34)+'Intro &amp; Setup'!$AF$25, WORKDAY(IF($Z$3='Intro &amp; Setup'!$BN$9, O34, AI34), 'Intro &amp; Setup'!$AF$25, $BR$59:$BR$106)))</f>
        <v/>
      </c>
      <c r="AK34" s="2" t="str">
        <f>IF(OR($H34="", AK$9="", P34=""), "", IF('Intro &amp; Setup'!$W$30='Intro &amp; Setup'!$BN$15, IF($Z$3='Intro &amp; Setup'!$BN$9, P34, AJ34)+'Intro &amp; Setup'!$AF$26, WORKDAY(IF($Z$3='Intro &amp; Setup'!$BN$9, P34, AJ34), 'Intro &amp; Setup'!$AF$26, $BR$59:$BR$106)))</f>
        <v/>
      </c>
      <c r="AL34" s="2" t="str">
        <f>IF(OR($H34="", AL$9="", Q34=""), "", IF('Intro &amp; Setup'!$W$30='Intro &amp; Setup'!$BN$15, IF($Z$3='Intro &amp; Setup'!$BN$9, Q34, AK34)+'Intro &amp; Setup'!$AF$27, WORKDAY(IF($Z$3='Intro &amp; Setup'!$BN$9, Q34, AK34), 'Intro &amp; Setup'!$AF$27, $BR$59:$BR$106)))</f>
        <v/>
      </c>
      <c r="AM34" s="10" t="str">
        <f>IF(OR($H34="", AM$9="", R34=""), "", IF('Intro &amp; Setup'!$W$30='Intro &amp; Setup'!$BN$15, IF($Z$3='Intro &amp; Setup'!$BN$9, R34, AL34)+'Intro &amp; Setup'!$AF$28, WORKDAY(IF($Z$3='Intro &amp; Setup'!$BN$9, R34, AL34), 'Intro &amp; Setup'!$AF$28, $BR$59:$BR$106)))</f>
        <v/>
      </c>
      <c r="AO34" s="18" t="str">
        <f t="shared" si="8"/>
        <v/>
      </c>
      <c r="AQ34" s="61" t="str">
        <f t="shared" si="14"/>
        <v/>
      </c>
      <c r="AS34" s="13" t="str">
        <f>IF(AD34="", "", IF(J34="", IF('Intro &amp; Setup'!$W$30='Intro &amp; Setup'!$BN$5, AD34-$BP$2, NETWORKDAYS($BP$2, AD34, $BR$59:$BR$106)-1), IF(AD34&lt;J34, $AS$7, $AS$6)))</f>
        <v/>
      </c>
      <c r="AT34" s="20" t="str">
        <f>IF(AE34="", "", IF(K34="", IF('Intro &amp; Setup'!$W$30='Intro &amp; Setup'!$BN$5, AE34-$BP$2, NETWORKDAYS($BP$2, AE34, $BR$59:$BR$106)-1), IF(AE34&lt;K34, $AS$7, $AS$6)))</f>
        <v/>
      </c>
      <c r="AU34" s="20" t="str">
        <f>IF(AF34="", "", IF(L34="", IF('Intro &amp; Setup'!$W$30='Intro &amp; Setup'!$BN$5, AF34-$BP$2, NETWORKDAYS($BP$2, AF34, $BR$59:$BR$106)-1), IF(AF34&lt;L34, $AS$7, $AS$6)))</f>
        <v/>
      </c>
      <c r="AV34" s="20" t="str">
        <f>IF(AG34="", "", IF(M34="", IF('Intro &amp; Setup'!$W$30='Intro &amp; Setup'!$BN$5, AG34-$BP$2, NETWORKDAYS($BP$2, AG34, $BR$59:$BR$106)-1), IF(AG34&lt;M34, $AS$7, $AS$6)))</f>
        <v/>
      </c>
      <c r="AW34" s="20" t="str">
        <f>IF(AH34="", "", IF(N34="", IF('Intro &amp; Setup'!$W$30='Intro &amp; Setup'!$BN$5, AH34-$BP$2, NETWORKDAYS($BP$2, AH34, $BR$59:$BR$106)-1), IF(AH34&lt;N34, $AS$7, $AS$6)))</f>
        <v/>
      </c>
      <c r="AX34" s="20" t="str">
        <f>IF(AI34="", "", IF(O34="", IF('Intro &amp; Setup'!$W$30='Intro &amp; Setup'!$BN$5, AI34-$BP$2, NETWORKDAYS($BP$2, AI34, $BR$59:$BR$106)-1), IF(AI34&lt;O34, $AS$7, $AS$6)))</f>
        <v/>
      </c>
      <c r="AY34" s="20" t="str">
        <f>IF(AJ34="", "", IF(P34="", IF('Intro &amp; Setup'!$W$30='Intro &amp; Setup'!$BN$5, AJ34-$BP$2, NETWORKDAYS($BP$2, AJ34, $BR$59:$BR$106)-1), IF(AJ34&lt;P34, $AS$7, $AS$6)))</f>
        <v/>
      </c>
      <c r="AZ34" s="20" t="str">
        <f>IF(AK34="", "", IF(Q34="", IF('Intro &amp; Setup'!$W$30='Intro &amp; Setup'!$BN$5, AK34-$BP$2, NETWORKDAYS($BP$2, AK34, $BR$59:$BR$106)-1), IF(AK34&lt;Q34, $AS$7, $AS$6)))</f>
        <v/>
      </c>
      <c r="BA34" s="20" t="str">
        <f>IF(AL34="", "", IF(R34="", IF('Intro &amp; Setup'!$W$30='Intro &amp; Setup'!$BN$5, AL34-$BP$2, NETWORKDAYS($BP$2, AL34, $BR$59:$BR$106)-1), IF(AL34&lt;R34, $AS$7, $AS$6)))</f>
        <v/>
      </c>
      <c r="BB34" s="14" t="str">
        <f>IF(AM34="", "", IF(S34="", IF('Intro &amp; Setup'!$W$30='Intro &amp; Setup'!$BN$5, AM34-$BP$2, NETWORKDAYS($BP$2, AM34, $BR$59:$BR$106)-1), IF(AM34&lt;S34, $AS$7, $AS$6)))</f>
        <v/>
      </c>
      <c r="BD34" s="13" t="str">
        <f t="shared" si="15"/>
        <v/>
      </c>
      <c r="BE34" s="20" t="str">
        <f t="shared" si="16"/>
        <v/>
      </c>
      <c r="BF34" s="20" t="str">
        <f t="shared" si="17"/>
        <v/>
      </c>
      <c r="BG34" s="20" t="str">
        <f t="shared" si="18"/>
        <v/>
      </c>
      <c r="BH34" s="20" t="str">
        <f t="shared" si="19"/>
        <v/>
      </c>
      <c r="BI34" s="20" t="str">
        <f t="shared" si="20"/>
        <v/>
      </c>
      <c r="BJ34" s="20" t="str">
        <f t="shared" si="21"/>
        <v/>
      </c>
      <c r="BK34" s="20" t="str">
        <f t="shared" si="22"/>
        <v/>
      </c>
      <c r="BL34" s="20" t="str">
        <f t="shared" si="23"/>
        <v/>
      </c>
      <c r="BM34" s="14" t="str">
        <f t="shared" si="24"/>
        <v/>
      </c>
      <c r="BP34" s="36" t="s">
        <v>36</v>
      </c>
      <c r="BR34" s="37">
        <f ca="1">BU34+INDEX(BY31:BY37, MATCH(BT34, BW31:BW37, 0))</f>
        <v>44319</v>
      </c>
      <c r="BS34" s="33"/>
      <c r="BT34" s="38" t="str">
        <f ca="1">TEXT(BU34, "ddd")</f>
        <v>Sat</v>
      </c>
      <c r="BU34" s="39">
        <f ca="1">DATE(BR30, 5, 1)</f>
        <v>44317</v>
      </c>
      <c r="BW34" s="18" t="s">
        <v>37</v>
      </c>
      <c r="BX34" s="18">
        <v>3</v>
      </c>
      <c r="BY34" s="18">
        <v>4</v>
      </c>
      <c r="BZ34" s="18">
        <v>6</v>
      </c>
    </row>
    <row r="35" spans="1:78" x14ac:dyDescent="0.25">
      <c r="A35" s="58"/>
      <c r="B35" s="13" t="str">
        <f t="shared" si="29"/>
        <v/>
      </c>
      <c r="C35" s="18" t="str">
        <f t="shared" si="29"/>
        <v/>
      </c>
      <c r="D35" s="14" t="str">
        <f t="shared" si="29"/>
        <v/>
      </c>
      <c r="E35" s="58"/>
      <c r="F35" s="3" t="str">
        <f t="shared" si="10"/>
        <v/>
      </c>
      <c r="G35" s="58"/>
      <c r="H35" s="95"/>
      <c r="I35" s="96"/>
      <c r="J35" s="97"/>
      <c r="K35" s="96"/>
      <c r="L35" s="96"/>
      <c r="M35" s="96"/>
      <c r="N35" s="96"/>
      <c r="O35" s="96"/>
      <c r="P35" s="96"/>
      <c r="Q35" s="96"/>
      <c r="R35" s="96"/>
      <c r="S35" s="98"/>
      <c r="T35" s="58"/>
      <c r="V35" s="18" t="str">
        <f t="shared" si="11"/>
        <v/>
      </c>
      <c r="W35" s="14" t="str">
        <f t="shared" si="12"/>
        <v/>
      </c>
      <c r="Y35" s="18" t="str">
        <f t="shared" si="30"/>
        <v/>
      </c>
      <c r="Z35" s="14" t="str">
        <f t="shared" si="30"/>
        <v/>
      </c>
      <c r="AB35" s="77" t="str">
        <f t="shared" si="13"/>
        <v/>
      </c>
      <c r="AD35" s="48" t="str">
        <f>IF(OR($H35="", AD$9="", I35=""), "", IF('Intro &amp; Setup'!$W$30='Intro &amp; Setup'!$BN$15, I35+'Intro &amp; Setup'!$AF$19, WORKDAY(I35, 'Intro &amp; Setup'!$AF$19, $BR$59:$BR$106)))</f>
        <v/>
      </c>
      <c r="AE35" s="2" t="str">
        <f>IF(OR($H35="", AE$9="", J35=""), "", IF('Intro &amp; Setup'!$W$30='Intro &amp; Setup'!$BN$15, IF($Z$3='Intro &amp; Setup'!$BN$9, J35, AD35)+'Intro &amp; Setup'!$AF$20, WORKDAY(IF($Z$3='Intro &amp; Setup'!$BN$9, J35, AD35), 'Intro &amp; Setup'!$AF$20, $BR$59:$BR$106)))</f>
        <v/>
      </c>
      <c r="AF35" s="2" t="str">
        <f>IF(OR($H35="", AF$9="", K35=""), "", IF('Intro &amp; Setup'!$W$30='Intro &amp; Setup'!$BN$15, IF($Z$3='Intro &amp; Setup'!$BN$9, K35, AE35)+'Intro &amp; Setup'!$AF$21, WORKDAY(IF($Z$3='Intro &amp; Setup'!$BN$9, K35, AE35), 'Intro &amp; Setup'!$AF$21, $BR$59:$BR$106)))</f>
        <v/>
      </c>
      <c r="AG35" s="2" t="str">
        <f>IF(OR($H35="", AG$9="", L35=""), "", IF('Intro &amp; Setup'!$W$30='Intro &amp; Setup'!$BN$15, IF($Z$3='Intro &amp; Setup'!$BN$9, L35, AF35)+'Intro &amp; Setup'!$AF$22, WORKDAY(IF($Z$3='Intro &amp; Setup'!$BN$9, L35, AF35), 'Intro &amp; Setup'!$AF$22, $BR$59:$BR$106)))</f>
        <v/>
      </c>
      <c r="AH35" s="2" t="str">
        <f>IF(OR($H35="", AH$9="", M35=""), "", IF('Intro &amp; Setup'!$W$30='Intro &amp; Setup'!$BN$15, IF($Z$3='Intro &amp; Setup'!$BN$9, M35, AG35)+'Intro &amp; Setup'!$AF$23, WORKDAY(IF($Z$3='Intro &amp; Setup'!$BN$9, M35, AG35), 'Intro &amp; Setup'!$AF$23, $BR$59:$BR$106)))</f>
        <v/>
      </c>
      <c r="AI35" s="2" t="str">
        <f>IF(OR($H35="", AI$9="", N35=""), "", IF('Intro &amp; Setup'!$W$30='Intro &amp; Setup'!$BN$15, IF($Z$3='Intro &amp; Setup'!$BN$9, N35, AH35)+'Intro &amp; Setup'!$AF$24, WORKDAY(IF($Z$3='Intro &amp; Setup'!$BN$9, N35, AH35), 'Intro &amp; Setup'!$AF$24, $BR$59:$BR$106)))</f>
        <v/>
      </c>
      <c r="AJ35" s="2" t="str">
        <f>IF(OR($H35="", AJ$9="", O35=""), "", IF('Intro &amp; Setup'!$W$30='Intro &amp; Setup'!$BN$15, IF($Z$3='Intro &amp; Setup'!$BN$9, O35, AI35)+'Intro &amp; Setup'!$AF$25, WORKDAY(IF($Z$3='Intro &amp; Setup'!$BN$9, O35, AI35), 'Intro &amp; Setup'!$AF$25, $BR$59:$BR$106)))</f>
        <v/>
      </c>
      <c r="AK35" s="2" t="str">
        <f>IF(OR($H35="", AK$9="", P35=""), "", IF('Intro &amp; Setup'!$W$30='Intro &amp; Setup'!$BN$15, IF($Z$3='Intro &amp; Setup'!$BN$9, P35, AJ35)+'Intro &amp; Setup'!$AF$26, WORKDAY(IF($Z$3='Intro &amp; Setup'!$BN$9, P35, AJ35), 'Intro &amp; Setup'!$AF$26, $BR$59:$BR$106)))</f>
        <v/>
      </c>
      <c r="AL35" s="2" t="str">
        <f>IF(OR($H35="", AL$9="", Q35=""), "", IF('Intro &amp; Setup'!$W$30='Intro &amp; Setup'!$BN$15, IF($Z$3='Intro &amp; Setup'!$BN$9, Q35, AK35)+'Intro &amp; Setup'!$AF$27, WORKDAY(IF($Z$3='Intro &amp; Setup'!$BN$9, Q35, AK35), 'Intro &amp; Setup'!$AF$27, $BR$59:$BR$106)))</f>
        <v/>
      </c>
      <c r="AM35" s="10" t="str">
        <f>IF(OR($H35="", AM$9="", R35=""), "", IF('Intro &amp; Setup'!$W$30='Intro &amp; Setup'!$BN$15, IF($Z$3='Intro &amp; Setup'!$BN$9, R35, AL35)+'Intro &amp; Setup'!$AF$28, WORKDAY(IF($Z$3='Intro &amp; Setup'!$BN$9, R35, AL35), 'Intro &amp; Setup'!$AF$28, $BR$59:$BR$106)))</f>
        <v/>
      </c>
      <c r="AO35" s="18" t="str">
        <f t="shared" si="8"/>
        <v/>
      </c>
      <c r="AQ35" s="61" t="str">
        <f t="shared" si="14"/>
        <v/>
      </c>
      <c r="AS35" s="13" t="str">
        <f>IF(AD35="", "", IF(J35="", IF('Intro &amp; Setup'!$W$30='Intro &amp; Setup'!$BN$5, AD35-$BP$2, NETWORKDAYS($BP$2, AD35, $BR$59:$BR$106)-1), IF(AD35&lt;J35, $AS$7, $AS$6)))</f>
        <v/>
      </c>
      <c r="AT35" s="20" t="str">
        <f>IF(AE35="", "", IF(K35="", IF('Intro &amp; Setup'!$W$30='Intro &amp; Setup'!$BN$5, AE35-$BP$2, NETWORKDAYS($BP$2, AE35, $BR$59:$BR$106)-1), IF(AE35&lt;K35, $AS$7, $AS$6)))</f>
        <v/>
      </c>
      <c r="AU35" s="20" t="str">
        <f>IF(AF35="", "", IF(L35="", IF('Intro &amp; Setup'!$W$30='Intro &amp; Setup'!$BN$5, AF35-$BP$2, NETWORKDAYS($BP$2, AF35, $BR$59:$BR$106)-1), IF(AF35&lt;L35, $AS$7, $AS$6)))</f>
        <v/>
      </c>
      <c r="AV35" s="20" t="str">
        <f>IF(AG35="", "", IF(M35="", IF('Intro &amp; Setup'!$W$30='Intro &amp; Setup'!$BN$5, AG35-$BP$2, NETWORKDAYS($BP$2, AG35, $BR$59:$BR$106)-1), IF(AG35&lt;M35, $AS$7, $AS$6)))</f>
        <v/>
      </c>
      <c r="AW35" s="20" t="str">
        <f>IF(AH35="", "", IF(N35="", IF('Intro &amp; Setup'!$W$30='Intro &amp; Setup'!$BN$5, AH35-$BP$2, NETWORKDAYS($BP$2, AH35, $BR$59:$BR$106)-1), IF(AH35&lt;N35, $AS$7, $AS$6)))</f>
        <v/>
      </c>
      <c r="AX35" s="20" t="str">
        <f>IF(AI35="", "", IF(O35="", IF('Intro &amp; Setup'!$W$30='Intro &amp; Setup'!$BN$5, AI35-$BP$2, NETWORKDAYS($BP$2, AI35, $BR$59:$BR$106)-1), IF(AI35&lt;O35, $AS$7, $AS$6)))</f>
        <v/>
      </c>
      <c r="AY35" s="20" t="str">
        <f>IF(AJ35="", "", IF(P35="", IF('Intro &amp; Setup'!$W$30='Intro &amp; Setup'!$BN$5, AJ35-$BP$2, NETWORKDAYS($BP$2, AJ35, $BR$59:$BR$106)-1), IF(AJ35&lt;P35, $AS$7, $AS$6)))</f>
        <v/>
      </c>
      <c r="AZ35" s="20" t="str">
        <f>IF(AK35="", "", IF(Q35="", IF('Intro &amp; Setup'!$W$30='Intro &amp; Setup'!$BN$5, AK35-$BP$2, NETWORKDAYS($BP$2, AK35, $BR$59:$BR$106)-1), IF(AK35&lt;Q35, $AS$7, $AS$6)))</f>
        <v/>
      </c>
      <c r="BA35" s="20" t="str">
        <f>IF(AL35="", "", IF(R35="", IF('Intro &amp; Setup'!$W$30='Intro &amp; Setup'!$BN$5, AL35-$BP$2, NETWORKDAYS($BP$2, AL35, $BR$59:$BR$106)-1), IF(AL35&lt;R35, $AS$7, $AS$6)))</f>
        <v/>
      </c>
      <c r="BB35" s="14" t="str">
        <f>IF(AM35="", "", IF(S35="", IF('Intro &amp; Setup'!$W$30='Intro &amp; Setup'!$BN$5, AM35-$BP$2, NETWORKDAYS($BP$2, AM35, $BR$59:$BR$106)-1), IF(AM35&lt;S35, $AS$7, $AS$6)))</f>
        <v/>
      </c>
      <c r="BD35" s="13" t="str">
        <f t="shared" si="15"/>
        <v/>
      </c>
      <c r="BE35" s="20" t="str">
        <f t="shared" si="16"/>
        <v/>
      </c>
      <c r="BF35" s="20" t="str">
        <f t="shared" si="17"/>
        <v/>
      </c>
      <c r="BG35" s="20" t="str">
        <f t="shared" si="18"/>
        <v/>
      </c>
      <c r="BH35" s="20" t="str">
        <f t="shared" si="19"/>
        <v/>
      </c>
      <c r="BI35" s="20" t="str">
        <f t="shared" si="20"/>
        <v/>
      </c>
      <c r="BJ35" s="20" t="str">
        <f t="shared" si="21"/>
        <v/>
      </c>
      <c r="BK35" s="20" t="str">
        <f t="shared" si="22"/>
        <v/>
      </c>
      <c r="BL35" s="20" t="str">
        <f t="shared" si="23"/>
        <v/>
      </c>
      <c r="BM35" s="14" t="str">
        <f t="shared" si="24"/>
        <v/>
      </c>
      <c r="BP35" s="36" t="s">
        <v>38</v>
      </c>
      <c r="BR35" s="37">
        <f ca="1">BU35-INDEX(BX31:BX37, MATCH(BT35, BW31:BW37, 0))</f>
        <v>44347</v>
      </c>
      <c r="BS35" s="33"/>
      <c r="BT35" s="38" t="str">
        <f ca="1">TEXT(BU35, "ddd")</f>
        <v>Mon</v>
      </c>
      <c r="BU35" s="39">
        <f ca="1">DATE(BR30, 5, 31)</f>
        <v>44347</v>
      </c>
      <c r="BW35" s="18" t="s">
        <v>39</v>
      </c>
      <c r="BX35" s="18">
        <v>4</v>
      </c>
      <c r="BY35" s="18">
        <v>3</v>
      </c>
      <c r="BZ35" s="18">
        <v>0</v>
      </c>
    </row>
    <row r="36" spans="1:78" x14ac:dyDescent="0.25">
      <c r="A36" s="58"/>
      <c r="B36" s="13" t="str">
        <f t="shared" si="29"/>
        <v/>
      </c>
      <c r="C36" s="18" t="str">
        <f t="shared" si="29"/>
        <v/>
      </c>
      <c r="D36" s="14" t="str">
        <f t="shared" si="29"/>
        <v/>
      </c>
      <c r="E36" s="58"/>
      <c r="F36" s="3" t="str">
        <f t="shared" si="10"/>
        <v/>
      </c>
      <c r="G36" s="58"/>
      <c r="H36" s="95"/>
      <c r="I36" s="96"/>
      <c r="J36" s="97"/>
      <c r="K36" s="96"/>
      <c r="L36" s="96"/>
      <c r="M36" s="96"/>
      <c r="N36" s="96"/>
      <c r="O36" s="96"/>
      <c r="P36" s="96"/>
      <c r="Q36" s="96"/>
      <c r="R36" s="96"/>
      <c r="S36" s="98"/>
      <c r="T36" s="58"/>
      <c r="V36" s="18" t="str">
        <f t="shared" si="11"/>
        <v/>
      </c>
      <c r="W36" s="14" t="str">
        <f t="shared" si="12"/>
        <v/>
      </c>
      <c r="Y36" s="18" t="str">
        <f t="shared" si="30"/>
        <v/>
      </c>
      <c r="Z36" s="14" t="str">
        <f t="shared" si="30"/>
        <v/>
      </c>
      <c r="AB36" s="77" t="str">
        <f t="shared" si="13"/>
        <v/>
      </c>
      <c r="AD36" s="48" t="str">
        <f>IF(OR($H36="", AD$9="", I36=""), "", IF('Intro &amp; Setup'!$W$30='Intro &amp; Setup'!$BN$15, I36+'Intro &amp; Setup'!$AF$19, WORKDAY(I36, 'Intro &amp; Setup'!$AF$19, $BR$59:$BR$106)))</f>
        <v/>
      </c>
      <c r="AE36" s="2" t="str">
        <f>IF(OR($H36="", AE$9="", J36=""), "", IF('Intro &amp; Setup'!$W$30='Intro &amp; Setup'!$BN$15, IF($Z$3='Intro &amp; Setup'!$BN$9, J36, AD36)+'Intro &amp; Setup'!$AF$20, WORKDAY(IF($Z$3='Intro &amp; Setup'!$BN$9, J36, AD36), 'Intro &amp; Setup'!$AF$20, $BR$59:$BR$106)))</f>
        <v/>
      </c>
      <c r="AF36" s="2" t="str">
        <f>IF(OR($H36="", AF$9="", K36=""), "", IF('Intro &amp; Setup'!$W$30='Intro &amp; Setup'!$BN$15, IF($Z$3='Intro &amp; Setup'!$BN$9, K36, AE36)+'Intro &amp; Setup'!$AF$21, WORKDAY(IF($Z$3='Intro &amp; Setup'!$BN$9, K36, AE36), 'Intro &amp; Setup'!$AF$21, $BR$59:$BR$106)))</f>
        <v/>
      </c>
      <c r="AG36" s="2" t="str">
        <f>IF(OR($H36="", AG$9="", L36=""), "", IF('Intro &amp; Setup'!$W$30='Intro &amp; Setup'!$BN$15, IF($Z$3='Intro &amp; Setup'!$BN$9, L36, AF36)+'Intro &amp; Setup'!$AF$22, WORKDAY(IF($Z$3='Intro &amp; Setup'!$BN$9, L36, AF36), 'Intro &amp; Setup'!$AF$22, $BR$59:$BR$106)))</f>
        <v/>
      </c>
      <c r="AH36" s="2" t="str">
        <f>IF(OR($H36="", AH$9="", M36=""), "", IF('Intro &amp; Setup'!$W$30='Intro &amp; Setup'!$BN$15, IF($Z$3='Intro &amp; Setup'!$BN$9, M36, AG36)+'Intro &amp; Setup'!$AF$23, WORKDAY(IF($Z$3='Intro &amp; Setup'!$BN$9, M36, AG36), 'Intro &amp; Setup'!$AF$23, $BR$59:$BR$106)))</f>
        <v/>
      </c>
      <c r="AI36" s="2" t="str">
        <f>IF(OR($H36="", AI$9="", N36=""), "", IF('Intro &amp; Setup'!$W$30='Intro &amp; Setup'!$BN$15, IF($Z$3='Intro &amp; Setup'!$BN$9, N36, AH36)+'Intro &amp; Setup'!$AF$24, WORKDAY(IF($Z$3='Intro &amp; Setup'!$BN$9, N36, AH36), 'Intro &amp; Setup'!$AF$24, $BR$59:$BR$106)))</f>
        <v/>
      </c>
      <c r="AJ36" s="2" t="str">
        <f>IF(OR($H36="", AJ$9="", O36=""), "", IF('Intro &amp; Setup'!$W$30='Intro &amp; Setup'!$BN$15, IF($Z$3='Intro &amp; Setup'!$BN$9, O36, AI36)+'Intro &amp; Setup'!$AF$25, WORKDAY(IF($Z$3='Intro &amp; Setup'!$BN$9, O36, AI36), 'Intro &amp; Setup'!$AF$25, $BR$59:$BR$106)))</f>
        <v/>
      </c>
      <c r="AK36" s="2" t="str">
        <f>IF(OR($H36="", AK$9="", P36=""), "", IF('Intro &amp; Setup'!$W$30='Intro &amp; Setup'!$BN$15, IF($Z$3='Intro &amp; Setup'!$BN$9, P36, AJ36)+'Intro &amp; Setup'!$AF$26, WORKDAY(IF($Z$3='Intro &amp; Setup'!$BN$9, P36, AJ36), 'Intro &amp; Setup'!$AF$26, $BR$59:$BR$106)))</f>
        <v/>
      </c>
      <c r="AL36" s="2" t="str">
        <f>IF(OR($H36="", AL$9="", Q36=""), "", IF('Intro &amp; Setup'!$W$30='Intro &amp; Setup'!$BN$15, IF($Z$3='Intro &amp; Setup'!$BN$9, Q36, AK36)+'Intro &amp; Setup'!$AF$27, WORKDAY(IF($Z$3='Intro &amp; Setup'!$BN$9, Q36, AK36), 'Intro &amp; Setup'!$AF$27, $BR$59:$BR$106)))</f>
        <v/>
      </c>
      <c r="AM36" s="10" t="str">
        <f>IF(OR($H36="", AM$9="", R36=""), "", IF('Intro &amp; Setup'!$W$30='Intro &amp; Setup'!$BN$15, IF($Z$3='Intro &amp; Setup'!$BN$9, R36, AL36)+'Intro &amp; Setup'!$AF$28, WORKDAY(IF($Z$3='Intro &amp; Setup'!$BN$9, R36, AL36), 'Intro &amp; Setup'!$AF$28, $BR$59:$BR$106)))</f>
        <v/>
      </c>
      <c r="AO36" s="18" t="str">
        <f t="shared" si="8"/>
        <v/>
      </c>
      <c r="AQ36" s="61" t="str">
        <f t="shared" si="14"/>
        <v/>
      </c>
      <c r="AS36" s="13" t="str">
        <f>IF(AD36="", "", IF(J36="", IF('Intro &amp; Setup'!$W$30='Intro &amp; Setup'!$BN$5, AD36-$BP$2, NETWORKDAYS($BP$2, AD36, $BR$59:$BR$106)-1), IF(AD36&lt;J36, $AS$7, $AS$6)))</f>
        <v/>
      </c>
      <c r="AT36" s="20" t="str">
        <f>IF(AE36="", "", IF(K36="", IF('Intro &amp; Setup'!$W$30='Intro &amp; Setup'!$BN$5, AE36-$BP$2, NETWORKDAYS($BP$2, AE36, $BR$59:$BR$106)-1), IF(AE36&lt;K36, $AS$7, $AS$6)))</f>
        <v/>
      </c>
      <c r="AU36" s="20" t="str">
        <f>IF(AF36="", "", IF(L36="", IF('Intro &amp; Setup'!$W$30='Intro &amp; Setup'!$BN$5, AF36-$BP$2, NETWORKDAYS($BP$2, AF36, $BR$59:$BR$106)-1), IF(AF36&lt;L36, $AS$7, $AS$6)))</f>
        <v/>
      </c>
      <c r="AV36" s="20" t="str">
        <f>IF(AG36="", "", IF(M36="", IF('Intro &amp; Setup'!$W$30='Intro &amp; Setup'!$BN$5, AG36-$BP$2, NETWORKDAYS($BP$2, AG36, $BR$59:$BR$106)-1), IF(AG36&lt;M36, $AS$7, $AS$6)))</f>
        <v/>
      </c>
      <c r="AW36" s="20" t="str">
        <f>IF(AH36="", "", IF(N36="", IF('Intro &amp; Setup'!$W$30='Intro &amp; Setup'!$BN$5, AH36-$BP$2, NETWORKDAYS($BP$2, AH36, $BR$59:$BR$106)-1), IF(AH36&lt;N36, $AS$7, $AS$6)))</f>
        <v/>
      </c>
      <c r="AX36" s="20" t="str">
        <f>IF(AI36="", "", IF(O36="", IF('Intro &amp; Setup'!$W$30='Intro &amp; Setup'!$BN$5, AI36-$BP$2, NETWORKDAYS($BP$2, AI36, $BR$59:$BR$106)-1), IF(AI36&lt;O36, $AS$7, $AS$6)))</f>
        <v/>
      </c>
      <c r="AY36" s="20" t="str">
        <f>IF(AJ36="", "", IF(P36="", IF('Intro &amp; Setup'!$W$30='Intro &amp; Setup'!$BN$5, AJ36-$BP$2, NETWORKDAYS($BP$2, AJ36, $BR$59:$BR$106)-1), IF(AJ36&lt;P36, $AS$7, $AS$6)))</f>
        <v/>
      </c>
      <c r="AZ36" s="20" t="str">
        <f>IF(AK36="", "", IF(Q36="", IF('Intro &amp; Setup'!$W$30='Intro &amp; Setup'!$BN$5, AK36-$BP$2, NETWORKDAYS($BP$2, AK36, $BR$59:$BR$106)-1), IF(AK36&lt;Q36, $AS$7, $AS$6)))</f>
        <v/>
      </c>
      <c r="BA36" s="20" t="str">
        <f>IF(AL36="", "", IF(R36="", IF('Intro &amp; Setup'!$W$30='Intro &amp; Setup'!$BN$5, AL36-$BP$2, NETWORKDAYS($BP$2, AL36, $BR$59:$BR$106)-1), IF(AL36&lt;R36, $AS$7, $AS$6)))</f>
        <v/>
      </c>
      <c r="BB36" s="14" t="str">
        <f>IF(AM36="", "", IF(S36="", IF('Intro &amp; Setup'!$W$30='Intro &amp; Setup'!$BN$5, AM36-$BP$2, NETWORKDAYS($BP$2, AM36, $BR$59:$BR$106)-1), IF(AM36&lt;S36, $AS$7, $AS$6)))</f>
        <v/>
      </c>
      <c r="BD36" s="13" t="str">
        <f t="shared" si="15"/>
        <v/>
      </c>
      <c r="BE36" s="20" t="str">
        <f t="shared" si="16"/>
        <v/>
      </c>
      <c r="BF36" s="20" t="str">
        <f t="shared" si="17"/>
        <v/>
      </c>
      <c r="BG36" s="20" t="str">
        <f t="shared" si="18"/>
        <v/>
      </c>
      <c r="BH36" s="20" t="str">
        <f t="shared" si="19"/>
        <v/>
      </c>
      <c r="BI36" s="20" t="str">
        <f t="shared" si="20"/>
        <v/>
      </c>
      <c r="BJ36" s="20" t="str">
        <f t="shared" si="21"/>
        <v/>
      </c>
      <c r="BK36" s="20" t="str">
        <f t="shared" si="22"/>
        <v/>
      </c>
      <c r="BL36" s="20" t="str">
        <f t="shared" si="23"/>
        <v/>
      </c>
      <c r="BM36" s="14" t="str">
        <f t="shared" si="24"/>
        <v/>
      </c>
      <c r="BP36" s="36" t="s">
        <v>40</v>
      </c>
      <c r="BR36" s="37">
        <f ca="1">BU36-INDEX(BX31:BX37, MATCH(BT36, BW31:BW37, 0))</f>
        <v>44438</v>
      </c>
      <c r="BS36" s="33"/>
      <c r="BT36" s="38" t="str">
        <f ca="1">TEXT(BU36, "ddd")</f>
        <v>Tue</v>
      </c>
      <c r="BU36" s="39">
        <f ca="1">DATE(BR30, 8, 31)</f>
        <v>44439</v>
      </c>
      <c r="BW36" s="18" t="s">
        <v>41</v>
      </c>
      <c r="BX36" s="18">
        <v>5</v>
      </c>
      <c r="BY36" s="18">
        <v>2</v>
      </c>
      <c r="BZ36" s="18">
        <v>1</v>
      </c>
    </row>
    <row r="37" spans="1:78" x14ac:dyDescent="0.25">
      <c r="A37" s="58"/>
      <c r="B37" s="13" t="str">
        <f t="shared" si="29"/>
        <v/>
      </c>
      <c r="C37" s="18" t="str">
        <f t="shared" si="29"/>
        <v/>
      </c>
      <c r="D37" s="14" t="str">
        <f t="shared" si="29"/>
        <v/>
      </c>
      <c r="E37" s="58"/>
      <c r="F37" s="3" t="str">
        <f t="shared" si="10"/>
        <v/>
      </c>
      <c r="G37" s="58"/>
      <c r="H37" s="95"/>
      <c r="I37" s="96"/>
      <c r="J37" s="97"/>
      <c r="K37" s="96"/>
      <c r="L37" s="96"/>
      <c r="M37" s="96"/>
      <c r="N37" s="96"/>
      <c r="O37" s="96"/>
      <c r="P37" s="96"/>
      <c r="Q37" s="96"/>
      <c r="R37" s="96"/>
      <c r="S37" s="98"/>
      <c r="T37" s="58"/>
      <c r="V37" s="18" t="str">
        <f t="shared" si="11"/>
        <v/>
      </c>
      <c r="W37" s="14" t="str">
        <f t="shared" si="12"/>
        <v/>
      </c>
      <c r="Y37" s="18" t="str">
        <f t="shared" si="30"/>
        <v/>
      </c>
      <c r="Z37" s="14" t="str">
        <f t="shared" si="30"/>
        <v/>
      </c>
      <c r="AB37" s="77" t="str">
        <f t="shared" si="13"/>
        <v/>
      </c>
      <c r="AD37" s="48" t="str">
        <f>IF(OR($H37="", AD$9="", I37=""), "", IF('Intro &amp; Setup'!$W$30='Intro &amp; Setup'!$BN$15, I37+'Intro &amp; Setup'!$AF$19, WORKDAY(I37, 'Intro &amp; Setup'!$AF$19, $BR$59:$BR$106)))</f>
        <v/>
      </c>
      <c r="AE37" s="2" t="str">
        <f>IF(OR($H37="", AE$9="", J37=""), "", IF('Intro &amp; Setup'!$W$30='Intro &amp; Setup'!$BN$15, IF($Z$3='Intro &amp; Setup'!$BN$9, J37, AD37)+'Intro &amp; Setup'!$AF$20, WORKDAY(IF($Z$3='Intro &amp; Setup'!$BN$9, J37, AD37), 'Intro &amp; Setup'!$AF$20, $BR$59:$BR$106)))</f>
        <v/>
      </c>
      <c r="AF37" s="2" t="str">
        <f>IF(OR($H37="", AF$9="", K37=""), "", IF('Intro &amp; Setup'!$W$30='Intro &amp; Setup'!$BN$15, IF($Z$3='Intro &amp; Setup'!$BN$9, K37, AE37)+'Intro &amp; Setup'!$AF$21, WORKDAY(IF($Z$3='Intro &amp; Setup'!$BN$9, K37, AE37), 'Intro &amp; Setup'!$AF$21, $BR$59:$BR$106)))</f>
        <v/>
      </c>
      <c r="AG37" s="2" t="str">
        <f>IF(OR($H37="", AG$9="", L37=""), "", IF('Intro &amp; Setup'!$W$30='Intro &amp; Setup'!$BN$15, IF($Z$3='Intro &amp; Setup'!$BN$9, L37, AF37)+'Intro &amp; Setup'!$AF$22, WORKDAY(IF($Z$3='Intro &amp; Setup'!$BN$9, L37, AF37), 'Intro &amp; Setup'!$AF$22, $BR$59:$BR$106)))</f>
        <v/>
      </c>
      <c r="AH37" s="2" t="str">
        <f>IF(OR($H37="", AH$9="", M37=""), "", IF('Intro &amp; Setup'!$W$30='Intro &amp; Setup'!$BN$15, IF($Z$3='Intro &amp; Setup'!$BN$9, M37, AG37)+'Intro &amp; Setup'!$AF$23, WORKDAY(IF($Z$3='Intro &amp; Setup'!$BN$9, M37, AG37), 'Intro &amp; Setup'!$AF$23, $BR$59:$BR$106)))</f>
        <v/>
      </c>
      <c r="AI37" s="2" t="str">
        <f>IF(OR($H37="", AI$9="", N37=""), "", IF('Intro &amp; Setup'!$W$30='Intro &amp; Setup'!$BN$15, IF($Z$3='Intro &amp; Setup'!$BN$9, N37, AH37)+'Intro &amp; Setup'!$AF$24, WORKDAY(IF($Z$3='Intro &amp; Setup'!$BN$9, N37, AH37), 'Intro &amp; Setup'!$AF$24, $BR$59:$BR$106)))</f>
        <v/>
      </c>
      <c r="AJ37" s="2" t="str">
        <f>IF(OR($H37="", AJ$9="", O37=""), "", IF('Intro &amp; Setup'!$W$30='Intro &amp; Setup'!$BN$15, IF($Z$3='Intro &amp; Setup'!$BN$9, O37, AI37)+'Intro &amp; Setup'!$AF$25, WORKDAY(IF($Z$3='Intro &amp; Setup'!$BN$9, O37, AI37), 'Intro &amp; Setup'!$AF$25, $BR$59:$BR$106)))</f>
        <v/>
      </c>
      <c r="AK37" s="2" t="str">
        <f>IF(OR($H37="", AK$9="", P37=""), "", IF('Intro &amp; Setup'!$W$30='Intro &amp; Setup'!$BN$15, IF($Z$3='Intro &amp; Setup'!$BN$9, P37, AJ37)+'Intro &amp; Setup'!$AF$26, WORKDAY(IF($Z$3='Intro &amp; Setup'!$BN$9, P37, AJ37), 'Intro &amp; Setup'!$AF$26, $BR$59:$BR$106)))</f>
        <v/>
      </c>
      <c r="AL37" s="2" t="str">
        <f>IF(OR($H37="", AL$9="", Q37=""), "", IF('Intro &amp; Setup'!$W$30='Intro &amp; Setup'!$BN$15, IF($Z$3='Intro &amp; Setup'!$BN$9, Q37, AK37)+'Intro &amp; Setup'!$AF$27, WORKDAY(IF($Z$3='Intro &amp; Setup'!$BN$9, Q37, AK37), 'Intro &amp; Setup'!$AF$27, $BR$59:$BR$106)))</f>
        <v/>
      </c>
      <c r="AM37" s="10" t="str">
        <f>IF(OR($H37="", AM$9="", R37=""), "", IF('Intro &amp; Setup'!$W$30='Intro &amp; Setup'!$BN$15, IF($Z$3='Intro &amp; Setup'!$BN$9, R37, AL37)+'Intro &amp; Setup'!$AF$28, WORKDAY(IF($Z$3='Intro &amp; Setup'!$BN$9, R37, AL37), 'Intro &amp; Setup'!$AF$28, $BR$59:$BR$106)))</f>
        <v/>
      </c>
      <c r="AO37" s="18" t="str">
        <f t="shared" si="8"/>
        <v/>
      </c>
      <c r="AQ37" s="61" t="str">
        <f t="shared" si="14"/>
        <v/>
      </c>
      <c r="AS37" s="13" t="str">
        <f>IF(AD37="", "", IF(J37="", IF('Intro &amp; Setup'!$W$30='Intro &amp; Setup'!$BN$5, AD37-$BP$2, NETWORKDAYS($BP$2, AD37, $BR$59:$BR$106)-1), IF(AD37&lt;J37, $AS$7, $AS$6)))</f>
        <v/>
      </c>
      <c r="AT37" s="20" t="str">
        <f>IF(AE37="", "", IF(K37="", IF('Intro &amp; Setup'!$W$30='Intro &amp; Setup'!$BN$5, AE37-$BP$2, NETWORKDAYS($BP$2, AE37, $BR$59:$BR$106)-1), IF(AE37&lt;K37, $AS$7, $AS$6)))</f>
        <v/>
      </c>
      <c r="AU37" s="20" t="str">
        <f>IF(AF37="", "", IF(L37="", IF('Intro &amp; Setup'!$W$30='Intro &amp; Setup'!$BN$5, AF37-$BP$2, NETWORKDAYS($BP$2, AF37, $BR$59:$BR$106)-1), IF(AF37&lt;L37, $AS$7, $AS$6)))</f>
        <v/>
      </c>
      <c r="AV37" s="20" t="str">
        <f>IF(AG37="", "", IF(M37="", IF('Intro &amp; Setup'!$W$30='Intro &amp; Setup'!$BN$5, AG37-$BP$2, NETWORKDAYS($BP$2, AG37, $BR$59:$BR$106)-1), IF(AG37&lt;M37, $AS$7, $AS$6)))</f>
        <v/>
      </c>
      <c r="AW37" s="20" t="str">
        <f>IF(AH37="", "", IF(N37="", IF('Intro &amp; Setup'!$W$30='Intro &amp; Setup'!$BN$5, AH37-$BP$2, NETWORKDAYS($BP$2, AH37, $BR$59:$BR$106)-1), IF(AH37&lt;N37, $AS$7, $AS$6)))</f>
        <v/>
      </c>
      <c r="AX37" s="20" t="str">
        <f>IF(AI37="", "", IF(O37="", IF('Intro &amp; Setup'!$W$30='Intro &amp; Setup'!$BN$5, AI37-$BP$2, NETWORKDAYS($BP$2, AI37, $BR$59:$BR$106)-1), IF(AI37&lt;O37, $AS$7, $AS$6)))</f>
        <v/>
      </c>
      <c r="AY37" s="20" t="str">
        <f>IF(AJ37="", "", IF(P37="", IF('Intro &amp; Setup'!$W$30='Intro &amp; Setup'!$BN$5, AJ37-$BP$2, NETWORKDAYS($BP$2, AJ37, $BR$59:$BR$106)-1), IF(AJ37&lt;P37, $AS$7, $AS$6)))</f>
        <v/>
      </c>
      <c r="AZ37" s="20" t="str">
        <f>IF(AK37="", "", IF(Q37="", IF('Intro &amp; Setup'!$W$30='Intro &amp; Setup'!$BN$5, AK37-$BP$2, NETWORKDAYS($BP$2, AK37, $BR$59:$BR$106)-1), IF(AK37&lt;Q37, $AS$7, $AS$6)))</f>
        <v/>
      </c>
      <c r="BA37" s="20" t="str">
        <f>IF(AL37="", "", IF(R37="", IF('Intro &amp; Setup'!$W$30='Intro &amp; Setup'!$BN$5, AL37-$BP$2, NETWORKDAYS($BP$2, AL37, $BR$59:$BR$106)-1), IF(AL37&lt;R37, $AS$7, $AS$6)))</f>
        <v/>
      </c>
      <c r="BB37" s="14" t="str">
        <f>IF(AM37="", "", IF(S37="", IF('Intro &amp; Setup'!$W$30='Intro &amp; Setup'!$BN$5, AM37-$BP$2, NETWORKDAYS($BP$2, AM37, $BR$59:$BR$106)-1), IF(AM37&lt;S37, $AS$7, $AS$6)))</f>
        <v/>
      </c>
      <c r="BD37" s="13" t="str">
        <f t="shared" si="15"/>
        <v/>
      </c>
      <c r="BE37" s="20" t="str">
        <f t="shared" si="16"/>
        <v/>
      </c>
      <c r="BF37" s="20" t="str">
        <f t="shared" si="17"/>
        <v/>
      </c>
      <c r="BG37" s="20" t="str">
        <f t="shared" si="18"/>
        <v/>
      </c>
      <c r="BH37" s="20" t="str">
        <f t="shared" si="19"/>
        <v/>
      </c>
      <c r="BI37" s="20" t="str">
        <f t="shared" si="20"/>
        <v/>
      </c>
      <c r="BJ37" s="20" t="str">
        <f t="shared" si="21"/>
        <v/>
      </c>
      <c r="BK37" s="20" t="str">
        <f t="shared" si="22"/>
        <v/>
      </c>
      <c r="BL37" s="20" t="str">
        <f t="shared" si="23"/>
        <v/>
      </c>
      <c r="BM37" s="14" t="str">
        <f t="shared" si="24"/>
        <v/>
      </c>
      <c r="BP37" s="36" t="s">
        <v>42</v>
      </c>
      <c r="BR37" s="37">
        <f ca="1">IF(OR(BT37="Sat", BT37="Sun"), BU37+INDEX(BY31:BY37, MATCH(BT37, BW31:BW37, 0)), BU37)</f>
        <v>44557</v>
      </c>
      <c r="BS37" s="33"/>
      <c r="BT37" s="18" t="str">
        <f t="shared" ref="BT37:BT38" ca="1" si="32">TEXT(BU37, "ddd")</f>
        <v>Sat</v>
      </c>
      <c r="BU37" s="39">
        <f ca="1">DATE(BR30, 12, 25)</f>
        <v>44555</v>
      </c>
      <c r="BW37" s="19" t="s">
        <v>43</v>
      </c>
      <c r="BX37" s="19">
        <v>6</v>
      </c>
      <c r="BY37" s="19">
        <v>1</v>
      </c>
      <c r="BZ37" s="19">
        <v>2</v>
      </c>
    </row>
    <row r="38" spans="1:78" x14ac:dyDescent="0.25">
      <c r="A38" s="58"/>
      <c r="B38" s="13" t="str">
        <f t="shared" si="29"/>
        <v/>
      </c>
      <c r="C38" s="18" t="str">
        <f t="shared" si="29"/>
        <v/>
      </c>
      <c r="D38" s="14" t="str">
        <f t="shared" si="29"/>
        <v/>
      </c>
      <c r="E38" s="58"/>
      <c r="F38" s="3" t="str">
        <f t="shared" si="10"/>
        <v/>
      </c>
      <c r="G38" s="58"/>
      <c r="H38" s="95"/>
      <c r="I38" s="96"/>
      <c r="J38" s="97"/>
      <c r="K38" s="96"/>
      <c r="L38" s="96"/>
      <c r="M38" s="96"/>
      <c r="N38" s="96"/>
      <c r="O38" s="96"/>
      <c r="P38" s="96"/>
      <c r="Q38" s="96"/>
      <c r="R38" s="96"/>
      <c r="S38" s="98"/>
      <c r="T38" s="58"/>
      <c r="V38" s="18" t="str">
        <f t="shared" si="11"/>
        <v/>
      </c>
      <c r="W38" s="14" t="str">
        <f t="shared" si="12"/>
        <v/>
      </c>
      <c r="Y38" s="18" t="str">
        <f t="shared" si="30"/>
        <v/>
      </c>
      <c r="Z38" s="14" t="str">
        <f t="shared" si="30"/>
        <v/>
      </c>
      <c r="AB38" s="77" t="str">
        <f t="shared" si="13"/>
        <v/>
      </c>
      <c r="AD38" s="48" t="str">
        <f>IF(OR($H38="", AD$9="", I38=""), "", IF('Intro &amp; Setup'!$W$30='Intro &amp; Setup'!$BN$15, I38+'Intro &amp; Setup'!$AF$19, WORKDAY(I38, 'Intro &amp; Setup'!$AF$19, $BR$59:$BR$106)))</f>
        <v/>
      </c>
      <c r="AE38" s="2" t="str">
        <f>IF(OR($H38="", AE$9="", J38=""), "", IF('Intro &amp; Setup'!$W$30='Intro &amp; Setup'!$BN$15, IF($Z$3='Intro &amp; Setup'!$BN$9, J38, AD38)+'Intro &amp; Setup'!$AF$20, WORKDAY(IF($Z$3='Intro &amp; Setup'!$BN$9, J38, AD38), 'Intro &amp; Setup'!$AF$20, $BR$59:$BR$106)))</f>
        <v/>
      </c>
      <c r="AF38" s="2" t="str">
        <f>IF(OR($H38="", AF$9="", K38=""), "", IF('Intro &amp; Setup'!$W$30='Intro &amp; Setup'!$BN$15, IF($Z$3='Intro &amp; Setup'!$BN$9, K38, AE38)+'Intro &amp; Setup'!$AF$21, WORKDAY(IF($Z$3='Intro &amp; Setup'!$BN$9, K38, AE38), 'Intro &amp; Setup'!$AF$21, $BR$59:$BR$106)))</f>
        <v/>
      </c>
      <c r="AG38" s="2" t="str">
        <f>IF(OR($H38="", AG$9="", L38=""), "", IF('Intro &amp; Setup'!$W$30='Intro &amp; Setup'!$BN$15, IF($Z$3='Intro &amp; Setup'!$BN$9, L38, AF38)+'Intro &amp; Setup'!$AF$22, WORKDAY(IF($Z$3='Intro &amp; Setup'!$BN$9, L38, AF38), 'Intro &amp; Setup'!$AF$22, $BR$59:$BR$106)))</f>
        <v/>
      </c>
      <c r="AH38" s="2" t="str">
        <f>IF(OR($H38="", AH$9="", M38=""), "", IF('Intro &amp; Setup'!$W$30='Intro &amp; Setup'!$BN$15, IF($Z$3='Intro &amp; Setup'!$BN$9, M38, AG38)+'Intro &amp; Setup'!$AF$23, WORKDAY(IF($Z$3='Intro &amp; Setup'!$BN$9, M38, AG38), 'Intro &amp; Setup'!$AF$23, $BR$59:$BR$106)))</f>
        <v/>
      </c>
      <c r="AI38" s="2" t="str">
        <f>IF(OR($H38="", AI$9="", N38=""), "", IF('Intro &amp; Setup'!$W$30='Intro &amp; Setup'!$BN$15, IF($Z$3='Intro &amp; Setup'!$BN$9, N38, AH38)+'Intro &amp; Setup'!$AF$24, WORKDAY(IF($Z$3='Intro &amp; Setup'!$BN$9, N38, AH38), 'Intro &amp; Setup'!$AF$24, $BR$59:$BR$106)))</f>
        <v/>
      </c>
      <c r="AJ38" s="2" t="str">
        <f>IF(OR($H38="", AJ$9="", O38=""), "", IF('Intro &amp; Setup'!$W$30='Intro &amp; Setup'!$BN$15, IF($Z$3='Intro &amp; Setup'!$BN$9, O38, AI38)+'Intro &amp; Setup'!$AF$25, WORKDAY(IF($Z$3='Intro &amp; Setup'!$BN$9, O38, AI38), 'Intro &amp; Setup'!$AF$25, $BR$59:$BR$106)))</f>
        <v/>
      </c>
      <c r="AK38" s="2" t="str">
        <f>IF(OR($H38="", AK$9="", P38=""), "", IF('Intro &amp; Setup'!$W$30='Intro &amp; Setup'!$BN$15, IF($Z$3='Intro &amp; Setup'!$BN$9, P38, AJ38)+'Intro &amp; Setup'!$AF$26, WORKDAY(IF($Z$3='Intro &amp; Setup'!$BN$9, P38, AJ38), 'Intro &amp; Setup'!$AF$26, $BR$59:$BR$106)))</f>
        <v/>
      </c>
      <c r="AL38" s="2" t="str">
        <f>IF(OR($H38="", AL$9="", Q38=""), "", IF('Intro &amp; Setup'!$W$30='Intro &amp; Setup'!$BN$15, IF($Z$3='Intro &amp; Setup'!$BN$9, Q38, AK38)+'Intro &amp; Setup'!$AF$27, WORKDAY(IF($Z$3='Intro &amp; Setup'!$BN$9, Q38, AK38), 'Intro &amp; Setup'!$AF$27, $BR$59:$BR$106)))</f>
        <v/>
      </c>
      <c r="AM38" s="10" t="str">
        <f>IF(OR($H38="", AM$9="", R38=""), "", IF('Intro &amp; Setup'!$W$30='Intro &amp; Setup'!$BN$15, IF($Z$3='Intro &amp; Setup'!$BN$9, R38, AL38)+'Intro &amp; Setup'!$AF$28, WORKDAY(IF($Z$3='Intro &amp; Setup'!$BN$9, R38, AL38), 'Intro &amp; Setup'!$AF$28, $BR$59:$BR$106)))</f>
        <v/>
      </c>
      <c r="AO38" s="18" t="str">
        <f t="shared" si="8"/>
        <v/>
      </c>
      <c r="AQ38" s="61" t="str">
        <f t="shared" si="14"/>
        <v/>
      </c>
      <c r="AS38" s="13" t="str">
        <f>IF(AD38="", "", IF(J38="", IF('Intro &amp; Setup'!$W$30='Intro &amp; Setup'!$BN$5, AD38-$BP$2, NETWORKDAYS($BP$2, AD38, $BR$59:$BR$106)-1), IF(AD38&lt;J38, $AS$7, $AS$6)))</f>
        <v/>
      </c>
      <c r="AT38" s="20" t="str">
        <f>IF(AE38="", "", IF(K38="", IF('Intro &amp; Setup'!$W$30='Intro &amp; Setup'!$BN$5, AE38-$BP$2, NETWORKDAYS($BP$2, AE38, $BR$59:$BR$106)-1), IF(AE38&lt;K38, $AS$7, $AS$6)))</f>
        <v/>
      </c>
      <c r="AU38" s="20" t="str">
        <f>IF(AF38="", "", IF(L38="", IF('Intro &amp; Setup'!$W$30='Intro &amp; Setup'!$BN$5, AF38-$BP$2, NETWORKDAYS($BP$2, AF38, $BR$59:$BR$106)-1), IF(AF38&lt;L38, $AS$7, $AS$6)))</f>
        <v/>
      </c>
      <c r="AV38" s="20" t="str">
        <f>IF(AG38="", "", IF(M38="", IF('Intro &amp; Setup'!$W$30='Intro &amp; Setup'!$BN$5, AG38-$BP$2, NETWORKDAYS($BP$2, AG38, $BR$59:$BR$106)-1), IF(AG38&lt;M38, $AS$7, $AS$6)))</f>
        <v/>
      </c>
      <c r="AW38" s="20" t="str">
        <f>IF(AH38="", "", IF(N38="", IF('Intro &amp; Setup'!$W$30='Intro &amp; Setup'!$BN$5, AH38-$BP$2, NETWORKDAYS($BP$2, AH38, $BR$59:$BR$106)-1), IF(AH38&lt;N38, $AS$7, $AS$6)))</f>
        <v/>
      </c>
      <c r="AX38" s="20" t="str">
        <f>IF(AI38="", "", IF(O38="", IF('Intro &amp; Setup'!$W$30='Intro &amp; Setup'!$BN$5, AI38-$BP$2, NETWORKDAYS($BP$2, AI38, $BR$59:$BR$106)-1), IF(AI38&lt;O38, $AS$7, $AS$6)))</f>
        <v/>
      </c>
      <c r="AY38" s="20" t="str">
        <f>IF(AJ38="", "", IF(P38="", IF('Intro &amp; Setup'!$W$30='Intro &amp; Setup'!$BN$5, AJ38-$BP$2, NETWORKDAYS($BP$2, AJ38, $BR$59:$BR$106)-1), IF(AJ38&lt;P38, $AS$7, $AS$6)))</f>
        <v/>
      </c>
      <c r="AZ38" s="20" t="str">
        <f>IF(AK38="", "", IF(Q38="", IF('Intro &amp; Setup'!$W$30='Intro &amp; Setup'!$BN$5, AK38-$BP$2, NETWORKDAYS($BP$2, AK38, $BR$59:$BR$106)-1), IF(AK38&lt;Q38, $AS$7, $AS$6)))</f>
        <v/>
      </c>
      <c r="BA38" s="20" t="str">
        <f>IF(AL38="", "", IF(R38="", IF('Intro &amp; Setup'!$W$30='Intro &amp; Setup'!$BN$5, AL38-$BP$2, NETWORKDAYS($BP$2, AL38, $BR$59:$BR$106)-1), IF(AL38&lt;R38, $AS$7, $AS$6)))</f>
        <v/>
      </c>
      <c r="BB38" s="14" t="str">
        <f>IF(AM38="", "", IF(S38="", IF('Intro &amp; Setup'!$W$30='Intro &amp; Setup'!$BN$5, AM38-$BP$2, NETWORKDAYS($BP$2, AM38, $BR$59:$BR$106)-1), IF(AM38&lt;S38, $AS$7, $AS$6)))</f>
        <v/>
      </c>
      <c r="BD38" s="13" t="str">
        <f t="shared" si="15"/>
        <v/>
      </c>
      <c r="BE38" s="20" t="str">
        <f t="shared" si="16"/>
        <v/>
      </c>
      <c r="BF38" s="20" t="str">
        <f t="shared" si="17"/>
        <v/>
      </c>
      <c r="BG38" s="20" t="str">
        <f t="shared" si="18"/>
        <v/>
      </c>
      <c r="BH38" s="20" t="str">
        <f t="shared" si="19"/>
        <v/>
      </c>
      <c r="BI38" s="20" t="str">
        <f t="shared" si="20"/>
        <v/>
      </c>
      <c r="BJ38" s="20" t="str">
        <f t="shared" si="21"/>
        <v/>
      </c>
      <c r="BK38" s="20" t="str">
        <f t="shared" si="22"/>
        <v/>
      </c>
      <c r="BL38" s="20" t="str">
        <f t="shared" si="23"/>
        <v/>
      </c>
      <c r="BM38" s="14" t="str">
        <f t="shared" si="24"/>
        <v/>
      </c>
      <c r="BP38" s="23" t="s">
        <v>44</v>
      </c>
      <c r="BR38" s="40">
        <f ca="1">IF(BT37="Sat", BR37+1, IF(BT38="Sat", BU38+INDEX(BY31:BY37, MATCH(BT38, BW31:BW37, 0)), BU38))</f>
        <v>44558</v>
      </c>
      <c r="BS38" s="33"/>
      <c r="BT38" s="19" t="str">
        <f t="shared" ca="1" si="32"/>
        <v>Sun</v>
      </c>
      <c r="BU38" s="41">
        <f ca="1">DATE(BR30, 12, 26)</f>
        <v>44556</v>
      </c>
    </row>
    <row r="39" spans="1:78" x14ac:dyDescent="0.25">
      <c r="A39" s="58"/>
      <c r="B39" s="13" t="str">
        <f t="shared" si="29"/>
        <v/>
      </c>
      <c r="C39" s="18" t="str">
        <f t="shared" si="29"/>
        <v/>
      </c>
      <c r="D39" s="14" t="str">
        <f t="shared" si="29"/>
        <v/>
      </c>
      <c r="E39" s="58"/>
      <c r="F39" s="3" t="str">
        <f t="shared" si="10"/>
        <v/>
      </c>
      <c r="G39" s="58"/>
      <c r="H39" s="95"/>
      <c r="I39" s="96"/>
      <c r="J39" s="97"/>
      <c r="K39" s="96"/>
      <c r="L39" s="96"/>
      <c r="M39" s="96"/>
      <c r="N39" s="96"/>
      <c r="O39" s="96"/>
      <c r="P39" s="96"/>
      <c r="Q39" s="96"/>
      <c r="R39" s="96"/>
      <c r="S39" s="98"/>
      <c r="T39" s="58"/>
      <c r="V39" s="18" t="str">
        <f t="shared" si="11"/>
        <v/>
      </c>
      <c r="W39" s="14" t="str">
        <f t="shared" si="12"/>
        <v/>
      </c>
      <c r="Y39" s="18" t="str">
        <f t="shared" si="30"/>
        <v/>
      </c>
      <c r="Z39" s="14" t="str">
        <f t="shared" si="30"/>
        <v/>
      </c>
      <c r="AB39" s="77" t="str">
        <f t="shared" si="13"/>
        <v/>
      </c>
      <c r="AD39" s="48" t="str">
        <f>IF(OR($H39="", AD$9="", I39=""), "", IF('Intro &amp; Setup'!$W$30='Intro &amp; Setup'!$BN$15, I39+'Intro &amp; Setup'!$AF$19, WORKDAY(I39, 'Intro &amp; Setup'!$AF$19, $BR$59:$BR$106)))</f>
        <v/>
      </c>
      <c r="AE39" s="2" t="str">
        <f>IF(OR($H39="", AE$9="", J39=""), "", IF('Intro &amp; Setup'!$W$30='Intro &amp; Setup'!$BN$15, IF($Z$3='Intro &amp; Setup'!$BN$9, J39, AD39)+'Intro &amp; Setup'!$AF$20, WORKDAY(IF($Z$3='Intro &amp; Setup'!$BN$9, J39, AD39), 'Intro &amp; Setup'!$AF$20, $BR$59:$BR$106)))</f>
        <v/>
      </c>
      <c r="AF39" s="2" t="str">
        <f>IF(OR($H39="", AF$9="", K39=""), "", IF('Intro &amp; Setup'!$W$30='Intro &amp; Setup'!$BN$15, IF($Z$3='Intro &amp; Setup'!$BN$9, K39, AE39)+'Intro &amp; Setup'!$AF$21, WORKDAY(IF($Z$3='Intro &amp; Setup'!$BN$9, K39, AE39), 'Intro &amp; Setup'!$AF$21, $BR$59:$BR$106)))</f>
        <v/>
      </c>
      <c r="AG39" s="2" t="str">
        <f>IF(OR($H39="", AG$9="", L39=""), "", IF('Intro &amp; Setup'!$W$30='Intro &amp; Setup'!$BN$15, IF($Z$3='Intro &amp; Setup'!$BN$9, L39, AF39)+'Intro &amp; Setup'!$AF$22, WORKDAY(IF($Z$3='Intro &amp; Setup'!$BN$9, L39, AF39), 'Intro &amp; Setup'!$AF$22, $BR$59:$BR$106)))</f>
        <v/>
      </c>
      <c r="AH39" s="2" t="str">
        <f>IF(OR($H39="", AH$9="", M39=""), "", IF('Intro &amp; Setup'!$W$30='Intro &amp; Setup'!$BN$15, IF($Z$3='Intro &amp; Setup'!$BN$9, M39, AG39)+'Intro &amp; Setup'!$AF$23, WORKDAY(IF($Z$3='Intro &amp; Setup'!$BN$9, M39, AG39), 'Intro &amp; Setup'!$AF$23, $BR$59:$BR$106)))</f>
        <v/>
      </c>
      <c r="AI39" s="2" t="str">
        <f>IF(OR($H39="", AI$9="", N39=""), "", IF('Intro &amp; Setup'!$W$30='Intro &amp; Setup'!$BN$15, IF($Z$3='Intro &amp; Setup'!$BN$9, N39, AH39)+'Intro &amp; Setup'!$AF$24, WORKDAY(IF($Z$3='Intro &amp; Setup'!$BN$9, N39, AH39), 'Intro &amp; Setup'!$AF$24, $BR$59:$BR$106)))</f>
        <v/>
      </c>
      <c r="AJ39" s="2" t="str">
        <f>IF(OR($H39="", AJ$9="", O39=""), "", IF('Intro &amp; Setup'!$W$30='Intro &amp; Setup'!$BN$15, IF($Z$3='Intro &amp; Setup'!$BN$9, O39, AI39)+'Intro &amp; Setup'!$AF$25, WORKDAY(IF($Z$3='Intro &amp; Setup'!$BN$9, O39, AI39), 'Intro &amp; Setup'!$AF$25, $BR$59:$BR$106)))</f>
        <v/>
      </c>
      <c r="AK39" s="2" t="str">
        <f>IF(OR($H39="", AK$9="", P39=""), "", IF('Intro &amp; Setup'!$W$30='Intro &amp; Setup'!$BN$15, IF($Z$3='Intro &amp; Setup'!$BN$9, P39, AJ39)+'Intro &amp; Setup'!$AF$26, WORKDAY(IF($Z$3='Intro &amp; Setup'!$BN$9, P39, AJ39), 'Intro &amp; Setup'!$AF$26, $BR$59:$BR$106)))</f>
        <v/>
      </c>
      <c r="AL39" s="2" t="str">
        <f>IF(OR($H39="", AL$9="", Q39=""), "", IF('Intro &amp; Setup'!$W$30='Intro &amp; Setup'!$BN$15, IF($Z$3='Intro &amp; Setup'!$BN$9, Q39, AK39)+'Intro &amp; Setup'!$AF$27, WORKDAY(IF($Z$3='Intro &amp; Setup'!$BN$9, Q39, AK39), 'Intro &amp; Setup'!$AF$27, $BR$59:$BR$106)))</f>
        <v/>
      </c>
      <c r="AM39" s="10" t="str">
        <f>IF(OR($H39="", AM$9="", R39=""), "", IF('Intro &amp; Setup'!$W$30='Intro &amp; Setup'!$BN$15, IF($Z$3='Intro &amp; Setup'!$BN$9, R39, AL39)+'Intro &amp; Setup'!$AF$28, WORKDAY(IF($Z$3='Intro &amp; Setup'!$BN$9, R39, AL39), 'Intro &amp; Setup'!$AF$28, $BR$59:$BR$106)))</f>
        <v/>
      </c>
      <c r="AO39" s="18" t="str">
        <f t="shared" si="8"/>
        <v/>
      </c>
      <c r="AQ39" s="61" t="str">
        <f t="shared" si="14"/>
        <v/>
      </c>
      <c r="AS39" s="13" t="str">
        <f>IF(AD39="", "", IF(J39="", IF('Intro &amp; Setup'!$W$30='Intro &amp; Setup'!$BN$5, AD39-$BP$2, NETWORKDAYS($BP$2, AD39, $BR$59:$BR$106)-1), IF(AD39&lt;J39, $AS$7, $AS$6)))</f>
        <v/>
      </c>
      <c r="AT39" s="20" t="str">
        <f>IF(AE39="", "", IF(K39="", IF('Intro &amp; Setup'!$W$30='Intro &amp; Setup'!$BN$5, AE39-$BP$2, NETWORKDAYS($BP$2, AE39, $BR$59:$BR$106)-1), IF(AE39&lt;K39, $AS$7, $AS$6)))</f>
        <v/>
      </c>
      <c r="AU39" s="20" t="str">
        <f>IF(AF39="", "", IF(L39="", IF('Intro &amp; Setup'!$W$30='Intro &amp; Setup'!$BN$5, AF39-$BP$2, NETWORKDAYS($BP$2, AF39, $BR$59:$BR$106)-1), IF(AF39&lt;L39, $AS$7, $AS$6)))</f>
        <v/>
      </c>
      <c r="AV39" s="20" t="str">
        <f>IF(AG39="", "", IF(M39="", IF('Intro &amp; Setup'!$W$30='Intro &amp; Setup'!$BN$5, AG39-$BP$2, NETWORKDAYS($BP$2, AG39, $BR$59:$BR$106)-1), IF(AG39&lt;M39, $AS$7, $AS$6)))</f>
        <v/>
      </c>
      <c r="AW39" s="20" t="str">
        <f>IF(AH39="", "", IF(N39="", IF('Intro &amp; Setup'!$W$30='Intro &amp; Setup'!$BN$5, AH39-$BP$2, NETWORKDAYS($BP$2, AH39, $BR$59:$BR$106)-1), IF(AH39&lt;N39, $AS$7, $AS$6)))</f>
        <v/>
      </c>
      <c r="AX39" s="20" t="str">
        <f>IF(AI39="", "", IF(O39="", IF('Intro &amp; Setup'!$W$30='Intro &amp; Setup'!$BN$5, AI39-$BP$2, NETWORKDAYS($BP$2, AI39, $BR$59:$BR$106)-1), IF(AI39&lt;O39, $AS$7, $AS$6)))</f>
        <v/>
      </c>
      <c r="AY39" s="20" t="str">
        <f>IF(AJ39="", "", IF(P39="", IF('Intro &amp; Setup'!$W$30='Intro &amp; Setup'!$BN$5, AJ39-$BP$2, NETWORKDAYS($BP$2, AJ39, $BR$59:$BR$106)-1), IF(AJ39&lt;P39, $AS$7, $AS$6)))</f>
        <v/>
      </c>
      <c r="AZ39" s="20" t="str">
        <f>IF(AK39="", "", IF(Q39="", IF('Intro &amp; Setup'!$W$30='Intro &amp; Setup'!$BN$5, AK39-$BP$2, NETWORKDAYS($BP$2, AK39, $BR$59:$BR$106)-1), IF(AK39&lt;Q39, $AS$7, $AS$6)))</f>
        <v/>
      </c>
      <c r="BA39" s="20" t="str">
        <f>IF(AL39="", "", IF(R39="", IF('Intro &amp; Setup'!$W$30='Intro &amp; Setup'!$BN$5, AL39-$BP$2, NETWORKDAYS($BP$2, AL39, $BR$59:$BR$106)-1), IF(AL39&lt;R39, $AS$7, $AS$6)))</f>
        <v/>
      </c>
      <c r="BB39" s="14" t="str">
        <f>IF(AM39="", "", IF(S39="", IF('Intro &amp; Setup'!$W$30='Intro &amp; Setup'!$BN$5, AM39-$BP$2, NETWORKDAYS($BP$2, AM39, $BR$59:$BR$106)-1), IF(AM39&lt;S39, $AS$7, $AS$6)))</f>
        <v/>
      </c>
      <c r="BD39" s="13" t="str">
        <f t="shared" si="15"/>
        <v/>
      </c>
      <c r="BE39" s="20" t="str">
        <f t="shared" si="16"/>
        <v/>
      </c>
      <c r="BF39" s="20" t="str">
        <f t="shared" si="17"/>
        <v/>
      </c>
      <c r="BG39" s="20" t="str">
        <f t="shared" si="18"/>
        <v/>
      </c>
      <c r="BH39" s="20" t="str">
        <f t="shared" si="19"/>
        <v/>
      </c>
      <c r="BI39" s="20" t="str">
        <f t="shared" si="20"/>
        <v/>
      </c>
      <c r="BJ39" s="20" t="str">
        <f t="shared" si="21"/>
        <v/>
      </c>
      <c r="BK39" s="20" t="str">
        <f t="shared" si="22"/>
        <v/>
      </c>
      <c r="BL39" s="20" t="str">
        <f t="shared" si="23"/>
        <v/>
      </c>
      <c r="BM39" s="14" t="str">
        <f t="shared" si="24"/>
        <v/>
      </c>
      <c r="BP39" s="30" t="s">
        <v>24</v>
      </c>
      <c r="BQ39" s="30"/>
      <c r="BR39" s="52">
        <f ca="1">BR30+1</f>
        <v>2022</v>
      </c>
      <c r="BS39" s="29"/>
      <c r="BT39" s="30" t="s">
        <v>25</v>
      </c>
      <c r="BU39" s="30" t="s">
        <v>26</v>
      </c>
      <c r="BW39" s="30" t="s">
        <v>23</v>
      </c>
      <c r="BX39" s="30" t="s">
        <v>27</v>
      </c>
      <c r="BY39" s="30" t="s">
        <v>28</v>
      </c>
      <c r="BZ39" s="30" t="s">
        <v>29</v>
      </c>
    </row>
    <row r="40" spans="1:78" x14ac:dyDescent="0.25">
      <c r="A40" s="58"/>
      <c r="B40" s="13" t="str">
        <f t="shared" si="29"/>
        <v/>
      </c>
      <c r="C40" s="18" t="str">
        <f t="shared" si="29"/>
        <v/>
      </c>
      <c r="D40" s="14" t="str">
        <f t="shared" si="29"/>
        <v/>
      </c>
      <c r="E40" s="58"/>
      <c r="F40" s="3" t="str">
        <f t="shared" si="10"/>
        <v/>
      </c>
      <c r="G40" s="58"/>
      <c r="H40" s="95"/>
      <c r="I40" s="96"/>
      <c r="J40" s="97"/>
      <c r="K40" s="96"/>
      <c r="L40" s="96"/>
      <c r="M40" s="96"/>
      <c r="N40" s="96"/>
      <c r="O40" s="96"/>
      <c r="P40" s="96"/>
      <c r="Q40" s="96"/>
      <c r="R40" s="96"/>
      <c r="S40" s="98"/>
      <c r="T40" s="58"/>
      <c r="V40" s="18" t="str">
        <f t="shared" si="11"/>
        <v/>
      </c>
      <c r="W40" s="14" t="str">
        <f t="shared" si="12"/>
        <v/>
      </c>
      <c r="Y40" s="18" t="str">
        <f t="shared" si="30"/>
        <v/>
      </c>
      <c r="Z40" s="14" t="str">
        <f t="shared" si="30"/>
        <v/>
      </c>
      <c r="AB40" s="77" t="str">
        <f t="shared" si="13"/>
        <v/>
      </c>
      <c r="AD40" s="48" t="str">
        <f>IF(OR($H40="", AD$9="", I40=""), "", IF('Intro &amp; Setup'!$W$30='Intro &amp; Setup'!$BN$15, I40+'Intro &amp; Setup'!$AF$19, WORKDAY(I40, 'Intro &amp; Setup'!$AF$19, $BR$59:$BR$106)))</f>
        <v/>
      </c>
      <c r="AE40" s="2" t="str">
        <f>IF(OR($H40="", AE$9="", J40=""), "", IF('Intro &amp; Setup'!$W$30='Intro &amp; Setup'!$BN$15, IF($Z$3='Intro &amp; Setup'!$BN$9, J40, AD40)+'Intro &amp; Setup'!$AF$20, WORKDAY(IF($Z$3='Intro &amp; Setup'!$BN$9, J40, AD40), 'Intro &amp; Setup'!$AF$20, $BR$59:$BR$106)))</f>
        <v/>
      </c>
      <c r="AF40" s="2" t="str">
        <f>IF(OR($H40="", AF$9="", K40=""), "", IF('Intro &amp; Setup'!$W$30='Intro &amp; Setup'!$BN$15, IF($Z$3='Intro &amp; Setup'!$BN$9, K40, AE40)+'Intro &amp; Setup'!$AF$21, WORKDAY(IF($Z$3='Intro &amp; Setup'!$BN$9, K40, AE40), 'Intro &amp; Setup'!$AF$21, $BR$59:$BR$106)))</f>
        <v/>
      </c>
      <c r="AG40" s="2" t="str">
        <f>IF(OR($H40="", AG$9="", L40=""), "", IF('Intro &amp; Setup'!$W$30='Intro &amp; Setup'!$BN$15, IF($Z$3='Intro &amp; Setup'!$BN$9, L40, AF40)+'Intro &amp; Setup'!$AF$22, WORKDAY(IF($Z$3='Intro &amp; Setup'!$BN$9, L40, AF40), 'Intro &amp; Setup'!$AF$22, $BR$59:$BR$106)))</f>
        <v/>
      </c>
      <c r="AH40" s="2" t="str">
        <f>IF(OR($H40="", AH$9="", M40=""), "", IF('Intro &amp; Setup'!$W$30='Intro &amp; Setup'!$BN$15, IF($Z$3='Intro &amp; Setup'!$BN$9, M40, AG40)+'Intro &amp; Setup'!$AF$23, WORKDAY(IF($Z$3='Intro &amp; Setup'!$BN$9, M40, AG40), 'Intro &amp; Setup'!$AF$23, $BR$59:$BR$106)))</f>
        <v/>
      </c>
      <c r="AI40" s="2" t="str">
        <f>IF(OR($H40="", AI$9="", N40=""), "", IF('Intro &amp; Setup'!$W$30='Intro &amp; Setup'!$BN$15, IF($Z$3='Intro &amp; Setup'!$BN$9, N40, AH40)+'Intro &amp; Setup'!$AF$24, WORKDAY(IF($Z$3='Intro &amp; Setup'!$BN$9, N40, AH40), 'Intro &amp; Setup'!$AF$24, $BR$59:$BR$106)))</f>
        <v/>
      </c>
      <c r="AJ40" s="2" t="str">
        <f>IF(OR($H40="", AJ$9="", O40=""), "", IF('Intro &amp; Setup'!$W$30='Intro &amp; Setup'!$BN$15, IF($Z$3='Intro &amp; Setup'!$BN$9, O40, AI40)+'Intro &amp; Setup'!$AF$25, WORKDAY(IF($Z$3='Intro &amp; Setup'!$BN$9, O40, AI40), 'Intro &amp; Setup'!$AF$25, $BR$59:$BR$106)))</f>
        <v/>
      </c>
      <c r="AK40" s="2" t="str">
        <f>IF(OR($H40="", AK$9="", P40=""), "", IF('Intro &amp; Setup'!$W$30='Intro &amp; Setup'!$BN$15, IF($Z$3='Intro &amp; Setup'!$BN$9, P40, AJ40)+'Intro &amp; Setup'!$AF$26, WORKDAY(IF($Z$3='Intro &amp; Setup'!$BN$9, P40, AJ40), 'Intro &amp; Setup'!$AF$26, $BR$59:$BR$106)))</f>
        <v/>
      </c>
      <c r="AL40" s="2" t="str">
        <f>IF(OR($H40="", AL$9="", Q40=""), "", IF('Intro &amp; Setup'!$W$30='Intro &amp; Setup'!$BN$15, IF($Z$3='Intro &amp; Setup'!$BN$9, Q40, AK40)+'Intro &amp; Setup'!$AF$27, WORKDAY(IF($Z$3='Intro &amp; Setup'!$BN$9, Q40, AK40), 'Intro &amp; Setup'!$AF$27, $BR$59:$BR$106)))</f>
        <v/>
      </c>
      <c r="AM40" s="10" t="str">
        <f>IF(OR($H40="", AM$9="", R40=""), "", IF('Intro &amp; Setup'!$W$30='Intro &amp; Setup'!$BN$15, IF($Z$3='Intro &amp; Setup'!$BN$9, R40, AL40)+'Intro &amp; Setup'!$AF$28, WORKDAY(IF($Z$3='Intro &amp; Setup'!$BN$9, R40, AL40), 'Intro &amp; Setup'!$AF$28, $BR$59:$BR$106)))</f>
        <v/>
      </c>
      <c r="AO40" s="18" t="str">
        <f t="shared" si="8"/>
        <v/>
      </c>
      <c r="AQ40" s="61" t="str">
        <f t="shared" si="14"/>
        <v/>
      </c>
      <c r="AS40" s="13" t="str">
        <f>IF(AD40="", "", IF(J40="", IF('Intro &amp; Setup'!$W$30='Intro &amp; Setup'!$BN$5, AD40-$BP$2, NETWORKDAYS($BP$2, AD40, $BR$59:$BR$106)-1), IF(AD40&lt;J40, $AS$7, $AS$6)))</f>
        <v/>
      </c>
      <c r="AT40" s="20" t="str">
        <f>IF(AE40="", "", IF(K40="", IF('Intro &amp; Setup'!$W$30='Intro &amp; Setup'!$BN$5, AE40-$BP$2, NETWORKDAYS($BP$2, AE40, $BR$59:$BR$106)-1), IF(AE40&lt;K40, $AS$7, $AS$6)))</f>
        <v/>
      </c>
      <c r="AU40" s="20" t="str">
        <f>IF(AF40="", "", IF(L40="", IF('Intro &amp; Setup'!$W$30='Intro &amp; Setup'!$BN$5, AF40-$BP$2, NETWORKDAYS($BP$2, AF40, $BR$59:$BR$106)-1), IF(AF40&lt;L40, $AS$7, $AS$6)))</f>
        <v/>
      </c>
      <c r="AV40" s="20" t="str">
        <f>IF(AG40="", "", IF(M40="", IF('Intro &amp; Setup'!$W$30='Intro &amp; Setup'!$BN$5, AG40-$BP$2, NETWORKDAYS($BP$2, AG40, $BR$59:$BR$106)-1), IF(AG40&lt;M40, $AS$7, $AS$6)))</f>
        <v/>
      </c>
      <c r="AW40" s="20" t="str">
        <f>IF(AH40="", "", IF(N40="", IF('Intro &amp; Setup'!$W$30='Intro &amp; Setup'!$BN$5, AH40-$BP$2, NETWORKDAYS($BP$2, AH40, $BR$59:$BR$106)-1), IF(AH40&lt;N40, $AS$7, $AS$6)))</f>
        <v/>
      </c>
      <c r="AX40" s="20" t="str">
        <f>IF(AI40="", "", IF(O40="", IF('Intro &amp; Setup'!$W$30='Intro &amp; Setup'!$BN$5, AI40-$BP$2, NETWORKDAYS($BP$2, AI40, $BR$59:$BR$106)-1), IF(AI40&lt;O40, $AS$7, $AS$6)))</f>
        <v/>
      </c>
      <c r="AY40" s="20" t="str">
        <f>IF(AJ40="", "", IF(P40="", IF('Intro &amp; Setup'!$W$30='Intro &amp; Setup'!$BN$5, AJ40-$BP$2, NETWORKDAYS($BP$2, AJ40, $BR$59:$BR$106)-1), IF(AJ40&lt;P40, $AS$7, $AS$6)))</f>
        <v/>
      </c>
      <c r="AZ40" s="20" t="str">
        <f>IF(AK40="", "", IF(Q40="", IF('Intro &amp; Setup'!$W$30='Intro &amp; Setup'!$BN$5, AK40-$BP$2, NETWORKDAYS($BP$2, AK40, $BR$59:$BR$106)-1), IF(AK40&lt;Q40, $AS$7, $AS$6)))</f>
        <v/>
      </c>
      <c r="BA40" s="20" t="str">
        <f>IF(AL40="", "", IF(R40="", IF('Intro &amp; Setup'!$W$30='Intro &amp; Setup'!$BN$5, AL40-$BP$2, NETWORKDAYS($BP$2, AL40, $BR$59:$BR$106)-1), IF(AL40&lt;R40, $AS$7, $AS$6)))</f>
        <v/>
      </c>
      <c r="BB40" s="14" t="str">
        <f>IF(AM40="", "", IF(S40="", IF('Intro &amp; Setup'!$W$30='Intro &amp; Setup'!$BN$5, AM40-$BP$2, NETWORKDAYS($BP$2, AM40, $BR$59:$BR$106)-1), IF(AM40&lt;S40, $AS$7, $AS$6)))</f>
        <v/>
      </c>
      <c r="BD40" s="13" t="str">
        <f t="shared" si="15"/>
        <v/>
      </c>
      <c r="BE40" s="20" t="str">
        <f t="shared" si="16"/>
        <v/>
      </c>
      <c r="BF40" s="20" t="str">
        <f t="shared" si="17"/>
        <v/>
      </c>
      <c r="BG40" s="20" t="str">
        <f t="shared" si="18"/>
        <v/>
      </c>
      <c r="BH40" s="20" t="str">
        <f t="shared" si="19"/>
        <v/>
      </c>
      <c r="BI40" s="20" t="str">
        <f t="shared" si="20"/>
        <v/>
      </c>
      <c r="BJ40" s="20" t="str">
        <f t="shared" si="21"/>
        <v/>
      </c>
      <c r="BK40" s="20" t="str">
        <f t="shared" si="22"/>
        <v/>
      </c>
      <c r="BL40" s="20" t="str">
        <f t="shared" si="23"/>
        <v/>
      </c>
      <c r="BM40" s="14" t="str">
        <f t="shared" si="24"/>
        <v/>
      </c>
      <c r="BP40" s="31" t="s">
        <v>30</v>
      </c>
      <c r="BR40" s="32">
        <f ca="1">IF(BT40="Sat", BU40+2, IF(BT40="Sun", BU40+1, BU40))</f>
        <v>44564</v>
      </c>
      <c r="BS40" s="33"/>
      <c r="BT40" s="34" t="str">
        <f ca="1">TEXT(BU40, "ddd")</f>
        <v>Sat</v>
      </c>
      <c r="BU40" s="35">
        <f ca="1">DATE(BR39, MONTH(1), DAY(1))</f>
        <v>44562</v>
      </c>
      <c r="BW40" s="17" t="s">
        <v>31</v>
      </c>
      <c r="BX40" s="17">
        <v>0</v>
      </c>
      <c r="BY40" s="17">
        <v>0</v>
      </c>
      <c r="BZ40" s="17">
        <v>3</v>
      </c>
    </row>
    <row r="41" spans="1:78" x14ac:dyDescent="0.25">
      <c r="A41" s="58"/>
      <c r="B41" s="13" t="str">
        <f t="shared" si="29"/>
        <v/>
      </c>
      <c r="C41" s="18" t="str">
        <f t="shared" si="29"/>
        <v/>
      </c>
      <c r="D41" s="14" t="str">
        <f t="shared" si="29"/>
        <v/>
      </c>
      <c r="E41" s="58"/>
      <c r="F41" s="3" t="str">
        <f t="shared" si="10"/>
        <v/>
      </c>
      <c r="G41" s="58"/>
      <c r="H41" s="95"/>
      <c r="I41" s="96"/>
      <c r="J41" s="97"/>
      <c r="K41" s="96"/>
      <c r="L41" s="96"/>
      <c r="M41" s="96"/>
      <c r="N41" s="96"/>
      <c r="O41" s="96"/>
      <c r="P41" s="96"/>
      <c r="Q41" s="96"/>
      <c r="R41" s="96"/>
      <c r="S41" s="98"/>
      <c r="T41" s="58"/>
      <c r="V41" s="18" t="str">
        <f t="shared" si="11"/>
        <v/>
      </c>
      <c r="W41" s="14" t="str">
        <f t="shared" si="12"/>
        <v/>
      </c>
      <c r="Y41" s="18" t="str">
        <f t="shared" si="30"/>
        <v/>
      </c>
      <c r="Z41" s="14" t="str">
        <f t="shared" si="30"/>
        <v/>
      </c>
      <c r="AB41" s="77" t="str">
        <f t="shared" si="13"/>
        <v/>
      </c>
      <c r="AD41" s="48" t="str">
        <f>IF(OR($H41="", AD$9="", I41=""), "", IF('Intro &amp; Setup'!$W$30='Intro &amp; Setup'!$BN$15, I41+'Intro &amp; Setup'!$AF$19, WORKDAY(I41, 'Intro &amp; Setup'!$AF$19, $BR$59:$BR$106)))</f>
        <v/>
      </c>
      <c r="AE41" s="2" t="str">
        <f>IF(OR($H41="", AE$9="", J41=""), "", IF('Intro &amp; Setup'!$W$30='Intro &amp; Setup'!$BN$15, IF($Z$3='Intro &amp; Setup'!$BN$9, J41, AD41)+'Intro &amp; Setup'!$AF$20, WORKDAY(IF($Z$3='Intro &amp; Setup'!$BN$9, J41, AD41), 'Intro &amp; Setup'!$AF$20, $BR$59:$BR$106)))</f>
        <v/>
      </c>
      <c r="AF41" s="2" t="str">
        <f>IF(OR($H41="", AF$9="", K41=""), "", IF('Intro &amp; Setup'!$W$30='Intro &amp; Setup'!$BN$15, IF($Z$3='Intro &amp; Setup'!$BN$9, K41, AE41)+'Intro &amp; Setup'!$AF$21, WORKDAY(IF($Z$3='Intro &amp; Setup'!$BN$9, K41, AE41), 'Intro &amp; Setup'!$AF$21, $BR$59:$BR$106)))</f>
        <v/>
      </c>
      <c r="AG41" s="2" t="str">
        <f>IF(OR($H41="", AG$9="", L41=""), "", IF('Intro &amp; Setup'!$W$30='Intro &amp; Setup'!$BN$15, IF($Z$3='Intro &amp; Setup'!$BN$9, L41, AF41)+'Intro &amp; Setup'!$AF$22, WORKDAY(IF($Z$3='Intro &amp; Setup'!$BN$9, L41, AF41), 'Intro &amp; Setup'!$AF$22, $BR$59:$BR$106)))</f>
        <v/>
      </c>
      <c r="AH41" s="2" t="str">
        <f>IF(OR($H41="", AH$9="", M41=""), "", IF('Intro &amp; Setup'!$W$30='Intro &amp; Setup'!$BN$15, IF($Z$3='Intro &amp; Setup'!$BN$9, M41, AG41)+'Intro &amp; Setup'!$AF$23, WORKDAY(IF($Z$3='Intro &amp; Setup'!$BN$9, M41, AG41), 'Intro &amp; Setup'!$AF$23, $BR$59:$BR$106)))</f>
        <v/>
      </c>
      <c r="AI41" s="2" t="str">
        <f>IF(OR($H41="", AI$9="", N41=""), "", IF('Intro &amp; Setup'!$W$30='Intro &amp; Setup'!$BN$15, IF($Z$3='Intro &amp; Setup'!$BN$9, N41, AH41)+'Intro &amp; Setup'!$AF$24, WORKDAY(IF($Z$3='Intro &amp; Setup'!$BN$9, N41, AH41), 'Intro &amp; Setup'!$AF$24, $BR$59:$BR$106)))</f>
        <v/>
      </c>
      <c r="AJ41" s="2" t="str">
        <f>IF(OR($H41="", AJ$9="", O41=""), "", IF('Intro &amp; Setup'!$W$30='Intro &amp; Setup'!$BN$15, IF($Z$3='Intro &amp; Setup'!$BN$9, O41, AI41)+'Intro &amp; Setup'!$AF$25, WORKDAY(IF($Z$3='Intro &amp; Setup'!$BN$9, O41, AI41), 'Intro &amp; Setup'!$AF$25, $BR$59:$BR$106)))</f>
        <v/>
      </c>
      <c r="AK41" s="2" t="str">
        <f>IF(OR($H41="", AK$9="", P41=""), "", IF('Intro &amp; Setup'!$W$30='Intro &amp; Setup'!$BN$15, IF($Z$3='Intro &amp; Setup'!$BN$9, P41, AJ41)+'Intro &amp; Setup'!$AF$26, WORKDAY(IF($Z$3='Intro &amp; Setup'!$BN$9, P41, AJ41), 'Intro &amp; Setup'!$AF$26, $BR$59:$BR$106)))</f>
        <v/>
      </c>
      <c r="AL41" s="2" t="str">
        <f>IF(OR($H41="", AL$9="", Q41=""), "", IF('Intro &amp; Setup'!$W$30='Intro &amp; Setup'!$BN$15, IF($Z$3='Intro &amp; Setup'!$BN$9, Q41, AK41)+'Intro &amp; Setup'!$AF$27, WORKDAY(IF($Z$3='Intro &amp; Setup'!$BN$9, Q41, AK41), 'Intro &amp; Setup'!$AF$27, $BR$59:$BR$106)))</f>
        <v/>
      </c>
      <c r="AM41" s="10" t="str">
        <f>IF(OR($H41="", AM$9="", R41=""), "", IF('Intro &amp; Setup'!$W$30='Intro &amp; Setup'!$BN$15, IF($Z$3='Intro &amp; Setup'!$BN$9, R41, AL41)+'Intro &amp; Setup'!$AF$28, WORKDAY(IF($Z$3='Intro &amp; Setup'!$BN$9, R41, AL41), 'Intro &amp; Setup'!$AF$28, $BR$59:$BR$106)))</f>
        <v/>
      </c>
      <c r="AO41" s="18" t="str">
        <f t="shared" si="8"/>
        <v/>
      </c>
      <c r="AQ41" s="61" t="str">
        <f t="shared" si="14"/>
        <v/>
      </c>
      <c r="AS41" s="13" t="str">
        <f>IF(AD41="", "", IF(J41="", IF('Intro &amp; Setup'!$W$30='Intro &amp; Setup'!$BN$5, AD41-$BP$2, NETWORKDAYS($BP$2, AD41, $BR$59:$BR$106)-1), IF(AD41&lt;J41, $AS$7, $AS$6)))</f>
        <v/>
      </c>
      <c r="AT41" s="20" t="str">
        <f>IF(AE41="", "", IF(K41="", IF('Intro &amp; Setup'!$W$30='Intro &amp; Setup'!$BN$5, AE41-$BP$2, NETWORKDAYS($BP$2, AE41, $BR$59:$BR$106)-1), IF(AE41&lt;K41, $AS$7, $AS$6)))</f>
        <v/>
      </c>
      <c r="AU41" s="20" t="str">
        <f>IF(AF41="", "", IF(L41="", IF('Intro &amp; Setup'!$W$30='Intro &amp; Setup'!$BN$5, AF41-$BP$2, NETWORKDAYS($BP$2, AF41, $BR$59:$BR$106)-1), IF(AF41&lt;L41, $AS$7, $AS$6)))</f>
        <v/>
      </c>
      <c r="AV41" s="20" t="str">
        <f>IF(AG41="", "", IF(M41="", IF('Intro &amp; Setup'!$W$30='Intro &amp; Setup'!$BN$5, AG41-$BP$2, NETWORKDAYS($BP$2, AG41, $BR$59:$BR$106)-1), IF(AG41&lt;M41, $AS$7, $AS$6)))</f>
        <v/>
      </c>
      <c r="AW41" s="20" t="str">
        <f>IF(AH41="", "", IF(N41="", IF('Intro &amp; Setup'!$W$30='Intro &amp; Setup'!$BN$5, AH41-$BP$2, NETWORKDAYS($BP$2, AH41, $BR$59:$BR$106)-1), IF(AH41&lt;N41, $AS$7, $AS$6)))</f>
        <v/>
      </c>
      <c r="AX41" s="20" t="str">
        <f>IF(AI41="", "", IF(O41="", IF('Intro &amp; Setup'!$W$30='Intro &amp; Setup'!$BN$5, AI41-$BP$2, NETWORKDAYS($BP$2, AI41, $BR$59:$BR$106)-1), IF(AI41&lt;O41, $AS$7, $AS$6)))</f>
        <v/>
      </c>
      <c r="AY41" s="20" t="str">
        <f>IF(AJ41="", "", IF(P41="", IF('Intro &amp; Setup'!$W$30='Intro &amp; Setup'!$BN$5, AJ41-$BP$2, NETWORKDAYS($BP$2, AJ41, $BR$59:$BR$106)-1), IF(AJ41&lt;P41, $AS$7, $AS$6)))</f>
        <v/>
      </c>
      <c r="AZ41" s="20" t="str">
        <f>IF(AK41="", "", IF(Q41="", IF('Intro &amp; Setup'!$W$30='Intro &amp; Setup'!$BN$5, AK41-$BP$2, NETWORKDAYS($BP$2, AK41, $BR$59:$BR$106)-1), IF(AK41&lt;Q41, $AS$7, $AS$6)))</f>
        <v/>
      </c>
      <c r="BA41" s="20" t="str">
        <f>IF(AL41="", "", IF(R41="", IF('Intro &amp; Setup'!$W$30='Intro &amp; Setup'!$BN$5, AL41-$BP$2, NETWORKDAYS($BP$2, AL41, $BR$59:$BR$106)-1), IF(AL41&lt;R41, $AS$7, $AS$6)))</f>
        <v/>
      </c>
      <c r="BB41" s="14" t="str">
        <f>IF(AM41="", "", IF(S41="", IF('Intro &amp; Setup'!$W$30='Intro &amp; Setup'!$BN$5, AM41-$BP$2, NETWORKDAYS($BP$2, AM41, $BR$59:$BR$106)-1), IF(AM41&lt;S41, $AS$7, $AS$6)))</f>
        <v/>
      </c>
      <c r="BD41" s="13" t="str">
        <f t="shared" si="15"/>
        <v/>
      </c>
      <c r="BE41" s="20" t="str">
        <f t="shared" si="16"/>
        <v/>
      </c>
      <c r="BF41" s="20" t="str">
        <f t="shared" si="17"/>
        <v/>
      </c>
      <c r="BG41" s="20" t="str">
        <f t="shared" si="18"/>
        <v/>
      </c>
      <c r="BH41" s="20" t="str">
        <f t="shared" si="19"/>
        <v/>
      </c>
      <c r="BI41" s="20" t="str">
        <f t="shared" si="20"/>
        <v/>
      </c>
      <c r="BJ41" s="20" t="str">
        <f t="shared" si="21"/>
        <v/>
      </c>
      <c r="BK41" s="20" t="str">
        <f t="shared" si="22"/>
        <v/>
      </c>
      <c r="BL41" s="20" t="str">
        <f t="shared" si="23"/>
        <v/>
      </c>
      <c r="BM41" s="14" t="str">
        <f t="shared" si="24"/>
        <v/>
      </c>
      <c r="BP41" s="36" t="s">
        <v>32</v>
      </c>
      <c r="BR41" s="37">
        <f ca="1">BU41-INDEX(BZ40:BZ46, MATCH(BT41, BW40:BW46, 0))</f>
        <v>44666</v>
      </c>
      <c r="BS41" s="33"/>
      <c r="BT41" s="38" t="str">
        <f t="shared" ref="BT41:BT42" ca="1" si="33">TEXT(BU41, "ddd")</f>
        <v>Sun</v>
      </c>
      <c r="BU41" s="39">
        <f ca="1">DATE(YEAR(BU40),MONTH(DATE(YEAR(BU40),MONTH(1),DAY(1)))+((INT(((MOD((19*(MOD(YEAR(BU40),19))+(INT(YEAR(BU40)/100))-(INT(INT(YEAR(BU40)/100)/4))-(INT(((INT(YEAR(BU40)/100))-(INT(((INT(YEAR(BU40)/100))+8)/25))+1)/3))+15),30))+(MOD((32+2*(MOD(INT(YEAR(BU40)/100),4))+2*(INT((MOD(YEAR(BU40),100))/4))-(MOD((19*(MOD(YEAR(BU40),19))+(INT(YEAR(BU40)/100))-(INT(INT(YEAR(BU40)/100)/4))-(INT(((INT(YEAR(BU40)/100))-(INT(((INT(YEAR(BU40)/100))+8)/25))+1)/3))+15),30))-(MOD((MOD(YEAR(BU40),100)),4))),7))-7*(INT(((MOD(YEAR(BU40),19))+11*(MOD((19*(MOD(YEAR(BU40),19))+(INT(YEAR(BU40)/100))-(INT(INT(YEAR(BU40)/100)/4))-(INT(((INT(YEAR(BU40)/100))-(INT(((INT(YEAR(BU40)/100))+8)/25))+1)/3))+15),30))+22*(MOD((32+2*(MOD(INT(YEAR(BU40)/100),4))+2*(INT((MOD(YEAR(BU40),100))/4))-(MOD((19*(MOD(YEAR(BU40),19))+(INT(YEAR(BU40)/100))-(INT(INT(YEAR(BU40)/100)/4))-(INT(((INT(YEAR(BU40)/100))-(INT(((INT(YEAR(BU40)/100))+8)/25))+1)/3))+15),30))-(MOD((MOD(YEAR(BU40),100)),4))),7)))/451))+114)/31))-1),DAY(DATE(YEAR(BU40),MONTH(1),DAY(1)))+(((MOD(((MOD((19*(MOD(YEAR(BU40),19))+(INT(YEAR(BU40)/100))-(INT(INT(YEAR(BU40)/100)/4))-(INT(((INT(YEAR(BU40)/100))-(INT(((INT(YEAR(BU40)/100))+8)/25))+1)/3))+15),30))+(MOD((32+2*(MOD(INT(YEAR(BU40)/100),4))+2*(INT((MOD(YEAR(BU40),100))/4))-(MOD((19*(MOD(YEAR(BU40),19))+(INT(YEAR(BU40)/100))-(INT(INT(YEAR(BU40)/100)/4))-(INT(((INT(YEAR(BU40)/100))-(INT(((INT(YEAR(BU40)/100))+8)/25))+1)/3))+15),30))-(MOD((MOD(YEAR(BU40),100)),4))),7))-7*(INT(((MOD(YEAR(BU40),19))+11*(MOD((19*(MOD(YEAR(BU40),19))+(INT(YEAR(BU40)/100))-(INT(INT(YEAR(BU40)/100)/4))-(INT(((INT(YEAR(BU40)/100))-(INT(((INT(YEAR(BU40)/100))+8)/25))+1)/3))+15),30))+22*(MOD((32+2*(MOD(INT(YEAR(BU40)/100),4))+2*(INT((MOD(YEAR(BU40),100))/4))-(MOD((19*(MOD(YEAR(BU40),19))+(INT(YEAR(BU40)/100))-(INT(INT(YEAR(BU40)/100)/4))-(INT(((INT(YEAR(BU40)/100))-(INT(((INT(YEAR(BU40)/100))+8)/25))+1)/3))+15),30))-(MOD((MOD(YEAR(BU40),100)),4))),7)))/451))+114),31))+1)-1))</f>
        <v>44668</v>
      </c>
      <c r="BW41" s="18" t="s">
        <v>33</v>
      </c>
      <c r="BX41" s="18">
        <v>1</v>
      </c>
      <c r="BY41" s="18">
        <v>6</v>
      </c>
      <c r="BZ41" s="18">
        <v>4</v>
      </c>
    </row>
    <row r="42" spans="1:78" x14ac:dyDescent="0.25">
      <c r="A42" s="58"/>
      <c r="B42" s="13" t="str">
        <f t="shared" si="29"/>
        <v/>
      </c>
      <c r="C42" s="18" t="str">
        <f t="shared" si="29"/>
        <v/>
      </c>
      <c r="D42" s="14" t="str">
        <f t="shared" si="29"/>
        <v/>
      </c>
      <c r="E42" s="58"/>
      <c r="F42" s="3" t="str">
        <f t="shared" si="10"/>
        <v/>
      </c>
      <c r="G42" s="58"/>
      <c r="H42" s="95"/>
      <c r="I42" s="96"/>
      <c r="J42" s="97"/>
      <c r="K42" s="96"/>
      <c r="L42" s="96"/>
      <c r="M42" s="96"/>
      <c r="N42" s="96"/>
      <c r="O42" s="96"/>
      <c r="P42" s="96"/>
      <c r="Q42" s="96"/>
      <c r="R42" s="96"/>
      <c r="S42" s="98"/>
      <c r="T42" s="58"/>
      <c r="V42" s="18" t="str">
        <f t="shared" si="11"/>
        <v/>
      </c>
      <c r="W42" s="14" t="str">
        <f t="shared" si="12"/>
        <v/>
      </c>
      <c r="Y42" s="18" t="str">
        <f t="shared" si="30"/>
        <v/>
      </c>
      <c r="Z42" s="14" t="str">
        <f t="shared" si="30"/>
        <v/>
      </c>
      <c r="AB42" s="77" t="str">
        <f t="shared" si="13"/>
        <v/>
      </c>
      <c r="AD42" s="48" t="str">
        <f>IF(OR($H42="", AD$9="", I42=""), "", IF('Intro &amp; Setup'!$W$30='Intro &amp; Setup'!$BN$15, I42+'Intro &amp; Setup'!$AF$19, WORKDAY(I42, 'Intro &amp; Setup'!$AF$19, $BR$59:$BR$106)))</f>
        <v/>
      </c>
      <c r="AE42" s="2" t="str">
        <f>IF(OR($H42="", AE$9="", J42=""), "", IF('Intro &amp; Setup'!$W$30='Intro &amp; Setup'!$BN$15, IF($Z$3='Intro &amp; Setup'!$BN$9, J42, AD42)+'Intro &amp; Setup'!$AF$20, WORKDAY(IF($Z$3='Intro &amp; Setup'!$BN$9, J42, AD42), 'Intro &amp; Setup'!$AF$20, $BR$59:$BR$106)))</f>
        <v/>
      </c>
      <c r="AF42" s="2" t="str">
        <f>IF(OR($H42="", AF$9="", K42=""), "", IF('Intro &amp; Setup'!$W$30='Intro &amp; Setup'!$BN$15, IF($Z$3='Intro &amp; Setup'!$BN$9, K42, AE42)+'Intro &amp; Setup'!$AF$21, WORKDAY(IF($Z$3='Intro &amp; Setup'!$BN$9, K42, AE42), 'Intro &amp; Setup'!$AF$21, $BR$59:$BR$106)))</f>
        <v/>
      </c>
      <c r="AG42" s="2" t="str">
        <f>IF(OR($H42="", AG$9="", L42=""), "", IF('Intro &amp; Setup'!$W$30='Intro &amp; Setup'!$BN$15, IF($Z$3='Intro &amp; Setup'!$BN$9, L42, AF42)+'Intro &amp; Setup'!$AF$22, WORKDAY(IF($Z$3='Intro &amp; Setup'!$BN$9, L42, AF42), 'Intro &amp; Setup'!$AF$22, $BR$59:$BR$106)))</f>
        <v/>
      </c>
      <c r="AH42" s="2" t="str">
        <f>IF(OR($H42="", AH$9="", M42=""), "", IF('Intro &amp; Setup'!$W$30='Intro &amp; Setup'!$BN$15, IF($Z$3='Intro &amp; Setup'!$BN$9, M42, AG42)+'Intro &amp; Setup'!$AF$23, WORKDAY(IF($Z$3='Intro &amp; Setup'!$BN$9, M42, AG42), 'Intro &amp; Setup'!$AF$23, $BR$59:$BR$106)))</f>
        <v/>
      </c>
      <c r="AI42" s="2" t="str">
        <f>IF(OR($H42="", AI$9="", N42=""), "", IF('Intro &amp; Setup'!$W$30='Intro &amp; Setup'!$BN$15, IF($Z$3='Intro &amp; Setup'!$BN$9, N42, AH42)+'Intro &amp; Setup'!$AF$24, WORKDAY(IF($Z$3='Intro &amp; Setup'!$BN$9, N42, AH42), 'Intro &amp; Setup'!$AF$24, $BR$59:$BR$106)))</f>
        <v/>
      </c>
      <c r="AJ42" s="2" t="str">
        <f>IF(OR($H42="", AJ$9="", O42=""), "", IF('Intro &amp; Setup'!$W$30='Intro &amp; Setup'!$BN$15, IF($Z$3='Intro &amp; Setup'!$BN$9, O42, AI42)+'Intro &amp; Setup'!$AF$25, WORKDAY(IF($Z$3='Intro &amp; Setup'!$BN$9, O42, AI42), 'Intro &amp; Setup'!$AF$25, $BR$59:$BR$106)))</f>
        <v/>
      </c>
      <c r="AK42" s="2" t="str">
        <f>IF(OR($H42="", AK$9="", P42=""), "", IF('Intro &amp; Setup'!$W$30='Intro &amp; Setup'!$BN$15, IF($Z$3='Intro &amp; Setup'!$BN$9, P42, AJ42)+'Intro &amp; Setup'!$AF$26, WORKDAY(IF($Z$3='Intro &amp; Setup'!$BN$9, P42, AJ42), 'Intro &amp; Setup'!$AF$26, $BR$59:$BR$106)))</f>
        <v/>
      </c>
      <c r="AL42" s="2" t="str">
        <f>IF(OR($H42="", AL$9="", Q42=""), "", IF('Intro &amp; Setup'!$W$30='Intro &amp; Setup'!$BN$15, IF($Z$3='Intro &amp; Setup'!$BN$9, Q42, AK42)+'Intro &amp; Setup'!$AF$27, WORKDAY(IF($Z$3='Intro &amp; Setup'!$BN$9, Q42, AK42), 'Intro &amp; Setup'!$AF$27, $BR$59:$BR$106)))</f>
        <v/>
      </c>
      <c r="AM42" s="10" t="str">
        <f>IF(OR($H42="", AM$9="", R42=""), "", IF('Intro &amp; Setup'!$W$30='Intro &amp; Setup'!$BN$15, IF($Z$3='Intro &amp; Setup'!$BN$9, R42, AL42)+'Intro &amp; Setup'!$AF$28, WORKDAY(IF($Z$3='Intro &amp; Setup'!$BN$9, R42, AL42), 'Intro &amp; Setup'!$AF$28, $BR$59:$BR$106)))</f>
        <v/>
      </c>
      <c r="AO42" s="18" t="str">
        <f t="shared" si="8"/>
        <v/>
      </c>
      <c r="AQ42" s="61" t="str">
        <f t="shared" si="14"/>
        <v/>
      </c>
      <c r="AS42" s="13" t="str">
        <f>IF(AD42="", "", IF(J42="", IF('Intro &amp; Setup'!$W$30='Intro &amp; Setup'!$BN$5, AD42-$BP$2, NETWORKDAYS($BP$2, AD42, $BR$59:$BR$106)-1), IF(AD42&lt;J42, $AS$7, $AS$6)))</f>
        <v/>
      </c>
      <c r="AT42" s="20" t="str">
        <f>IF(AE42="", "", IF(K42="", IF('Intro &amp; Setup'!$W$30='Intro &amp; Setup'!$BN$5, AE42-$BP$2, NETWORKDAYS($BP$2, AE42, $BR$59:$BR$106)-1), IF(AE42&lt;K42, $AS$7, $AS$6)))</f>
        <v/>
      </c>
      <c r="AU42" s="20" t="str">
        <f>IF(AF42="", "", IF(L42="", IF('Intro &amp; Setup'!$W$30='Intro &amp; Setup'!$BN$5, AF42-$BP$2, NETWORKDAYS($BP$2, AF42, $BR$59:$BR$106)-1), IF(AF42&lt;L42, $AS$7, $AS$6)))</f>
        <v/>
      </c>
      <c r="AV42" s="20" t="str">
        <f>IF(AG42="", "", IF(M42="", IF('Intro &amp; Setup'!$W$30='Intro &amp; Setup'!$BN$5, AG42-$BP$2, NETWORKDAYS($BP$2, AG42, $BR$59:$BR$106)-1), IF(AG42&lt;M42, $AS$7, $AS$6)))</f>
        <v/>
      </c>
      <c r="AW42" s="20" t="str">
        <f>IF(AH42="", "", IF(N42="", IF('Intro &amp; Setup'!$W$30='Intro &amp; Setup'!$BN$5, AH42-$BP$2, NETWORKDAYS($BP$2, AH42, $BR$59:$BR$106)-1), IF(AH42&lt;N42, $AS$7, $AS$6)))</f>
        <v/>
      </c>
      <c r="AX42" s="20" t="str">
        <f>IF(AI42="", "", IF(O42="", IF('Intro &amp; Setup'!$W$30='Intro &amp; Setup'!$BN$5, AI42-$BP$2, NETWORKDAYS($BP$2, AI42, $BR$59:$BR$106)-1), IF(AI42&lt;O42, $AS$7, $AS$6)))</f>
        <v/>
      </c>
      <c r="AY42" s="20" t="str">
        <f>IF(AJ42="", "", IF(P42="", IF('Intro &amp; Setup'!$W$30='Intro &amp; Setup'!$BN$5, AJ42-$BP$2, NETWORKDAYS($BP$2, AJ42, $BR$59:$BR$106)-1), IF(AJ42&lt;P42, $AS$7, $AS$6)))</f>
        <v/>
      </c>
      <c r="AZ42" s="20" t="str">
        <f>IF(AK42="", "", IF(Q42="", IF('Intro &amp; Setup'!$W$30='Intro &amp; Setup'!$BN$5, AK42-$BP$2, NETWORKDAYS($BP$2, AK42, $BR$59:$BR$106)-1), IF(AK42&lt;Q42, $AS$7, $AS$6)))</f>
        <v/>
      </c>
      <c r="BA42" s="20" t="str">
        <f>IF(AL42="", "", IF(R42="", IF('Intro &amp; Setup'!$W$30='Intro &amp; Setup'!$BN$5, AL42-$BP$2, NETWORKDAYS($BP$2, AL42, $BR$59:$BR$106)-1), IF(AL42&lt;R42, $AS$7, $AS$6)))</f>
        <v/>
      </c>
      <c r="BB42" s="14" t="str">
        <f>IF(AM42="", "", IF(S42="", IF('Intro &amp; Setup'!$W$30='Intro &amp; Setup'!$BN$5, AM42-$BP$2, NETWORKDAYS($BP$2, AM42, $BR$59:$BR$106)-1), IF(AM42&lt;S42, $AS$7, $AS$6)))</f>
        <v/>
      </c>
      <c r="BD42" s="13" t="str">
        <f t="shared" si="15"/>
        <v/>
      </c>
      <c r="BE42" s="20" t="str">
        <f t="shared" si="16"/>
        <v/>
      </c>
      <c r="BF42" s="20" t="str">
        <f t="shared" si="17"/>
        <v/>
      </c>
      <c r="BG42" s="20" t="str">
        <f t="shared" si="18"/>
        <v/>
      </c>
      <c r="BH42" s="20" t="str">
        <f t="shared" si="19"/>
        <v/>
      </c>
      <c r="BI42" s="20" t="str">
        <f t="shared" si="20"/>
        <v/>
      </c>
      <c r="BJ42" s="20" t="str">
        <f t="shared" si="21"/>
        <v/>
      </c>
      <c r="BK42" s="20" t="str">
        <f t="shared" si="22"/>
        <v/>
      </c>
      <c r="BL42" s="20" t="str">
        <f t="shared" si="23"/>
        <v/>
      </c>
      <c r="BM42" s="14" t="str">
        <f t="shared" si="24"/>
        <v/>
      </c>
      <c r="BP42" s="36" t="s">
        <v>34</v>
      </c>
      <c r="BR42" s="37">
        <f ca="1">BR41+3</f>
        <v>44669</v>
      </c>
      <c r="BS42" s="33"/>
      <c r="BT42" s="38" t="str">
        <f t="shared" ca="1" si="33"/>
        <v>Sun</v>
      </c>
      <c r="BU42" s="39">
        <f ca="1">BU41</f>
        <v>44668</v>
      </c>
      <c r="BW42" s="18" t="s">
        <v>35</v>
      </c>
      <c r="BX42" s="18">
        <v>2</v>
      </c>
      <c r="BY42" s="18">
        <v>5</v>
      </c>
      <c r="BZ42" s="18">
        <v>5</v>
      </c>
    </row>
    <row r="43" spans="1:78" x14ac:dyDescent="0.25">
      <c r="A43" s="58"/>
      <c r="B43" s="13" t="str">
        <f t="shared" si="29"/>
        <v/>
      </c>
      <c r="C43" s="18" t="str">
        <f t="shared" si="29"/>
        <v/>
      </c>
      <c r="D43" s="14" t="str">
        <f t="shared" si="29"/>
        <v/>
      </c>
      <c r="E43" s="58"/>
      <c r="F43" s="3" t="str">
        <f t="shared" si="10"/>
        <v/>
      </c>
      <c r="G43" s="58"/>
      <c r="H43" s="95"/>
      <c r="I43" s="96"/>
      <c r="J43" s="97"/>
      <c r="K43" s="96"/>
      <c r="L43" s="96"/>
      <c r="M43" s="96"/>
      <c r="N43" s="96"/>
      <c r="O43" s="96"/>
      <c r="P43" s="96"/>
      <c r="Q43" s="96"/>
      <c r="R43" s="96"/>
      <c r="S43" s="98"/>
      <c r="T43" s="58"/>
      <c r="V43" s="18" t="str">
        <f t="shared" si="11"/>
        <v/>
      </c>
      <c r="W43" s="14" t="str">
        <f t="shared" si="12"/>
        <v/>
      </c>
      <c r="Y43" s="18" t="str">
        <f t="shared" si="30"/>
        <v/>
      </c>
      <c r="Z43" s="14" t="str">
        <f t="shared" si="30"/>
        <v/>
      </c>
      <c r="AB43" s="77" t="str">
        <f t="shared" si="13"/>
        <v/>
      </c>
      <c r="AD43" s="48" t="str">
        <f>IF(OR($H43="", AD$9="", I43=""), "", IF('Intro &amp; Setup'!$W$30='Intro &amp; Setup'!$BN$15, I43+'Intro &amp; Setup'!$AF$19, WORKDAY(I43, 'Intro &amp; Setup'!$AF$19, $BR$59:$BR$106)))</f>
        <v/>
      </c>
      <c r="AE43" s="2" t="str">
        <f>IF(OR($H43="", AE$9="", J43=""), "", IF('Intro &amp; Setup'!$W$30='Intro &amp; Setup'!$BN$15, IF($Z$3='Intro &amp; Setup'!$BN$9, J43, AD43)+'Intro &amp; Setup'!$AF$20, WORKDAY(IF($Z$3='Intro &amp; Setup'!$BN$9, J43, AD43), 'Intro &amp; Setup'!$AF$20, $BR$59:$BR$106)))</f>
        <v/>
      </c>
      <c r="AF43" s="2" t="str">
        <f>IF(OR($H43="", AF$9="", K43=""), "", IF('Intro &amp; Setup'!$W$30='Intro &amp; Setup'!$BN$15, IF($Z$3='Intro &amp; Setup'!$BN$9, K43, AE43)+'Intro &amp; Setup'!$AF$21, WORKDAY(IF($Z$3='Intro &amp; Setup'!$BN$9, K43, AE43), 'Intro &amp; Setup'!$AF$21, $BR$59:$BR$106)))</f>
        <v/>
      </c>
      <c r="AG43" s="2" t="str">
        <f>IF(OR($H43="", AG$9="", L43=""), "", IF('Intro &amp; Setup'!$W$30='Intro &amp; Setup'!$BN$15, IF($Z$3='Intro &amp; Setup'!$BN$9, L43, AF43)+'Intro &amp; Setup'!$AF$22, WORKDAY(IF($Z$3='Intro &amp; Setup'!$BN$9, L43, AF43), 'Intro &amp; Setup'!$AF$22, $BR$59:$BR$106)))</f>
        <v/>
      </c>
      <c r="AH43" s="2" t="str">
        <f>IF(OR($H43="", AH$9="", M43=""), "", IF('Intro &amp; Setup'!$W$30='Intro &amp; Setup'!$BN$15, IF($Z$3='Intro &amp; Setup'!$BN$9, M43, AG43)+'Intro &amp; Setup'!$AF$23, WORKDAY(IF($Z$3='Intro &amp; Setup'!$BN$9, M43, AG43), 'Intro &amp; Setup'!$AF$23, $BR$59:$BR$106)))</f>
        <v/>
      </c>
      <c r="AI43" s="2" t="str">
        <f>IF(OR($H43="", AI$9="", N43=""), "", IF('Intro &amp; Setup'!$W$30='Intro &amp; Setup'!$BN$15, IF($Z$3='Intro &amp; Setup'!$BN$9, N43, AH43)+'Intro &amp; Setup'!$AF$24, WORKDAY(IF($Z$3='Intro &amp; Setup'!$BN$9, N43, AH43), 'Intro &amp; Setup'!$AF$24, $BR$59:$BR$106)))</f>
        <v/>
      </c>
      <c r="AJ43" s="2" t="str">
        <f>IF(OR($H43="", AJ$9="", O43=""), "", IF('Intro &amp; Setup'!$W$30='Intro &amp; Setup'!$BN$15, IF($Z$3='Intro &amp; Setup'!$BN$9, O43, AI43)+'Intro &amp; Setup'!$AF$25, WORKDAY(IF($Z$3='Intro &amp; Setup'!$BN$9, O43, AI43), 'Intro &amp; Setup'!$AF$25, $BR$59:$BR$106)))</f>
        <v/>
      </c>
      <c r="AK43" s="2" t="str">
        <f>IF(OR($H43="", AK$9="", P43=""), "", IF('Intro &amp; Setup'!$W$30='Intro &amp; Setup'!$BN$15, IF($Z$3='Intro &amp; Setup'!$BN$9, P43, AJ43)+'Intro &amp; Setup'!$AF$26, WORKDAY(IF($Z$3='Intro &amp; Setup'!$BN$9, P43, AJ43), 'Intro &amp; Setup'!$AF$26, $BR$59:$BR$106)))</f>
        <v/>
      </c>
      <c r="AL43" s="2" t="str">
        <f>IF(OR($H43="", AL$9="", Q43=""), "", IF('Intro &amp; Setup'!$W$30='Intro &amp; Setup'!$BN$15, IF($Z$3='Intro &amp; Setup'!$BN$9, Q43, AK43)+'Intro &amp; Setup'!$AF$27, WORKDAY(IF($Z$3='Intro &amp; Setup'!$BN$9, Q43, AK43), 'Intro &amp; Setup'!$AF$27, $BR$59:$BR$106)))</f>
        <v/>
      </c>
      <c r="AM43" s="10" t="str">
        <f>IF(OR($H43="", AM$9="", R43=""), "", IF('Intro &amp; Setup'!$W$30='Intro &amp; Setup'!$BN$15, IF($Z$3='Intro &amp; Setup'!$BN$9, R43, AL43)+'Intro &amp; Setup'!$AF$28, WORKDAY(IF($Z$3='Intro &amp; Setup'!$BN$9, R43, AL43), 'Intro &amp; Setup'!$AF$28, $BR$59:$BR$106)))</f>
        <v/>
      </c>
      <c r="AO43" s="18" t="str">
        <f t="shared" ref="AO43:AO74" si="34">IF(COUNTIF($J43:$S43, "&gt;0")=$AD$7, "X", "")</f>
        <v/>
      </c>
      <c r="AQ43" s="61" t="str">
        <f t="shared" si="14"/>
        <v/>
      </c>
      <c r="AS43" s="13" t="str">
        <f>IF(AD43="", "", IF(J43="", IF('Intro &amp; Setup'!$W$30='Intro &amp; Setup'!$BN$5, AD43-$BP$2, NETWORKDAYS($BP$2, AD43, $BR$59:$BR$106)-1), IF(AD43&lt;J43, $AS$7, $AS$6)))</f>
        <v/>
      </c>
      <c r="AT43" s="20" t="str">
        <f>IF(AE43="", "", IF(K43="", IF('Intro &amp; Setup'!$W$30='Intro &amp; Setup'!$BN$5, AE43-$BP$2, NETWORKDAYS($BP$2, AE43, $BR$59:$BR$106)-1), IF(AE43&lt;K43, $AS$7, $AS$6)))</f>
        <v/>
      </c>
      <c r="AU43" s="20" t="str">
        <f>IF(AF43="", "", IF(L43="", IF('Intro &amp; Setup'!$W$30='Intro &amp; Setup'!$BN$5, AF43-$BP$2, NETWORKDAYS($BP$2, AF43, $BR$59:$BR$106)-1), IF(AF43&lt;L43, $AS$7, $AS$6)))</f>
        <v/>
      </c>
      <c r="AV43" s="20" t="str">
        <f>IF(AG43="", "", IF(M43="", IF('Intro &amp; Setup'!$W$30='Intro &amp; Setup'!$BN$5, AG43-$BP$2, NETWORKDAYS($BP$2, AG43, $BR$59:$BR$106)-1), IF(AG43&lt;M43, $AS$7, $AS$6)))</f>
        <v/>
      </c>
      <c r="AW43" s="20" t="str">
        <f>IF(AH43="", "", IF(N43="", IF('Intro &amp; Setup'!$W$30='Intro &amp; Setup'!$BN$5, AH43-$BP$2, NETWORKDAYS($BP$2, AH43, $BR$59:$BR$106)-1), IF(AH43&lt;N43, $AS$7, $AS$6)))</f>
        <v/>
      </c>
      <c r="AX43" s="20" t="str">
        <f>IF(AI43="", "", IF(O43="", IF('Intro &amp; Setup'!$W$30='Intro &amp; Setup'!$BN$5, AI43-$BP$2, NETWORKDAYS($BP$2, AI43, $BR$59:$BR$106)-1), IF(AI43&lt;O43, $AS$7, $AS$6)))</f>
        <v/>
      </c>
      <c r="AY43" s="20" t="str">
        <f>IF(AJ43="", "", IF(P43="", IF('Intro &amp; Setup'!$W$30='Intro &amp; Setup'!$BN$5, AJ43-$BP$2, NETWORKDAYS($BP$2, AJ43, $BR$59:$BR$106)-1), IF(AJ43&lt;P43, $AS$7, $AS$6)))</f>
        <v/>
      </c>
      <c r="AZ43" s="20" t="str">
        <f>IF(AK43="", "", IF(Q43="", IF('Intro &amp; Setup'!$W$30='Intro &amp; Setup'!$BN$5, AK43-$BP$2, NETWORKDAYS($BP$2, AK43, $BR$59:$BR$106)-1), IF(AK43&lt;Q43, $AS$7, $AS$6)))</f>
        <v/>
      </c>
      <c r="BA43" s="20" t="str">
        <f>IF(AL43="", "", IF(R43="", IF('Intro &amp; Setup'!$W$30='Intro &amp; Setup'!$BN$5, AL43-$BP$2, NETWORKDAYS($BP$2, AL43, $BR$59:$BR$106)-1), IF(AL43&lt;R43, $AS$7, $AS$6)))</f>
        <v/>
      </c>
      <c r="BB43" s="14" t="str">
        <f>IF(AM43="", "", IF(S43="", IF('Intro &amp; Setup'!$W$30='Intro &amp; Setup'!$BN$5, AM43-$BP$2, NETWORKDAYS($BP$2, AM43, $BR$59:$BR$106)-1), IF(AM43&lt;S43, $AS$7, $AS$6)))</f>
        <v/>
      </c>
      <c r="BD43" s="13" t="str">
        <f t="shared" si="15"/>
        <v/>
      </c>
      <c r="BE43" s="20" t="str">
        <f t="shared" si="16"/>
        <v/>
      </c>
      <c r="BF43" s="20" t="str">
        <f t="shared" si="17"/>
        <v/>
      </c>
      <c r="BG43" s="20" t="str">
        <f t="shared" si="18"/>
        <v/>
      </c>
      <c r="BH43" s="20" t="str">
        <f t="shared" si="19"/>
        <v/>
      </c>
      <c r="BI43" s="20" t="str">
        <f t="shared" si="20"/>
        <v/>
      </c>
      <c r="BJ43" s="20" t="str">
        <f t="shared" si="21"/>
        <v/>
      </c>
      <c r="BK43" s="20" t="str">
        <f t="shared" si="22"/>
        <v/>
      </c>
      <c r="BL43" s="20" t="str">
        <f t="shared" si="23"/>
        <v/>
      </c>
      <c r="BM43" s="14" t="str">
        <f t="shared" si="24"/>
        <v/>
      </c>
      <c r="BP43" s="36" t="s">
        <v>36</v>
      </c>
      <c r="BR43" s="37">
        <f ca="1">BU43+INDEX(BY40:BY46, MATCH(BT43, BW40:BW46, 0))</f>
        <v>44683</v>
      </c>
      <c r="BS43" s="33"/>
      <c r="BT43" s="38" t="str">
        <f ca="1">TEXT(BU43, "ddd")</f>
        <v>Sun</v>
      </c>
      <c r="BU43" s="39">
        <f ca="1">DATE(BR39, 5, 1)</f>
        <v>44682</v>
      </c>
      <c r="BW43" s="18" t="s">
        <v>37</v>
      </c>
      <c r="BX43" s="18">
        <v>3</v>
      </c>
      <c r="BY43" s="18">
        <v>4</v>
      </c>
      <c r="BZ43" s="18">
        <v>6</v>
      </c>
    </row>
    <row r="44" spans="1:78" x14ac:dyDescent="0.25">
      <c r="A44" s="58"/>
      <c r="B44" s="13" t="str">
        <f t="shared" si="29"/>
        <v/>
      </c>
      <c r="C44" s="18" t="str">
        <f t="shared" si="29"/>
        <v/>
      </c>
      <c r="D44" s="14" t="str">
        <f t="shared" si="29"/>
        <v/>
      </c>
      <c r="E44" s="58"/>
      <c r="F44" s="3" t="str">
        <f t="shared" si="10"/>
        <v/>
      </c>
      <c r="G44" s="58"/>
      <c r="H44" s="95"/>
      <c r="I44" s="96"/>
      <c r="J44" s="97"/>
      <c r="K44" s="96"/>
      <c r="L44" s="96"/>
      <c r="M44" s="96"/>
      <c r="N44" s="96"/>
      <c r="O44" s="96"/>
      <c r="P44" s="96"/>
      <c r="Q44" s="96"/>
      <c r="R44" s="96"/>
      <c r="S44" s="98"/>
      <c r="T44" s="58"/>
      <c r="V44" s="18" t="str">
        <f t="shared" si="11"/>
        <v/>
      </c>
      <c r="W44" s="14" t="str">
        <f t="shared" si="12"/>
        <v/>
      </c>
      <c r="Y44" s="18" t="str">
        <f t="shared" si="30"/>
        <v/>
      </c>
      <c r="Z44" s="14" t="str">
        <f t="shared" si="30"/>
        <v/>
      </c>
      <c r="AB44" s="77" t="str">
        <f t="shared" si="13"/>
        <v/>
      </c>
      <c r="AD44" s="48" t="str">
        <f>IF(OR($H44="", AD$9="", I44=""), "", IF('Intro &amp; Setup'!$W$30='Intro &amp; Setup'!$BN$15, I44+'Intro &amp; Setup'!$AF$19, WORKDAY(I44, 'Intro &amp; Setup'!$AF$19, $BR$59:$BR$106)))</f>
        <v/>
      </c>
      <c r="AE44" s="2" t="str">
        <f>IF(OR($H44="", AE$9="", J44=""), "", IF('Intro &amp; Setup'!$W$30='Intro &amp; Setup'!$BN$15, IF($Z$3='Intro &amp; Setup'!$BN$9, J44, AD44)+'Intro &amp; Setup'!$AF$20, WORKDAY(IF($Z$3='Intro &amp; Setup'!$BN$9, J44, AD44), 'Intro &amp; Setup'!$AF$20, $BR$59:$BR$106)))</f>
        <v/>
      </c>
      <c r="AF44" s="2" t="str">
        <f>IF(OR($H44="", AF$9="", K44=""), "", IF('Intro &amp; Setup'!$W$30='Intro &amp; Setup'!$BN$15, IF($Z$3='Intro &amp; Setup'!$BN$9, K44, AE44)+'Intro &amp; Setup'!$AF$21, WORKDAY(IF($Z$3='Intro &amp; Setup'!$BN$9, K44, AE44), 'Intro &amp; Setup'!$AF$21, $BR$59:$BR$106)))</f>
        <v/>
      </c>
      <c r="AG44" s="2" t="str">
        <f>IF(OR($H44="", AG$9="", L44=""), "", IF('Intro &amp; Setup'!$W$30='Intro &amp; Setup'!$BN$15, IF($Z$3='Intro &amp; Setup'!$BN$9, L44, AF44)+'Intro &amp; Setup'!$AF$22, WORKDAY(IF($Z$3='Intro &amp; Setup'!$BN$9, L44, AF44), 'Intro &amp; Setup'!$AF$22, $BR$59:$BR$106)))</f>
        <v/>
      </c>
      <c r="AH44" s="2" t="str">
        <f>IF(OR($H44="", AH$9="", M44=""), "", IF('Intro &amp; Setup'!$W$30='Intro &amp; Setup'!$BN$15, IF($Z$3='Intro &amp; Setup'!$BN$9, M44, AG44)+'Intro &amp; Setup'!$AF$23, WORKDAY(IF($Z$3='Intro &amp; Setup'!$BN$9, M44, AG44), 'Intro &amp; Setup'!$AF$23, $BR$59:$BR$106)))</f>
        <v/>
      </c>
      <c r="AI44" s="2" t="str">
        <f>IF(OR($H44="", AI$9="", N44=""), "", IF('Intro &amp; Setup'!$W$30='Intro &amp; Setup'!$BN$15, IF($Z$3='Intro &amp; Setup'!$BN$9, N44, AH44)+'Intro &amp; Setup'!$AF$24, WORKDAY(IF($Z$3='Intro &amp; Setup'!$BN$9, N44, AH44), 'Intro &amp; Setup'!$AF$24, $BR$59:$BR$106)))</f>
        <v/>
      </c>
      <c r="AJ44" s="2" t="str">
        <f>IF(OR($H44="", AJ$9="", O44=""), "", IF('Intro &amp; Setup'!$W$30='Intro &amp; Setup'!$BN$15, IF($Z$3='Intro &amp; Setup'!$BN$9, O44, AI44)+'Intro &amp; Setup'!$AF$25, WORKDAY(IF($Z$3='Intro &amp; Setup'!$BN$9, O44, AI44), 'Intro &amp; Setup'!$AF$25, $BR$59:$BR$106)))</f>
        <v/>
      </c>
      <c r="AK44" s="2" t="str">
        <f>IF(OR($H44="", AK$9="", P44=""), "", IF('Intro &amp; Setup'!$W$30='Intro &amp; Setup'!$BN$15, IF($Z$3='Intro &amp; Setup'!$BN$9, P44, AJ44)+'Intro &amp; Setup'!$AF$26, WORKDAY(IF($Z$3='Intro &amp; Setup'!$BN$9, P44, AJ44), 'Intro &amp; Setup'!$AF$26, $BR$59:$BR$106)))</f>
        <v/>
      </c>
      <c r="AL44" s="2" t="str">
        <f>IF(OR($H44="", AL$9="", Q44=""), "", IF('Intro &amp; Setup'!$W$30='Intro &amp; Setup'!$BN$15, IF($Z$3='Intro &amp; Setup'!$BN$9, Q44, AK44)+'Intro &amp; Setup'!$AF$27, WORKDAY(IF($Z$3='Intro &amp; Setup'!$BN$9, Q44, AK44), 'Intro &amp; Setup'!$AF$27, $BR$59:$BR$106)))</f>
        <v/>
      </c>
      <c r="AM44" s="10" t="str">
        <f>IF(OR($H44="", AM$9="", R44=""), "", IF('Intro &amp; Setup'!$W$30='Intro &amp; Setup'!$BN$15, IF($Z$3='Intro &amp; Setup'!$BN$9, R44, AL44)+'Intro &amp; Setup'!$AF$28, WORKDAY(IF($Z$3='Intro &amp; Setup'!$BN$9, R44, AL44), 'Intro &amp; Setup'!$AF$28, $BR$59:$BR$106)))</f>
        <v/>
      </c>
      <c r="AO44" s="18" t="str">
        <f t="shared" si="34"/>
        <v/>
      </c>
      <c r="AQ44" s="61" t="str">
        <f t="shared" si="14"/>
        <v/>
      </c>
      <c r="AS44" s="13" t="str">
        <f>IF(AD44="", "", IF(J44="", IF('Intro &amp; Setup'!$W$30='Intro &amp; Setup'!$BN$5, AD44-$BP$2, NETWORKDAYS($BP$2, AD44, $BR$59:$BR$106)-1), IF(AD44&lt;J44, $AS$7, $AS$6)))</f>
        <v/>
      </c>
      <c r="AT44" s="20" t="str">
        <f>IF(AE44="", "", IF(K44="", IF('Intro &amp; Setup'!$W$30='Intro &amp; Setup'!$BN$5, AE44-$BP$2, NETWORKDAYS($BP$2, AE44, $BR$59:$BR$106)-1), IF(AE44&lt;K44, $AS$7, $AS$6)))</f>
        <v/>
      </c>
      <c r="AU44" s="20" t="str">
        <f>IF(AF44="", "", IF(L44="", IF('Intro &amp; Setup'!$W$30='Intro &amp; Setup'!$BN$5, AF44-$BP$2, NETWORKDAYS($BP$2, AF44, $BR$59:$BR$106)-1), IF(AF44&lt;L44, $AS$7, $AS$6)))</f>
        <v/>
      </c>
      <c r="AV44" s="20" t="str">
        <f>IF(AG44="", "", IF(M44="", IF('Intro &amp; Setup'!$W$30='Intro &amp; Setup'!$BN$5, AG44-$BP$2, NETWORKDAYS($BP$2, AG44, $BR$59:$BR$106)-1), IF(AG44&lt;M44, $AS$7, $AS$6)))</f>
        <v/>
      </c>
      <c r="AW44" s="20" t="str">
        <f>IF(AH44="", "", IF(N44="", IF('Intro &amp; Setup'!$W$30='Intro &amp; Setup'!$BN$5, AH44-$BP$2, NETWORKDAYS($BP$2, AH44, $BR$59:$BR$106)-1), IF(AH44&lt;N44, $AS$7, $AS$6)))</f>
        <v/>
      </c>
      <c r="AX44" s="20" t="str">
        <f>IF(AI44="", "", IF(O44="", IF('Intro &amp; Setup'!$W$30='Intro &amp; Setup'!$BN$5, AI44-$BP$2, NETWORKDAYS($BP$2, AI44, $BR$59:$BR$106)-1), IF(AI44&lt;O44, $AS$7, $AS$6)))</f>
        <v/>
      </c>
      <c r="AY44" s="20" t="str">
        <f>IF(AJ44="", "", IF(P44="", IF('Intro &amp; Setup'!$W$30='Intro &amp; Setup'!$BN$5, AJ44-$BP$2, NETWORKDAYS($BP$2, AJ44, $BR$59:$BR$106)-1), IF(AJ44&lt;P44, $AS$7, $AS$6)))</f>
        <v/>
      </c>
      <c r="AZ44" s="20" t="str">
        <f>IF(AK44="", "", IF(Q44="", IF('Intro &amp; Setup'!$W$30='Intro &amp; Setup'!$BN$5, AK44-$BP$2, NETWORKDAYS($BP$2, AK44, $BR$59:$BR$106)-1), IF(AK44&lt;Q44, $AS$7, $AS$6)))</f>
        <v/>
      </c>
      <c r="BA44" s="20" t="str">
        <f>IF(AL44="", "", IF(R44="", IF('Intro &amp; Setup'!$W$30='Intro &amp; Setup'!$BN$5, AL44-$BP$2, NETWORKDAYS($BP$2, AL44, $BR$59:$BR$106)-1), IF(AL44&lt;R44, $AS$7, $AS$6)))</f>
        <v/>
      </c>
      <c r="BB44" s="14" t="str">
        <f>IF(AM44="", "", IF(S44="", IF('Intro &amp; Setup'!$W$30='Intro &amp; Setup'!$BN$5, AM44-$BP$2, NETWORKDAYS($BP$2, AM44, $BR$59:$BR$106)-1), IF(AM44&lt;S44, $AS$7, $AS$6)))</f>
        <v/>
      </c>
      <c r="BD44" s="13" t="str">
        <f t="shared" si="15"/>
        <v/>
      </c>
      <c r="BE44" s="20" t="str">
        <f t="shared" si="16"/>
        <v/>
      </c>
      <c r="BF44" s="20" t="str">
        <f t="shared" si="17"/>
        <v/>
      </c>
      <c r="BG44" s="20" t="str">
        <f t="shared" si="18"/>
        <v/>
      </c>
      <c r="BH44" s="20" t="str">
        <f t="shared" si="19"/>
        <v/>
      </c>
      <c r="BI44" s="20" t="str">
        <f t="shared" si="20"/>
        <v/>
      </c>
      <c r="BJ44" s="20" t="str">
        <f t="shared" si="21"/>
        <v/>
      </c>
      <c r="BK44" s="20" t="str">
        <f t="shared" si="22"/>
        <v/>
      </c>
      <c r="BL44" s="20" t="str">
        <f t="shared" si="23"/>
        <v/>
      </c>
      <c r="BM44" s="14" t="str">
        <f t="shared" si="24"/>
        <v/>
      </c>
      <c r="BP44" s="36" t="s">
        <v>38</v>
      </c>
      <c r="BR44" s="37">
        <f ca="1">BU44-INDEX(BX40:BX46, MATCH(BT44, BW40:BW46, 0))</f>
        <v>44711</v>
      </c>
      <c r="BS44" s="33"/>
      <c r="BT44" s="38" t="str">
        <f ca="1">TEXT(BU44, "ddd")</f>
        <v>Tue</v>
      </c>
      <c r="BU44" s="39">
        <f ca="1">DATE(BR39, 5, 31)</f>
        <v>44712</v>
      </c>
      <c r="BW44" s="18" t="s">
        <v>39</v>
      </c>
      <c r="BX44" s="18">
        <v>4</v>
      </c>
      <c r="BY44" s="18">
        <v>3</v>
      </c>
      <c r="BZ44" s="18">
        <v>0</v>
      </c>
    </row>
    <row r="45" spans="1:78" x14ac:dyDescent="0.25">
      <c r="A45" s="58"/>
      <c r="B45" s="13" t="str">
        <f t="shared" si="29"/>
        <v/>
      </c>
      <c r="C45" s="18" t="str">
        <f t="shared" si="29"/>
        <v/>
      </c>
      <c r="D45" s="14" t="str">
        <f t="shared" si="29"/>
        <v/>
      </c>
      <c r="E45" s="58"/>
      <c r="F45" s="3" t="str">
        <f t="shared" si="10"/>
        <v/>
      </c>
      <c r="G45" s="58"/>
      <c r="H45" s="95"/>
      <c r="I45" s="96"/>
      <c r="J45" s="97"/>
      <c r="K45" s="96"/>
      <c r="L45" s="96"/>
      <c r="M45" s="96"/>
      <c r="N45" s="96"/>
      <c r="O45" s="96"/>
      <c r="P45" s="96"/>
      <c r="Q45" s="96"/>
      <c r="R45" s="96"/>
      <c r="S45" s="98"/>
      <c r="T45" s="58"/>
      <c r="V45" s="18" t="str">
        <f t="shared" si="11"/>
        <v/>
      </c>
      <c r="W45" s="14" t="str">
        <f t="shared" si="12"/>
        <v/>
      </c>
      <c r="Y45" s="18" t="str">
        <f t="shared" si="30"/>
        <v/>
      </c>
      <c r="Z45" s="14" t="str">
        <f t="shared" si="30"/>
        <v/>
      </c>
      <c r="AB45" s="77" t="str">
        <f t="shared" si="13"/>
        <v/>
      </c>
      <c r="AD45" s="48" t="str">
        <f>IF(OR($H45="", AD$9="", I45=""), "", IF('Intro &amp; Setup'!$W$30='Intro &amp; Setup'!$BN$15, I45+'Intro &amp; Setup'!$AF$19, WORKDAY(I45, 'Intro &amp; Setup'!$AF$19, $BR$59:$BR$106)))</f>
        <v/>
      </c>
      <c r="AE45" s="2" t="str">
        <f>IF(OR($H45="", AE$9="", J45=""), "", IF('Intro &amp; Setup'!$W$30='Intro &amp; Setup'!$BN$15, IF($Z$3='Intro &amp; Setup'!$BN$9, J45, AD45)+'Intro &amp; Setup'!$AF$20, WORKDAY(IF($Z$3='Intro &amp; Setup'!$BN$9, J45, AD45), 'Intro &amp; Setup'!$AF$20, $BR$59:$BR$106)))</f>
        <v/>
      </c>
      <c r="AF45" s="2" t="str">
        <f>IF(OR($H45="", AF$9="", K45=""), "", IF('Intro &amp; Setup'!$W$30='Intro &amp; Setup'!$BN$15, IF($Z$3='Intro &amp; Setup'!$BN$9, K45, AE45)+'Intro &amp; Setup'!$AF$21, WORKDAY(IF($Z$3='Intro &amp; Setup'!$BN$9, K45, AE45), 'Intro &amp; Setup'!$AF$21, $BR$59:$BR$106)))</f>
        <v/>
      </c>
      <c r="AG45" s="2" t="str">
        <f>IF(OR($H45="", AG$9="", L45=""), "", IF('Intro &amp; Setup'!$W$30='Intro &amp; Setup'!$BN$15, IF($Z$3='Intro &amp; Setup'!$BN$9, L45, AF45)+'Intro &amp; Setup'!$AF$22, WORKDAY(IF($Z$3='Intro &amp; Setup'!$BN$9, L45, AF45), 'Intro &amp; Setup'!$AF$22, $BR$59:$BR$106)))</f>
        <v/>
      </c>
      <c r="AH45" s="2" t="str">
        <f>IF(OR($H45="", AH$9="", M45=""), "", IF('Intro &amp; Setup'!$W$30='Intro &amp; Setup'!$BN$15, IF($Z$3='Intro &amp; Setup'!$BN$9, M45, AG45)+'Intro &amp; Setup'!$AF$23, WORKDAY(IF($Z$3='Intro &amp; Setup'!$BN$9, M45, AG45), 'Intro &amp; Setup'!$AF$23, $BR$59:$BR$106)))</f>
        <v/>
      </c>
      <c r="AI45" s="2" t="str">
        <f>IF(OR($H45="", AI$9="", N45=""), "", IF('Intro &amp; Setup'!$W$30='Intro &amp; Setup'!$BN$15, IF($Z$3='Intro &amp; Setup'!$BN$9, N45, AH45)+'Intro &amp; Setup'!$AF$24, WORKDAY(IF($Z$3='Intro &amp; Setup'!$BN$9, N45, AH45), 'Intro &amp; Setup'!$AF$24, $BR$59:$BR$106)))</f>
        <v/>
      </c>
      <c r="AJ45" s="2" t="str">
        <f>IF(OR($H45="", AJ$9="", O45=""), "", IF('Intro &amp; Setup'!$W$30='Intro &amp; Setup'!$BN$15, IF($Z$3='Intro &amp; Setup'!$BN$9, O45, AI45)+'Intro &amp; Setup'!$AF$25, WORKDAY(IF($Z$3='Intro &amp; Setup'!$BN$9, O45, AI45), 'Intro &amp; Setup'!$AF$25, $BR$59:$BR$106)))</f>
        <v/>
      </c>
      <c r="AK45" s="2" t="str">
        <f>IF(OR($H45="", AK$9="", P45=""), "", IF('Intro &amp; Setup'!$W$30='Intro &amp; Setup'!$BN$15, IF($Z$3='Intro &amp; Setup'!$BN$9, P45, AJ45)+'Intro &amp; Setup'!$AF$26, WORKDAY(IF($Z$3='Intro &amp; Setup'!$BN$9, P45, AJ45), 'Intro &amp; Setup'!$AF$26, $BR$59:$BR$106)))</f>
        <v/>
      </c>
      <c r="AL45" s="2" t="str">
        <f>IF(OR($H45="", AL$9="", Q45=""), "", IF('Intro &amp; Setup'!$W$30='Intro &amp; Setup'!$BN$15, IF($Z$3='Intro &amp; Setup'!$BN$9, Q45, AK45)+'Intro &amp; Setup'!$AF$27, WORKDAY(IF($Z$3='Intro &amp; Setup'!$BN$9, Q45, AK45), 'Intro &amp; Setup'!$AF$27, $BR$59:$BR$106)))</f>
        <v/>
      </c>
      <c r="AM45" s="10" t="str">
        <f>IF(OR($H45="", AM$9="", R45=""), "", IF('Intro &amp; Setup'!$W$30='Intro &amp; Setup'!$BN$15, IF($Z$3='Intro &amp; Setup'!$BN$9, R45, AL45)+'Intro &amp; Setup'!$AF$28, WORKDAY(IF($Z$3='Intro &amp; Setup'!$BN$9, R45, AL45), 'Intro &amp; Setup'!$AF$28, $BR$59:$BR$106)))</f>
        <v/>
      </c>
      <c r="AO45" s="18" t="str">
        <f t="shared" si="34"/>
        <v/>
      </c>
      <c r="AQ45" s="61" t="str">
        <f t="shared" si="14"/>
        <v/>
      </c>
      <c r="AS45" s="13" t="str">
        <f>IF(AD45="", "", IF(J45="", IF('Intro &amp; Setup'!$W$30='Intro &amp; Setup'!$BN$5, AD45-$BP$2, NETWORKDAYS($BP$2, AD45, $BR$59:$BR$106)-1), IF(AD45&lt;J45, $AS$7, $AS$6)))</f>
        <v/>
      </c>
      <c r="AT45" s="20" t="str">
        <f>IF(AE45="", "", IF(K45="", IF('Intro &amp; Setup'!$W$30='Intro &amp; Setup'!$BN$5, AE45-$BP$2, NETWORKDAYS($BP$2, AE45, $BR$59:$BR$106)-1), IF(AE45&lt;K45, $AS$7, $AS$6)))</f>
        <v/>
      </c>
      <c r="AU45" s="20" t="str">
        <f>IF(AF45="", "", IF(L45="", IF('Intro &amp; Setup'!$W$30='Intro &amp; Setup'!$BN$5, AF45-$BP$2, NETWORKDAYS($BP$2, AF45, $BR$59:$BR$106)-1), IF(AF45&lt;L45, $AS$7, $AS$6)))</f>
        <v/>
      </c>
      <c r="AV45" s="20" t="str">
        <f>IF(AG45="", "", IF(M45="", IF('Intro &amp; Setup'!$W$30='Intro &amp; Setup'!$BN$5, AG45-$BP$2, NETWORKDAYS($BP$2, AG45, $BR$59:$BR$106)-1), IF(AG45&lt;M45, $AS$7, $AS$6)))</f>
        <v/>
      </c>
      <c r="AW45" s="20" t="str">
        <f>IF(AH45="", "", IF(N45="", IF('Intro &amp; Setup'!$W$30='Intro &amp; Setup'!$BN$5, AH45-$BP$2, NETWORKDAYS($BP$2, AH45, $BR$59:$BR$106)-1), IF(AH45&lt;N45, $AS$7, $AS$6)))</f>
        <v/>
      </c>
      <c r="AX45" s="20" t="str">
        <f>IF(AI45="", "", IF(O45="", IF('Intro &amp; Setup'!$W$30='Intro &amp; Setup'!$BN$5, AI45-$BP$2, NETWORKDAYS($BP$2, AI45, $BR$59:$BR$106)-1), IF(AI45&lt;O45, $AS$7, $AS$6)))</f>
        <v/>
      </c>
      <c r="AY45" s="20" t="str">
        <f>IF(AJ45="", "", IF(P45="", IF('Intro &amp; Setup'!$W$30='Intro &amp; Setup'!$BN$5, AJ45-$BP$2, NETWORKDAYS($BP$2, AJ45, $BR$59:$BR$106)-1), IF(AJ45&lt;P45, $AS$7, $AS$6)))</f>
        <v/>
      </c>
      <c r="AZ45" s="20" t="str">
        <f>IF(AK45="", "", IF(Q45="", IF('Intro &amp; Setup'!$W$30='Intro &amp; Setup'!$BN$5, AK45-$BP$2, NETWORKDAYS($BP$2, AK45, $BR$59:$BR$106)-1), IF(AK45&lt;Q45, $AS$7, $AS$6)))</f>
        <v/>
      </c>
      <c r="BA45" s="20" t="str">
        <f>IF(AL45="", "", IF(R45="", IF('Intro &amp; Setup'!$W$30='Intro &amp; Setup'!$BN$5, AL45-$BP$2, NETWORKDAYS($BP$2, AL45, $BR$59:$BR$106)-1), IF(AL45&lt;R45, $AS$7, $AS$6)))</f>
        <v/>
      </c>
      <c r="BB45" s="14" t="str">
        <f>IF(AM45="", "", IF(S45="", IF('Intro &amp; Setup'!$W$30='Intro &amp; Setup'!$BN$5, AM45-$BP$2, NETWORKDAYS($BP$2, AM45, $BR$59:$BR$106)-1), IF(AM45&lt;S45, $AS$7, $AS$6)))</f>
        <v/>
      </c>
      <c r="BD45" s="13" t="str">
        <f t="shared" si="15"/>
        <v/>
      </c>
      <c r="BE45" s="20" t="str">
        <f t="shared" si="16"/>
        <v/>
      </c>
      <c r="BF45" s="20" t="str">
        <f t="shared" si="17"/>
        <v/>
      </c>
      <c r="BG45" s="20" t="str">
        <f t="shared" si="18"/>
        <v/>
      </c>
      <c r="BH45" s="20" t="str">
        <f t="shared" si="19"/>
        <v/>
      </c>
      <c r="BI45" s="20" t="str">
        <f t="shared" si="20"/>
        <v/>
      </c>
      <c r="BJ45" s="20" t="str">
        <f t="shared" si="21"/>
        <v/>
      </c>
      <c r="BK45" s="20" t="str">
        <f t="shared" si="22"/>
        <v/>
      </c>
      <c r="BL45" s="20" t="str">
        <f t="shared" si="23"/>
        <v/>
      </c>
      <c r="BM45" s="14" t="str">
        <f t="shared" si="24"/>
        <v/>
      </c>
      <c r="BP45" s="36" t="s">
        <v>40</v>
      </c>
      <c r="BR45" s="37">
        <f ca="1">BU45-INDEX(BX40:BX46, MATCH(BT45, BW40:BW46, 0))</f>
        <v>44802</v>
      </c>
      <c r="BS45" s="33"/>
      <c r="BT45" s="38" t="str">
        <f ca="1">TEXT(BU45, "ddd")</f>
        <v>Wed</v>
      </c>
      <c r="BU45" s="39">
        <f ca="1">DATE(BR39, 8, 31)</f>
        <v>44804</v>
      </c>
      <c r="BW45" s="18" t="s">
        <v>41</v>
      </c>
      <c r="BX45" s="18">
        <v>5</v>
      </c>
      <c r="BY45" s="18">
        <v>2</v>
      </c>
      <c r="BZ45" s="18">
        <v>1</v>
      </c>
    </row>
    <row r="46" spans="1:78" x14ac:dyDescent="0.25">
      <c r="A46" s="58"/>
      <c r="B46" s="13" t="str">
        <f t="shared" si="29"/>
        <v/>
      </c>
      <c r="C46" s="18" t="str">
        <f t="shared" si="29"/>
        <v/>
      </c>
      <c r="D46" s="14" t="str">
        <f t="shared" si="29"/>
        <v/>
      </c>
      <c r="E46" s="58"/>
      <c r="F46" s="3" t="str">
        <f t="shared" si="10"/>
        <v/>
      </c>
      <c r="G46" s="58"/>
      <c r="H46" s="95"/>
      <c r="I46" s="96"/>
      <c r="J46" s="97"/>
      <c r="K46" s="96"/>
      <c r="L46" s="96"/>
      <c r="M46" s="96"/>
      <c r="N46" s="96"/>
      <c r="O46" s="96"/>
      <c r="P46" s="96"/>
      <c r="Q46" s="96"/>
      <c r="R46" s="96"/>
      <c r="S46" s="98"/>
      <c r="T46" s="58"/>
      <c r="V46" s="18" t="str">
        <f t="shared" si="11"/>
        <v/>
      </c>
      <c r="W46" s="14" t="str">
        <f t="shared" si="12"/>
        <v/>
      </c>
      <c r="Y46" s="18" t="str">
        <f t="shared" si="30"/>
        <v/>
      </c>
      <c r="Z46" s="14" t="str">
        <f t="shared" si="30"/>
        <v/>
      </c>
      <c r="AB46" s="77" t="str">
        <f t="shared" si="13"/>
        <v/>
      </c>
      <c r="AD46" s="48" t="str">
        <f>IF(OR($H46="", AD$9="", I46=""), "", IF('Intro &amp; Setup'!$W$30='Intro &amp; Setup'!$BN$15, I46+'Intro &amp; Setup'!$AF$19, WORKDAY(I46, 'Intro &amp; Setup'!$AF$19, $BR$59:$BR$106)))</f>
        <v/>
      </c>
      <c r="AE46" s="2" t="str">
        <f>IF(OR($H46="", AE$9="", J46=""), "", IF('Intro &amp; Setup'!$W$30='Intro &amp; Setup'!$BN$15, IF($Z$3='Intro &amp; Setup'!$BN$9, J46, AD46)+'Intro &amp; Setup'!$AF$20, WORKDAY(IF($Z$3='Intro &amp; Setup'!$BN$9, J46, AD46), 'Intro &amp; Setup'!$AF$20, $BR$59:$BR$106)))</f>
        <v/>
      </c>
      <c r="AF46" s="2" t="str">
        <f>IF(OR($H46="", AF$9="", K46=""), "", IF('Intro &amp; Setup'!$W$30='Intro &amp; Setup'!$BN$15, IF($Z$3='Intro &amp; Setup'!$BN$9, K46, AE46)+'Intro &amp; Setup'!$AF$21, WORKDAY(IF($Z$3='Intro &amp; Setup'!$BN$9, K46, AE46), 'Intro &amp; Setup'!$AF$21, $BR$59:$BR$106)))</f>
        <v/>
      </c>
      <c r="AG46" s="2" t="str">
        <f>IF(OR($H46="", AG$9="", L46=""), "", IF('Intro &amp; Setup'!$W$30='Intro &amp; Setup'!$BN$15, IF($Z$3='Intro &amp; Setup'!$BN$9, L46, AF46)+'Intro &amp; Setup'!$AF$22, WORKDAY(IF($Z$3='Intro &amp; Setup'!$BN$9, L46, AF46), 'Intro &amp; Setup'!$AF$22, $BR$59:$BR$106)))</f>
        <v/>
      </c>
      <c r="AH46" s="2" t="str">
        <f>IF(OR($H46="", AH$9="", M46=""), "", IF('Intro &amp; Setup'!$W$30='Intro &amp; Setup'!$BN$15, IF($Z$3='Intro &amp; Setup'!$BN$9, M46, AG46)+'Intro &amp; Setup'!$AF$23, WORKDAY(IF($Z$3='Intro &amp; Setup'!$BN$9, M46, AG46), 'Intro &amp; Setup'!$AF$23, $BR$59:$BR$106)))</f>
        <v/>
      </c>
      <c r="AI46" s="2" t="str">
        <f>IF(OR($H46="", AI$9="", N46=""), "", IF('Intro &amp; Setup'!$W$30='Intro &amp; Setup'!$BN$15, IF($Z$3='Intro &amp; Setup'!$BN$9, N46, AH46)+'Intro &amp; Setup'!$AF$24, WORKDAY(IF($Z$3='Intro &amp; Setup'!$BN$9, N46, AH46), 'Intro &amp; Setup'!$AF$24, $BR$59:$BR$106)))</f>
        <v/>
      </c>
      <c r="AJ46" s="2" t="str">
        <f>IF(OR($H46="", AJ$9="", O46=""), "", IF('Intro &amp; Setup'!$W$30='Intro &amp; Setup'!$BN$15, IF($Z$3='Intro &amp; Setup'!$BN$9, O46, AI46)+'Intro &amp; Setup'!$AF$25, WORKDAY(IF($Z$3='Intro &amp; Setup'!$BN$9, O46, AI46), 'Intro &amp; Setup'!$AF$25, $BR$59:$BR$106)))</f>
        <v/>
      </c>
      <c r="AK46" s="2" t="str">
        <f>IF(OR($H46="", AK$9="", P46=""), "", IF('Intro &amp; Setup'!$W$30='Intro &amp; Setup'!$BN$15, IF($Z$3='Intro &amp; Setup'!$BN$9, P46, AJ46)+'Intro &amp; Setup'!$AF$26, WORKDAY(IF($Z$3='Intro &amp; Setup'!$BN$9, P46, AJ46), 'Intro &amp; Setup'!$AF$26, $BR$59:$BR$106)))</f>
        <v/>
      </c>
      <c r="AL46" s="2" t="str">
        <f>IF(OR($H46="", AL$9="", Q46=""), "", IF('Intro &amp; Setup'!$W$30='Intro &amp; Setup'!$BN$15, IF($Z$3='Intro &amp; Setup'!$BN$9, Q46, AK46)+'Intro &amp; Setup'!$AF$27, WORKDAY(IF($Z$3='Intro &amp; Setup'!$BN$9, Q46, AK46), 'Intro &amp; Setup'!$AF$27, $BR$59:$BR$106)))</f>
        <v/>
      </c>
      <c r="AM46" s="10" t="str">
        <f>IF(OR($H46="", AM$9="", R46=""), "", IF('Intro &amp; Setup'!$W$30='Intro &amp; Setup'!$BN$15, IF($Z$3='Intro &amp; Setup'!$BN$9, R46, AL46)+'Intro &amp; Setup'!$AF$28, WORKDAY(IF($Z$3='Intro &amp; Setup'!$BN$9, R46, AL46), 'Intro &amp; Setup'!$AF$28, $BR$59:$BR$106)))</f>
        <v/>
      </c>
      <c r="AO46" s="18" t="str">
        <f t="shared" si="34"/>
        <v/>
      </c>
      <c r="AQ46" s="61" t="str">
        <f t="shared" si="14"/>
        <v/>
      </c>
      <c r="AS46" s="13" t="str">
        <f>IF(AD46="", "", IF(J46="", IF('Intro &amp; Setup'!$W$30='Intro &amp; Setup'!$BN$5, AD46-$BP$2, NETWORKDAYS($BP$2, AD46, $BR$59:$BR$106)-1), IF(AD46&lt;J46, $AS$7, $AS$6)))</f>
        <v/>
      </c>
      <c r="AT46" s="20" t="str">
        <f>IF(AE46="", "", IF(K46="", IF('Intro &amp; Setup'!$W$30='Intro &amp; Setup'!$BN$5, AE46-$BP$2, NETWORKDAYS($BP$2, AE46, $BR$59:$BR$106)-1), IF(AE46&lt;K46, $AS$7, $AS$6)))</f>
        <v/>
      </c>
      <c r="AU46" s="20" t="str">
        <f>IF(AF46="", "", IF(L46="", IF('Intro &amp; Setup'!$W$30='Intro &amp; Setup'!$BN$5, AF46-$BP$2, NETWORKDAYS($BP$2, AF46, $BR$59:$BR$106)-1), IF(AF46&lt;L46, $AS$7, $AS$6)))</f>
        <v/>
      </c>
      <c r="AV46" s="20" t="str">
        <f>IF(AG46="", "", IF(M46="", IF('Intro &amp; Setup'!$W$30='Intro &amp; Setup'!$BN$5, AG46-$BP$2, NETWORKDAYS($BP$2, AG46, $BR$59:$BR$106)-1), IF(AG46&lt;M46, $AS$7, $AS$6)))</f>
        <v/>
      </c>
      <c r="AW46" s="20" t="str">
        <f>IF(AH46="", "", IF(N46="", IF('Intro &amp; Setup'!$W$30='Intro &amp; Setup'!$BN$5, AH46-$BP$2, NETWORKDAYS($BP$2, AH46, $BR$59:$BR$106)-1), IF(AH46&lt;N46, $AS$7, $AS$6)))</f>
        <v/>
      </c>
      <c r="AX46" s="20" t="str">
        <f>IF(AI46="", "", IF(O46="", IF('Intro &amp; Setup'!$W$30='Intro &amp; Setup'!$BN$5, AI46-$BP$2, NETWORKDAYS($BP$2, AI46, $BR$59:$BR$106)-1), IF(AI46&lt;O46, $AS$7, $AS$6)))</f>
        <v/>
      </c>
      <c r="AY46" s="20" t="str">
        <f>IF(AJ46="", "", IF(P46="", IF('Intro &amp; Setup'!$W$30='Intro &amp; Setup'!$BN$5, AJ46-$BP$2, NETWORKDAYS($BP$2, AJ46, $BR$59:$BR$106)-1), IF(AJ46&lt;P46, $AS$7, $AS$6)))</f>
        <v/>
      </c>
      <c r="AZ46" s="20" t="str">
        <f>IF(AK46="", "", IF(Q46="", IF('Intro &amp; Setup'!$W$30='Intro &amp; Setup'!$BN$5, AK46-$BP$2, NETWORKDAYS($BP$2, AK46, $BR$59:$BR$106)-1), IF(AK46&lt;Q46, $AS$7, $AS$6)))</f>
        <v/>
      </c>
      <c r="BA46" s="20" t="str">
        <f>IF(AL46="", "", IF(R46="", IF('Intro &amp; Setup'!$W$30='Intro &amp; Setup'!$BN$5, AL46-$BP$2, NETWORKDAYS($BP$2, AL46, $BR$59:$BR$106)-1), IF(AL46&lt;R46, $AS$7, $AS$6)))</f>
        <v/>
      </c>
      <c r="BB46" s="14" t="str">
        <f>IF(AM46="", "", IF(S46="", IF('Intro &amp; Setup'!$W$30='Intro &amp; Setup'!$BN$5, AM46-$BP$2, NETWORKDAYS($BP$2, AM46, $BR$59:$BR$106)-1), IF(AM46&lt;S46, $AS$7, $AS$6)))</f>
        <v/>
      </c>
      <c r="BD46" s="13" t="str">
        <f t="shared" si="15"/>
        <v/>
      </c>
      <c r="BE46" s="20" t="str">
        <f t="shared" si="16"/>
        <v/>
      </c>
      <c r="BF46" s="20" t="str">
        <f t="shared" si="17"/>
        <v/>
      </c>
      <c r="BG46" s="20" t="str">
        <f t="shared" si="18"/>
        <v/>
      </c>
      <c r="BH46" s="20" t="str">
        <f t="shared" si="19"/>
        <v/>
      </c>
      <c r="BI46" s="20" t="str">
        <f t="shared" si="20"/>
        <v/>
      </c>
      <c r="BJ46" s="20" t="str">
        <f t="shared" si="21"/>
        <v/>
      </c>
      <c r="BK46" s="20" t="str">
        <f t="shared" si="22"/>
        <v/>
      </c>
      <c r="BL46" s="20" t="str">
        <f t="shared" si="23"/>
        <v/>
      </c>
      <c r="BM46" s="14" t="str">
        <f t="shared" si="24"/>
        <v/>
      </c>
      <c r="BP46" s="36" t="s">
        <v>42</v>
      </c>
      <c r="BR46" s="37">
        <f ca="1">IF(OR(BT46="Sat", BT46="Sun"), BU46+INDEX(BY40:BY46, MATCH(BT46, BW40:BW46, 0)), BU46)</f>
        <v>44921</v>
      </c>
      <c r="BS46" s="33"/>
      <c r="BT46" s="18" t="str">
        <f t="shared" ref="BT46:BT47" ca="1" si="35">TEXT(BU46, "ddd")</f>
        <v>Sun</v>
      </c>
      <c r="BU46" s="39">
        <f ca="1">DATE(BR39, 12, 25)</f>
        <v>44920</v>
      </c>
      <c r="BW46" s="19" t="s">
        <v>43</v>
      </c>
      <c r="BX46" s="19">
        <v>6</v>
      </c>
      <c r="BY46" s="19">
        <v>1</v>
      </c>
      <c r="BZ46" s="19">
        <v>2</v>
      </c>
    </row>
    <row r="47" spans="1:78" x14ac:dyDescent="0.25">
      <c r="A47" s="58"/>
      <c r="B47" s="13" t="str">
        <f t="shared" si="29"/>
        <v/>
      </c>
      <c r="C47" s="18" t="str">
        <f t="shared" si="29"/>
        <v/>
      </c>
      <c r="D47" s="14" t="str">
        <f t="shared" si="29"/>
        <v/>
      </c>
      <c r="E47" s="58"/>
      <c r="F47" s="3" t="str">
        <f t="shared" si="10"/>
        <v/>
      </c>
      <c r="G47" s="58"/>
      <c r="H47" s="95"/>
      <c r="I47" s="96"/>
      <c r="J47" s="97"/>
      <c r="K47" s="96"/>
      <c r="L47" s="96"/>
      <c r="M47" s="96"/>
      <c r="N47" s="96"/>
      <c r="O47" s="96"/>
      <c r="P47" s="96"/>
      <c r="Q47" s="96"/>
      <c r="R47" s="96"/>
      <c r="S47" s="98"/>
      <c r="T47" s="58"/>
      <c r="V47" s="18" t="str">
        <f t="shared" si="11"/>
        <v/>
      </c>
      <c r="W47" s="14" t="str">
        <f t="shared" si="12"/>
        <v/>
      </c>
      <c r="Y47" s="18" t="str">
        <f t="shared" si="30"/>
        <v/>
      </c>
      <c r="Z47" s="14" t="str">
        <f t="shared" si="30"/>
        <v/>
      </c>
      <c r="AB47" s="77" t="str">
        <f t="shared" si="13"/>
        <v/>
      </c>
      <c r="AD47" s="48" t="str">
        <f>IF(OR($H47="", AD$9="", I47=""), "", IF('Intro &amp; Setup'!$W$30='Intro &amp; Setup'!$BN$15, I47+'Intro &amp; Setup'!$AF$19, WORKDAY(I47, 'Intro &amp; Setup'!$AF$19, $BR$59:$BR$106)))</f>
        <v/>
      </c>
      <c r="AE47" s="2" t="str">
        <f>IF(OR($H47="", AE$9="", J47=""), "", IF('Intro &amp; Setup'!$W$30='Intro &amp; Setup'!$BN$15, IF($Z$3='Intro &amp; Setup'!$BN$9, J47, AD47)+'Intro &amp; Setup'!$AF$20, WORKDAY(IF($Z$3='Intro &amp; Setup'!$BN$9, J47, AD47), 'Intro &amp; Setup'!$AF$20, $BR$59:$BR$106)))</f>
        <v/>
      </c>
      <c r="AF47" s="2" t="str">
        <f>IF(OR($H47="", AF$9="", K47=""), "", IF('Intro &amp; Setup'!$W$30='Intro &amp; Setup'!$BN$15, IF($Z$3='Intro &amp; Setup'!$BN$9, K47, AE47)+'Intro &amp; Setup'!$AF$21, WORKDAY(IF($Z$3='Intro &amp; Setup'!$BN$9, K47, AE47), 'Intro &amp; Setup'!$AF$21, $BR$59:$BR$106)))</f>
        <v/>
      </c>
      <c r="AG47" s="2" t="str">
        <f>IF(OR($H47="", AG$9="", L47=""), "", IF('Intro &amp; Setup'!$W$30='Intro &amp; Setup'!$BN$15, IF($Z$3='Intro &amp; Setup'!$BN$9, L47, AF47)+'Intro &amp; Setup'!$AF$22, WORKDAY(IF($Z$3='Intro &amp; Setup'!$BN$9, L47, AF47), 'Intro &amp; Setup'!$AF$22, $BR$59:$BR$106)))</f>
        <v/>
      </c>
      <c r="AH47" s="2" t="str">
        <f>IF(OR($H47="", AH$9="", M47=""), "", IF('Intro &amp; Setup'!$W$30='Intro &amp; Setup'!$BN$15, IF($Z$3='Intro &amp; Setup'!$BN$9, M47, AG47)+'Intro &amp; Setup'!$AF$23, WORKDAY(IF($Z$3='Intro &amp; Setup'!$BN$9, M47, AG47), 'Intro &amp; Setup'!$AF$23, $BR$59:$BR$106)))</f>
        <v/>
      </c>
      <c r="AI47" s="2" t="str">
        <f>IF(OR($H47="", AI$9="", N47=""), "", IF('Intro &amp; Setup'!$W$30='Intro &amp; Setup'!$BN$15, IF($Z$3='Intro &amp; Setup'!$BN$9, N47, AH47)+'Intro &amp; Setup'!$AF$24, WORKDAY(IF($Z$3='Intro &amp; Setup'!$BN$9, N47, AH47), 'Intro &amp; Setup'!$AF$24, $BR$59:$BR$106)))</f>
        <v/>
      </c>
      <c r="AJ47" s="2" t="str">
        <f>IF(OR($H47="", AJ$9="", O47=""), "", IF('Intro &amp; Setup'!$W$30='Intro &amp; Setup'!$BN$15, IF($Z$3='Intro &amp; Setup'!$BN$9, O47, AI47)+'Intro &amp; Setup'!$AF$25, WORKDAY(IF($Z$3='Intro &amp; Setup'!$BN$9, O47, AI47), 'Intro &amp; Setup'!$AF$25, $BR$59:$BR$106)))</f>
        <v/>
      </c>
      <c r="AK47" s="2" t="str">
        <f>IF(OR($H47="", AK$9="", P47=""), "", IF('Intro &amp; Setup'!$W$30='Intro &amp; Setup'!$BN$15, IF($Z$3='Intro &amp; Setup'!$BN$9, P47, AJ47)+'Intro &amp; Setup'!$AF$26, WORKDAY(IF($Z$3='Intro &amp; Setup'!$BN$9, P47, AJ47), 'Intro &amp; Setup'!$AF$26, $BR$59:$BR$106)))</f>
        <v/>
      </c>
      <c r="AL47" s="2" t="str">
        <f>IF(OR($H47="", AL$9="", Q47=""), "", IF('Intro &amp; Setup'!$W$30='Intro &amp; Setup'!$BN$15, IF($Z$3='Intro &amp; Setup'!$BN$9, Q47, AK47)+'Intro &amp; Setup'!$AF$27, WORKDAY(IF($Z$3='Intro &amp; Setup'!$BN$9, Q47, AK47), 'Intro &amp; Setup'!$AF$27, $BR$59:$BR$106)))</f>
        <v/>
      </c>
      <c r="AM47" s="10" t="str">
        <f>IF(OR($H47="", AM$9="", R47=""), "", IF('Intro &amp; Setup'!$W$30='Intro &amp; Setup'!$BN$15, IF($Z$3='Intro &amp; Setup'!$BN$9, R47, AL47)+'Intro &amp; Setup'!$AF$28, WORKDAY(IF($Z$3='Intro &amp; Setup'!$BN$9, R47, AL47), 'Intro &amp; Setup'!$AF$28, $BR$59:$BR$106)))</f>
        <v/>
      </c>
      <c r="AO47" s="18" t="str">
        <f t="shared" si="34"/>
        <v/>
      </c>
      <c r="AQ47" s="61" t="str">
        <f t="shared" si="14"/>
        <v/>
      </c>
      <c r="AS47" s="13" t="str">
        <f>IF(AD47="", "", IF(J47="", IF('Intro &amp; Setup'!$W$30='Intro &amp; Setup'!$BN$5, AD47-$BP$2, NETWORKDAYS($BP$2, AD47, $BR$59:$BR$106)-1), IF(AD47&lt;J47, $AS$7, $AS$6)))</f>
        <v/>
      </c>
      <c r="AT47" s="20" t="str">
        <f>IF(AE47="", "", IF(K47="", IF('Intro &amp; Setup'!$W$30='Intro &amp; Setup'!$BN$5, AE47-$BP$2, NETWORKDAYS($BP$2, AE47, $BR$59:$BR$106)-1), IF(AE47&lt;K47, $AS$7, $AS$6)))</f>
        <v/>
      </c>
      <c r="AU47" s="20" t="str">
        <f>IF(AF47="", "", IF(L47="", IF('Intro &amp; Setup'!$W$30='Intro &amp; Setup'!$BN$5, AF47-$BP$2, NETWORKDAYS($BP$2, AF47, $BR$59:$BR$106)-1), IF(AF47&lt;L47, $AS$7, $AS$6)))</f>
        <v/>
      </c>
      <c r="AV47" s="20" t="str">
        <f>IF(AG47="", "", IF(M47="", IF('Intro &amp; Setup'!$W$30='Intro &amp; Setup'!$BN$5, AG47-$BP$2, NETWORKDAYS($BP$2, AG47, $BR$59:$BR$106)-1), IF(AG47&lt;M47, $AS$7, $AS$6)))</f>
        <v/>
      </c>
      <c r="AW47" s="20" t="str">
        <f>IF(AH47="", "", IF(N47="", IF('Intro &amp; Setup'!$W$30='Intro &amp; Setup'!$BN$5, AH47-$BP$2, NETWORKDAYS($BP$2, AH47, $BR$59:$BR$106)-1), IF(AH47&lt;N47, $AS$7, $AS$6)))</f>
        <v/>
      </c>
      <c r="AX47" s="20" t="str">
        <f>IF(AI47="", "", IF(O47="", IF('Intro &amp; Setup'!$W$30='Intro &amp; Setup'!$BN$5, AI47-$BP$2, NETWORKDAYS($BP$2, AI47, $BR$59:$BR$106)-1), IF(AI47&lt;O47, $AS$7, $AS$6)))</f>
        <v/>
      </c>
      <c r="AY47" s="20" t="str">
        <f>IF(AJ47="", "", IF(P47="", IF('Intro &amp; Setup'!$W$30='Intro &amp; Setup'!$BN$5, AJ47-$BP$2, NETWORKDAYS($BP$2, AJ47, $BR$59:$BR$106)-1), IF(AJ47&lt;P47, $AS$7, $AS$6)))</f>
        <v/>
      </c>
      <c r="AZ47" s="20" t="str">
        <f>IF(AK47="", "", IF(Q47="", IF('Intro &amp; Setup'!$W$30='Intro &amp; Setup'!$BN$5, AK47-$BP$2, NETWORKDAYS($BP$2, AK47, $BR$59:$BR$106)-1), IF(AK47&lt;Q47, $AS$7, $AS$6)))</f>
        <v/>
      </c>
      <c r="BA47" s="20" t="str">
        <f>IF(AL47="", "", IF(R47="", IF('Intro &amp; Setup'!$W$30='Intro &amp; Setup'!$BN$5, AL47-$BP$2, NETWORKDAYS($BP$2, AL47, $BR$59:$BR$106)-1), IF(AL47&lt;R47, $AS$7, $AS$6)))</f>
        <v/>
      </c>
      <c r="BB47" s="14" t="str">
        <f>IF(AM47="", "", IF(S47="", IF('Intro &amp; Setup'!$W$30='Intro &amp; Setup'!$BN$5, AM47-$BP$2, NETWORKDAYS($BP$2, AM47, $BR$59:$BR$106)-1), IF(AM47&lt;S47, $AS$7, $AS$6)))</f>
        <v/>
      </c>
      <c r="BD47" s="13" t="str">
        <f t="shared" si="15"/>
        <v/>
      </c>
      <c r="BE47" s="20" t="str">
        <f t="shared" si="16"/>
        <v/>
      </c>
      <c r="BF47" s="20" t="str">
        <f t="shared" si="17"/>
        <v/>
      </c>
      <c r="BG47" s="20" t="str">
        <f t="shared" si="18"/>
        <v/>
      </c>
      <c r="BH47" s="20" t="str">
        <f t="shared" si="19"/>
        <v/>
      </c>
      <c r="BI47" s="20" t="str">
        <f t="shared" si="20"/>
        <v/>
      </c>
      <c r="BJ47" s="20" t="str">
        <f t="shared" si="21"/>
        <v/>
      </c>
      <c r="BK47" s="20" t="str">
        <f t="shared" si="22"/>
        <v/>
      </c>
      <c r="BL47" s="20" t="str">
        <f t="shared" si="23"/>
        <v/>
      </c>
      <c r="BM47" s="14" t="str">
        <f t="shared" si="24"/>
        <v/>
      </c>
      <c r="BP47" s="23" t="s">
        <v>44</v>
      </c>
      <c r="BR47" s="40">
        <f ca="1">IF(BT46="Sat", BR46+1, IF(BT47="Sat", BU47+INDEX(BY40:BY46, MATCH(BT47, BW40:BW46, 0)), BU47))</f>
        <v>44921</v>
      </c>
      <c r="BS47" s="33"/>
      <c r="BT47" s="19" t="str">
        <f t="shared" ca="1" si="35"/>
        <v>Mon</v>
      </c>
      <c r="BU47" s="41">
        <f ca="1">DATE(BR39, 12, 26)</f>
        <v>44921</v>
      </c>
    </row>
    <row r="48" spans="1:78" x14ac:dyDescent="0.25">
      <c r="A48" s="58"/>
      <c r="B48" s="13" t="str">
        <f t="shared" si="29"/>
        <v/>
      </c>
      <c r="C48" s="18" t="str">
        <f t="shared" si="29"/>
        <v/>
      </c>
      <c r="D48" s="14" t="str">
        <f t="shared" si="29"/>
        <v/>
      </c>
      <c r="E48" s="58"/>
      <c r="F48" s="3" t="str">
        <f t="shared" si="10"/>
        <v/>
      </c>
      <c r="G48" s="58"/>
      <c r="H48" s="95"/>
      <c r="I48" s="96"/>
      <c r="J48" s="97"/>
      <c r="K48" s="96"/>
      <c r="L48" s="96"/>
      <c r="M48" s="96"/>
      <c r="N48" s="96"/>
      <c r="O48" s="96"/>
      <c r="P48" s="96"/>
      <c r="Q48" s="96"/>
      <c r="R48" s="96"/>
      <c r="S48" s="98"/>
      <c r="T48" s="58"/>
      <c r="V48" s="18" t="str">
        <f t="shared" si="11"/>
        <v/>
      </c>
      <c r="W48" s="14" t="str">
        <f t="shared" si="12"/>
        <v/>
      </c>
      <c r="Y48" s="18" t="str">
        <f t="shared" si="30"/>
        <v/>
      </c>
      <c r="Z48" s="14" t="str">
        <f t="shared" si="30"/>
        <v/>
      </c>
      <c r="AB48" s="77" t="str">
        <f t="shared" si="13"/>
        <v/>
      </c>
      <c r="AD48" s="48" t="str">
        <f>IF(OR($H48="", AD$9="", I48=""), "", IF('Intro &amp; Setup'!$W$30='Intro &amp; Setup'!$BN$15, I48+'Intro &amp; Setup'!$AF$19, WORKDAY(I48, 'Intro &amp; Setup'!$AF$19, $BR$59:$BR$106)))</f>
        <v/>
      </c>
      <c r="AE48" s="2" t="str">
        <f>IF(OR($H48="", AE$9="", J48=""), "", IF('Intro &amp; Setup'!$W$30='Intro &amp; Setup'!$BN$15, IF($Z$3='Intro &amp; Setup'!$BN$9, J48, AD48)+'Intro &amp; Setup'!$AF$20, WORKDAY(IF($Z$3='Intro &amp; Setup'!$BN$9, J48, AD48), 'Intro &amp; Setup'!$AF$20, $BR$59:$BR$106)))</f>
        <v/>
      </c>
      <c r="AF48" s="2" t="str">
        <f>IF(OR($H48="", AF$9="", K48=""), "", IF('Intro &amp; Setup'!$W$30='Intro &amp; Setup'!$BN$15, IF($Z$3='Intro &amp; Setup'!$BN$9, K48, AE48)+'Intro &amp; Setup'!$AF$21, WORKDAY(IF($Z$3='Intro &amp; Setup'!$BN$9, K48, AE48), 'Intro &amp; Setup'!$AF$21, $BR$59:$BR$106)))</f>
        <v/>
      </c>
      <c r="AG48" s="2" t="str">
        <f>IF(OR($H48="", AG$9="", L48=""), "", IF('Intro &amp; Setup'!$W$30='Intro &amp; Setup'!$BN$15, IF($Z$3='Intro &amp; Setup'!$BN$9, L48, AF48)+'Intro &amp; Setup'!$AF$22, WORKDAY(IF($Z$3='Intro &amp; Setup'!$BN$9, L48, AF48), 'Intro &amp; Setup'!$AF$22, $BR$59:$BR$106)))</f>
        <v/>
      </c>
      <c r="AH48" s="2" t="str">
        <f>IF(OR($H48="", AH$9="", M48=""), "", IF('Intro &amp; Setup'!$W$30='Intro &amp; Setup'!$BN$15, IF($Z$3='Intro &amp; Setup'!$BN$9, M48, AG48)+'Intro &amp; Setup'!$AF$23, WORKDAY(IF($Z$3='Intro &amp; Setup'!$BN$9, M48, AG48), 'Intro &amp; Setup'!$AF$23, $BR$59:$BR$106)))</f>
        <v/>
      </c>
      <c r="AI48" s="2" t="str">
        <f>IF(OR($H48="", AI$9="", N48=""), "", IF('Intro &amp; Setup'!$W$30='Intro &amp; Setup'!$BN$15, IF($Z$3='Intro &amp; Setup'!$BN$9, N48, AH48)+'Intro &amp; Setup'!$AF$24, WORKDAY(IF($Z$3='Intro &amp; Setup'!$BN$9, N48, AH48), 'Intro &amp; Setup'!$AF$24, $BR$59:$BR$106)))</f>
        <v/>
      </c>
      <c r="AJ48" s="2" t="str">
        <f>IF(OR($H48="", AJ$9="", O48=""), "", IF('Intro &amp; Setup'!$W$30='Intro &amp; Setup'!$BN$15, IF($Z$3='Intro &amp; Setup'!$BN$9, O48, AI48)+'Intro &amp; Setup'!$AF$25, WORKDAY(IF($Z$3='Intro &amp; Setup'!$BN$9, O48, AI48), 'Intro &amp; Setup'!$AF$25, $BR$59:$BR$106)))</f>
        <v/>
      </c>
      <c r="AK48" s="2" t="str">
        <f>IF(OR($H48="", AK$9="", P48=""), "", IF('Intro &amp; Setup'!$W$30='Intro &amp; Setup'!$BN$15, IF($Z$3='Intro &amp; Setup'!$BN$9, P48, AJ48)+'Intro &amp; Setup'!$AF$26, WORKDAY(IF($Z$3='Intro &amp; Setup'!$BN$9, P48, AJ48), 'Intro &amp; Setup'!$AF$26, $BR$59:$BR$106)))</f>
        <v/>
      </c>
      <c r="AL48" s="2" t="str">
        <f>IF(OR($H48="", AL$9="", Q48=""), "", IF('Intro &amp; Setup'!$W$30='Intro &amp; Setup'!$BN$15, IF($Z$3='Intro &amp; Setup'!$BN$9, Q48, AK48)+'Intro &amp; Setup'!$AF$27, WORKDAY(IF($Z$3='Intro &amp; Setup'!$BN$9, Q48, AK48), 'Intro &amp; Setup'!$AF$27, $BR$59:$BR$106)))</f>
        <v/>
      </c>
      <c r="AM48" s="10" t="str">
        <f>IF(OR($H48="", AM$9="", R48=""), "", IF('Intro &amp; Setup'!$W$30='Intro &amp; Setup'!$BN$15, IF($Z$3='Intro &amp; Setup'!$BN$9, R48, AL48)+'Intro &amp; Setup'!$AF$28, WORKDAY(IF($Z$3='Intro &amp; Setup'!$BN$9, R48, AL48), 'Intro &amp; Setup'!$AF$28, $BR$59:$BR$106)))</f>
        <v/>
      </c>
      <c r="AO48" s="18" t="str">
        <f t="shared" si="34"/>
        <v/>
      </c>
      <c r="AQ48" s="61" t="str">
        <f t="shared" si="14"/>
        <v/>
      </c>
      <c r="AS48" s="13" t="str">
        <f>IF(AD48="", "", IF(J48="", IF('Intro &amp; Setup'!$W$30='Intro &amp; Setup'!$BN$5, AD48-$BP$2, NETWORKDAYS($BP$2, AD48, $BR$59:$BR$106)-1), IF(AD48&lt;J48, $AS$7, $AS$6)))</f>
        <v/>
      </c>
      <c r="AT48" s="20" t="str">
        <f>IF(AE48="", "", IF(K48="", IF('Intro &amp; Setup'!$W$30='Intro &amp; Setup'!$BN$5, AE48-$BP$2, NETWORKDAYS($BP$2, AE48, $BR$59:$BR$106)-1), IF(AE48&lt;K48, $AS$7, $AS$6)))</f>
        <v/>
      </c>
      <c r="AU48" s="20" t="str">
        <f>IF(AF48="", "", IF(L48="", IF('Intro &amp; Setup'!$W$30='Intro &amp; Setup'!$BN$5, AF48-$BP$2, NETWORKDAYS($BP$2, AF48, $BR$59:$BR$106)-1), IF(AF48&lt;L48, $AS$7, $AS$6)))</f>
        <v/>
      </c>
      <c r="AV48" s="20" t="str">
        <f>IF(AG48="", "", IF(M48="", IF('Intro &amp; Setup'!$W$30='Intro &amp; Setup'!$BN$5, AG48-$BP$2, NETWORKDAYS($BP$2, AG48, $BR$59:$BR$106)-1), IF(AG48&lt;M48, $AS$7, $AS$6)))</f>
        <v/>
      </c>
      <c r="AW48" s="20" t="str">
        <f>IF(AH48="", "", IF(N48="", IF('Intro &amp; Setup'!$W$30='Intro &amp; Setup'!$BN$5, AH48-$BP$2, NETWORKDAYS($BP$2, AH48, $BR$59:$BR$106)-1), IF(AH48&lt;N48, $AS$7, $AS$6)))</f>
        <v/>
      </c>
      <c r="AX48" s="20" t="str">
        <f>IF(AI48="", "", IF(O48="", IF('Intro &amp; Setup'!$W$30='Intro &amp; Setup'!$BN$5, AI48-$BP$2, NETWORKDAYS($BP$2, AI48, $BR$59:$BR$106)-1), IF(AI48&lt;O48, $AS$7, $AS$6)))</f>
        <v/>
      </c>
      <c r="AY48" s="20" t="str">
        <f>IF(AJ48="", "", IF(P48="", IF('Intro &amp; Setup'!$W$30='Intro &amp; Setup'!$BN$5, AJ48-$BP$2, NETWORKDAYS($BP$2, AJ48, $BR$59:$BR$106)-1), IF(AJ48&lt;P48, $AS$7, $AS$6)))</f>
        <v/>
      </c>
      <c r="AZ48" s="20" t="str">
        <f>IF(AK48="", "", IF(Q48="", IF('Intro &amp; Setup'!$W$30='Intro &amp; Setup'!$BN$5, AK48-$BP$2, NETWORKDAYS($BP$2, AK48, $BR$59:$BR$106)-1), IF(AK48&lt;Q48, $AS$7, $AS$6)))</f>
        <v/>
      </c>
      <c r="BA48" s="20" t="str">
        <f>IF(AL48="", "", IF(R48="", IF('Intro &amp; Setup'!$W$30='Intro &amp; Setup'!$BN$5, AL48-$BP$2, NETWORKDAYS($BP$2, AL48, $BR$59:$BR$106)-1), IF(AL48&lt;R48, $AS$7, $AS$6)))</f>
        <v/>
      </c>
      <c r="BB48" s="14" t="str">
        <f>IF(AM48="", "", IF(S48="", IF('Intro &amp; Setup'!$W$30='Intro &amp; Setup'!$BN$5, AM48-$BP$2, NETWORKDAYS($BP$2, AM48, $BR$59:$BR$106)-1), IF(AM48&lt;S48, $AS$7, $AS$6)))</f>
        <v/>
      </c>
      <c r="BD48" s="13" t="str">
        <f t="shared" si="15"/>
        <v/>
      </c>
      <c r="BE48" s="20" t="str">
        <f t="shared" si="16"/>
        <v/>
      </c>
      <c r="BF48" s="20" t="str">
        <f t="shared" si="17"/>
        <v/>
      </c>
      <c r="BG48" s="20" t="str">
        <f t="shared" si="18"/>
        <v/>
      </c>
      <c r="BH48" s="20" t="str">
        <f t="shared" si="19"/>
        <v/>
      </c>
      <c r="BI48" s="20" t="str">
        <f t="shared" si="20"/>
        <v/>
      </c>
      <c r="BJ48" s="20" t="str">
        <f t="shared" si="21"/>
        <v/>
      </c>
      <c r="BK48" s="20" t="str">
        <f t="shared" si="22"/>
        <v/>
      </c>
      <c r="BL48" s="20" t="str">
        <f t="shared" si="23"/>
        <v/>
      </c>
      <c r="BM48" s="14" t="str">
        <f t="shared" si="24"/>
        <v/>
      </c>
      <c r="BP48" s="30" t="s">
        <v>24</v>
      </c>
      <c r="BQ48" s="30"/>
      <c r="BR48" s="52">
        <f ca="1">BR39+1</f>
        <v>2023</v>
      </c>
      <c r="BS48" s="29"/>
      <c r="BT48" s="30" t="s">
        <v>25</v>
      </c>
      <c r="BU48" s="30" t="s">
        <v>26</v>
      </c>
      <c r="BW48" s="30" t="s">
        <v>23</v>
      </c>
      <c r="BX48" s="30" t="s">
        <v>27</v>
      </c>
      <c r="BY48" s="30" t="s">
        <v>28</v>
      </c>
      <c r="BZ48" s="30" t="s">
        <v>29</v>
      </c>
    </row>
    <row r="49" spans="1:78" x14ac:dyDescent="0.25">
      <c r="A49" s="58"/>
      <c r="B49" s="13" t="str">
        <f t="shared" si="29"/>
        <v/>
      </c>
      <c r="C49" s="18" t="str">
        <f t="shared" si="29"/>
        <v/>
      </c>
      <c r="D49" s="14" t="str">
        <f t="shared" si="29"/>
        <v/>
      </c>
      <c r="E49" s="58"/>
      <c r="F49" s="3" t="str">
        <f t="shared" si="10"/>
        <v/>
      </c>
      <c r="G49" s="58"/>
      <c r="H49" s="95"/>
      <c r="I49" s="96"/>
      <c r="J49" s="97"/>
      <c r="K49" s="96"/>
      <c r="L49" s="96"/>
      <c r="M49" s="96"/>
      <c r="N49" s="96"/>
      <c r="O49" s="96"/>
      <c r="P49" s="96"/>
      <c r="Q49" s="96"/>
      <c r="R49" s="96"/>
      <c r="S49" s="98"/>
      <c r="T49" s="58"/>
      <c r="V49" s="18" t="str">
        <f t="shared" si="11"/>
        <v/>
      </c>
      <c r="W49" s="14" t="str">
        <f t="shared" si="12"/>
        <v/>
      </c>
      <c r="Y49" s="18" t="str">
        <f t="shared" si="30"/>
        <v/>
      </c>
      <c r="Z49" s="14" t="str">
        <f t="shared" si="30"/>
        <v/>
      </c>
      <c r="AB49" s="77" t="str">
        <f t="shared" si="13"/>
        <v/>
      </c>
      <c r="AD49" s="48" t="str">
        <f>IF(OR($H49="", AD$9="", I49=""), "", IF('Intro &amp; Setup'!$W$30='Intro &amp; Setup'!$BN$15, I49+'Intro &amp; Setup'!$AF$19, WORKDAY(I49, 'Intro &amp; Setup'!$AF$19, $BR$59:$BR$106)))</f>
        <v/>
      </c>
      <c r="AE49" s="2" t="str">
        <f>IF(OR($H49="", AE$9="", J49=""), "", IF('Intro &amp; Setup'!$W$30='Intro &amp; Setup'!$BN$15, IF($Z$3='Intro &amp; Setup'!$BN$9, J49, AD49)+'Intro &amp; Setup'!$AF$20, WORKDAY(IF($Z$3='Intro &amp; Setup'!$BN$9, J49, AD49), 'Intro &amp; Setup'!$AF$20, $BR$59:$BR$106)))</f>
        <v/>
      </c>
      <c r="AF49" s="2" t="str">
        <f>IF(OR($H49="", AF$9="", K49=""), "", IF('Intro &amp; Setup'!$W$30='Intro &amp; Setup'!$BN$15, IF($Z$3='Intro &amp; Setup'!$BN$9, K49, AE49)+'Intro &amp; Setup'!$AF$21, WORKDAY(IF($Z$3='Intro &amp; Setup'!$BN$9, K49, AE49), 'Intro &amp; Setup'!$AF$21, $BR$59:$BR$106)))</f>
        <v/>
      </c>
      <c r="AG49" s="2" t="str">
        <f>IF(OR($H49="", AG$9="", L49=""), "", IF('Intro &amp; Setup'!$W$30='Intro &amp; Setup'!$BN$15, IF($Z$3='Intro &amp; Setup'!$BN$9, L49, AF49)+'Intro &amp; Setup'!$AF$22, WORKDAY(IF($Z$3='Intro &amp; Setup'!$BN$9, L49, AF49), 'Intro &amp; Setup'!$AF$22, $BR$59:$BR$106)))</f>
        <v/>
      </c>
      <c r="AH49" s="2" t="str">
        <f>IF(OR($H49="", AH$9="", M49=""), "", IF('Intro &amp; Setup'!$W$30='Intro &amp; Setup'!$BN$15, IF($Z$3='Intro &amp; Setup'!$BN$9, M49, AG49)+'Intro &amp; Setup'!$AF$23, WORKDAY(IF($Z$3='Intro &amp; Setup'!$BN$9, M49, AG49), 'Intro &amp; Setup'!$AF$23, $BR$59:$BR$106)))</f>
        <v/>
      </c>
      <c r="AI49" s="2" t="str">
        <f>IF(OR($H49="", AI$9="", N49=""), "", IF('Intro &amp; Setup'!$W$30='Intro &amp; Setup'!$BN$15, IF($Z$3='Intro &amp; Setup'!$BN$9, N49, AH49)+'Intro &amp; Setup'!$AF$24, WORKDAY(IF($Z$3='Intro &amp; Setup'!$BN$9, N49, AH49), 'Intro &amp; Setup'!$AF$24, $BR$59:$BR$106)))</f>
        <v/>
      </c>
      <c r="AJ49" s="2" t="str">
        <f>IF(OR($H49="", AJ$9="", O49=""), "", IF('Intro &amp; Setup'!$W$30='Intro &amp; Setup'!$BN$15, IF($Z$3='Intro &amp; Setup'!$BN$9, O49, AI49)+'Intro &amp; Setup'!$AF$25, WORKDAY(IF($Z$3='Intro &amp; Setup'!$BN$9, O49, AI49), 'Intro &amp; Setup'!$AF$25, $BR$59:$BR$106)))</f>
        <v/>
      </c>
      <c r="AK49" s="2" t="str">
        <f>IF(OR($H49="", AK$9="", P49=""), "", IF('Intro &amp; Setup'!$W$30='Intro &amp; Setup'!$BN$15, IF($Z$3='Intro &amp; Setup'!$BN$9, P49, AJ49)+'Intro &amp; Setup'!$AF$26, WORKDAY(IF($Z$3='Intro &amp; Setup'!$BN$9, P49, AJ49), 'Intro &amp; Setup'!$AF$26, $BR$59:$BR$106)))</f>
        <v/>
      </c>
      <c r="AL49" s="2" t="str">
        <f>IF(OR($H49="", AL$9="", Q49=""), "", IF('Intro &amp; Setup'!$W$30='Intro &amp; Setup'!$BN$15, IF($Z$3='Intro &amp; Setup'!$BN$9, Q49, AK49)+'Intro &amp; Setup'!$AF$27, WORKDAY(IF($Z$3='Intro &amp; Setup'!$BN$9, Q49, AK49), 'Intro &amp; Setup'!$AF$27, $BR$59:$BR$106)))</f>
        <v/>
      </c>
      <c r="AM49" s="10" t="str">
        <f>IF(OR($H49="", AM$9="", R49=""), "", IF('Intro &amp; Setup'!$W$30='Intro &amp; Setup'!$BN$15, IF($Z$3='Intro &amp; Setup'!$BN$9, R49, AL49)+'Intro &amp; Setup'!$AF$28, WORKDAY(IF($Z$3='Intro &amp; Setup'!$BN$9, R49, AL49), 'Intro &amp; Setup'!$AF$28, $BR$59:$BR$106)))</f>
        <v/>
      </c>
      <c r="AO49" s="18" t="str">
        <f t="shared" si="34"/>
        <v/>
      </c>
      <c r="AQ49" s="61" t="str">
        <f t="shared" si="14"/>
        <v/>
      </c>
      <c r="AS49" s="13" t="str">
        <f>IF(AD49="", "", IF(J49="", IF('Intro &amp; Setup'!$W$30='Intro &amp; Setup'!$BN$5, AD49-$BP$2, NETWORKDAYS($BP$2, AD49, $BR$59:$BR$106)-1), IF(AD49&lt;J49, $AS$7, $AS$6)))</f>
        <v/>
      </c>
      <c r="AT49" s="20" t="str">
        <f>IF(AE49="", "", IF(K49="", IF('Intro &amp; Setup'!$W$30='Intro &amp; Setup'!$BN$5, AE49-$BP$2, NETWORKDAYS($BP$2, AE49, $BR$59:$BR$106)-1), IF(AE49&lt;K49, $AS$7, $AS$6)))</f>
        <v/>
      </c>
      <c r="AU49" s="20" t="str">
        <f>IF(AF49="", "", IF(L49="", IF('Intro &amp; Setup'!$W$30='Intro &amp; Setup'!$BN$5, AF49-$BP$2, NETWORKDAYS($BP$2, AF49, $BR$59:$BR$106)-1), IF(AF49&lt;L49, $AS$7, $AS$6)))</f>
        <v/>
      </c>
      <c r="AV49" s="20" t="str">
        <f>IF(AG49="", "", IF(M49="", IF('Intro &amp; Setup'!$W$30='Intro &amp; Setup'!$BN$5, AG49-$BP$2, NETWORKDAYS($BP$2, AG49, $BR$59:$BR$106)-1), IF(AG49&lt;M49, $AS$7, $AS$6)))</f>
        <v/>
      </c>
      <c r="AW49" s="20" t="str">
        <f>IF(AH49="", "", IF(N49="", IF('Intro &amp; Setup'!$W$30='Intro &amp; Setup'!$BN$5, AH49-$BP$2, NETWORKDAYS($BP$2, AH49, $BR$59:$BR$106)-1), IF(AH49&lt;N49, $AS$7, $AS$6)))</f>
        <v/>
      </c>
      <c r="AX49" s="20" t="str">
        <f>IF(AI49="", "", IF(O49="", IF('Intro &amp; Setup'!$W$30='Intro &amp; Setup'!$BN$5, AI49-$BP$2, NETWORKDAYS($BP$2, AI49, $BR$59:$BR$106)-1), IF(AI49&lt;O49, $AS$7, $AS$6)))</f>
        <v/>
      </c>
      <c r="AY49" s="20" t="str">
        <f>IF(AJ49="", "", IF(P49="", IF('Intro &amp; Setup'!$W$30='Intro &amp; Setup'!$BN$5, AJ49-$BP$2, NETWORKDAYS($BP$2, AJ49, $BR$59:$BR$106)-1), IF(AJ49&lt;P49, $AS$7, $AS$6)))</f>
        <v/>
      </c>
      <c r="AZ49" s="20" t="str">
        <f>IF(AK49="", "", IF(Q49="", IF('Intro &amp; Setup'!$W$30='Intro &amp; Setup'!$BN$5, AK49-$BP$2, NETWORKDAYS($BP$2, AK49, $BR$59:$BR$106)-1), IF(AK49&lt;Q49, $AS$7, $AS$6)))</f>
        <v/>
      </c>
      <c r="BA49" s="20" t="str">
        <f>IF(AL49="", "", IF(R49="", IF('Intro &amp; Setup'!$W$30='Intro &amp; Setup'!$BN$5, AL49-$BP$2, NETWORKDAYS($BP$2, AL49, $BR$59:$BR$106)-1), IF(AL49&lt;R49, $AS$7, $AS$6)))</f>
        <v/>
      </c>
      <c r="BB49" s="14" t="str">
        <f>IF(AM49="", "", IF(S49="", IF('Intro &amp; Setup'!$W$30='Intro &amp; Setup'!$BN$5, AM49-$BP$2, NETWORKDAYS($BP$2, AM49, $BR$59:$BR$106)-1), IF(AM49&lt;S49, $AS$7, $AS$6)))</f>
        <v/>
      </c>
      <c r="BD49" s="13" t="str">
        <f t="shared" si="15"/>
        <v/>
      </c>
      <c r="BE49" s="20" t="str">
        <f t="shared" si="16"/>
        <v/>
      </c>
      <c r="BF49" s="20" t="str">
        <f t="shared" si="17"/>
        <v/>
      </c>
      <c r="BG49" s="20" t="str">
        <f t="shared" si="18"/>
        <v/>
      </c>
      <c r="BH49" s="20" t="str">
        <f t="shared" si="19"/>
        <v/>
      </c>
      <c r="BI49" s="20" t="str">
        <f t="shared" si="20"/>
        <v/>
      </c>
      <c r="BJ49" s="20" t="str">
        <f t="shared" si="21"/>
        <v/>
      </c>
      <c r="BK49" s="20" t="str">
        <f t="shared" si="22"/>
        <v/>
      </c>
      <c r="BL49" s="20" t="str">
        <f t="shared" si="23"/>
        <v/>
      </c>
      <c r="BM49" s="14" t="str">
        <f t="shared" si="24"/>
        <v/>
      </c>
      <c r="BP49" s="31" t="s">
        <v>30</v>
      </c>
      <c r="BR49" s="32">
        <f ca="1">IF(BT49="Sat", BU49+2, IF(BT49="Sun", BU49+1, BU49))</f>
        <v>44928</v>
      </c>
      <c r="BS49" s="33"/>
      <c r="BT49" s="34" t="str">
        <f ca="1">TEXT(BU49, "ddd")</f>
        <v>Sun</v>
      </c>
      <c r="BU49" s="35">
        <f ca="1">DATE(BR48, MONTH(1), DAY(1))</f>
        <v>44927</v>
      </c>
      <c r="BW49" s="17" t="s">
        <v>31</v>
      </c>
      <c r="BX49" s="17">
        <v>0</v>
      </c>
      <c r="BY49" s="17">
        <v>0</v>
      </c>
      <c r="BZ49" s="17">
        <v>3</v>
      </c>
    </row>
    <row r="50" spans="1:78" x14ac:dyDescent="0.25">
      <c r="A50" s="58"/>
      <c r="B50" s="13" t="str">
        <f t="shared" si="29"/>
        <v/>
      </c>
      <c r="C50" s="18" t="str">
        <f t="shared" si="29"/>
        <v/>
      </c>
      <c r="D50" s="14" t="str">
        <f t="shared" si="29"/>
        <v/>
      </c>
      <c r="E50" s="58"/>
      <c r="F50" s="3" t="str">
        <f t="shared" si="10"/>
        <v/>
      </c>
      <c r="G50" s="58"/>
      <c r="H50" s="95"/>
      <c r="I50" s="96"/>
      <c r="J50" s="97"/>
      <c r="K50" s="96"/>
      <c r="L50" s="96"/>
      <c r="M50" s="96"/>
      <c r="N50" s="96"/>
      <c r="O50" s="96"/>
      <c r="P50" s="96"/>
      <c r="Q50" s="96"/>
      <c r="R50" s="96"/>
      <c r="S50" s="98"/>
      <c r="T50" s="58"/>
      <c r="V50" s="18" t="str">
        <f t="shared" si="11"/>
        <v/>
      </c>
      <c r="W50" s="14" t="str">
        <f t="shared" si="12"/>
        <v/>
      </c>
      <c r="Y50" s="18" t="str">
        <f t="shared" si="30"/>
        <v/>
      </c>
      <c r="Z50" s="14" t="str">
        <f t="shared" si="30"/>
        <v/>
      </c>
      <c r="AB50" s="77" t="str">
        <f t="shared" si="13"/>
        <v/>
      </c>
      <c r="AD50" s="48" t="str">
        <f>IF(OR($H50="", AD$9="", I50=""), "", IF('Intro &amp; Setup'!$W$30='Intro &amp; Setup'!$BN$15, I50+'Intro &amp; Setup'!$AF$19, WORKDAY(I50, 'Intro &amp; Setup'!$AF$19, $BR$59:$BR$106)))</f>
        <v/>
      </c>
      <c r="AE50" s="2" t="str">
        <f>IF(OR($H50="", AE$9="", J50=""), "", IF('Intro &amp; Setup'!$W$30='Intro &amp; Setup'!$BN$15, IF($Z$3='Intro &amp; Setup'!$BN$9, J50, AD50)+'Intro &amp; Setup'!$AF$20, WORKDAY(IF($Z$3='Intro &amp; Setup'!$BN$9, J50, AD50), 'Intro &amp; Setup'!$AF$20, $BR$59:$BR$106)))</f>
        <v/>
      </c>
      <c r="AF50" s="2" t="str">
        <f>IF(OR($H50="", AF$9="", K50=""), "", IF('Intro &amp; Setup'!$W$30='Intro &amp; Setup'!$BN$15, IF($Z$3='Intro &amp; Setup'!$BN$9, K50, AE50)+'Intro &amp; Setup'!$AF$21, WORKDAY(IF($Z$3='Intro &amp; Setup'!$BN$9, K50, AE50), 'Intro &amp; Setup'!$AF$21, $BR$59:$BR$106)))</f>
        <v/>
      </c>
      <c r="AG50" s="2" t="str">
        <f>IF(OR($H50="", AG$9="", L50=""), "", IF('Intro &amp; Setup'!$W$30='Intro &amp; Setup'!$BN$15, IF($Z$3='Intro &amp; Setup'!$BN$9, L50, AF50)+'Intro &amp; Setup'!$AF$22, WORKDAY(IF($Z$3='Intro &amp; Setup'!$BN$9, L50, AF50), 'Intro &amp; Setup'!$AF$22, $BR$59:$BR$106)))</f>
        <v/>
      </c>
      <c r="AH50" s="2" t="str">
        <f>IF(OR($H50="", AH$9="", M50=""), "", IF('Intro &amp; Setup'!$W$30='Intro &amp; Setup'!$BN$15, IF($Z$3='Intro &amp; Setup'!$BN$9, M50, AG50)+'Intro &amp; Setup'!$AF$23, WORKDAY(IF($Z$3='Intro &amp; Setup'!$BN$9, M50, AG50), 'Intro &amp; Setup'!$AF$23, $BR$59:$BR$106)))</f>
        <v/>
      </c>
      <c r="AI50" s="2" t="str">
        <f>IF(OR($H50="", AI$9="", N50=""), "", IF('Intro &amp; Setup'!$W$30='Intro &amp; Setup'!$BN$15, IF($Z$3='Intro &amp; Setup'!$BN$9, N50, AH50)+'Intro &amp; Setup'!$AF$24, WORKDAY(IF($Z$3='Intro &amp; Setup'!$BN$9, N50, AH50), 'Intro &amp; Setup'!$AF$24, $BR$59:$BR$106)))</f>
        <v/>
      </c>
      <c r="AJ50" s="2" t="str">
        <f>IF(OR($H50="", AJ$9="", O50=""), "", IF('Intro &amp; Setup'!$W$30='Intro &amp; Setup'!$BN$15, IF($Z$3='Intro &amp; Setup'!$BN$9, O50, AI50)+'Intro &amp; Setup'!$AF$25, WORKDAY(IF($Z$3='Intro &amp; Setup'!$BN$9, O50, AI50), 'Intro &amp; Setup'!$AF$25, $BR$59:$BR$106)))</f>
        <v/>
      </c>
      <c r="AK50" s="2" t="str">
        <f>IF(OR($H50="", AK$9="", P50=""), "", IF('Intro &amp; Setup'!$W$30='Intro &amp; Setup'!$BN$15, IF($Z$3='Intro &amp; Setup'!$BN$9, P50, AJ50)+'Intro &amp; Setup'!$AF$26, WORKDAY(IF($Z$3='Intro &amp; Setup'!$BN$9, P50, AJ50), 'Intro &amp; Setup'!$AF$26, $BR$59:$BR$106)))</f>
        <v/>
      </c>
      <c r="AL50" s="2" t="str">
        <f>IF(OR($H50="", AL$9="", Q50=""), "", IF('Intro &amp; Setup'!$W$30='Intro &amp; Setup'!$BN$15, IF($Z$3='Intro &amp; Setup'!$BN$9, Q50, AK50)+'Intro &amp; Setup'!$AF$27, WORKDAY(IF($Z$3='Intro &amp; Setup'!$BN$9, Q50, AK50), 'Intro &amp; Setup'!$AF$27, $BR$59:$BR$106)))</f>
        <v/>
      </c>
      <c r="AM50" s="10" t="str">
        <f>IF(OR($H50="", AM$9="", R50=""), "", IF('Intro &amp; Setup'!$W$30='Intro &amp; Setup'!$BN$15, IF($Z$3='Intro &amp; Setup'!$BN$9, R50, AL50)+'Intro &amp; Setup'!$AF$28, WORKDAY(IF($Z$3='Intro &amp; Setup'!$BN$9, R50, AL50), 'Intro &amp; Setup'!$AF$28, $BR$59:$BR$106)))</f>
        <v/>
      </c>
      <c r="AO50" s="18" t="str">
        <f t="shared" si="34"/>
        <v/>
      </c>
      <c r="AQ50" s="61" t="str">
        <f t="shared" si="14"/>
        <v/>
      </c>
      <c r="AS50" s="13" t="str">
        <f>IF(AD50="", "", IF(J50="", IF('Intro &amp; Setup'!$W$30='Intro &amp; Setup'!$BN$5, AD50-$BP$2, NETWORKDAYS($BP$2, AD50, $BR$59:$BR$106)-1), IF(AD50&lt;J50, $AS$7, $AS$6)))</f>
        <v/>
      </c>
      <c r="AT50" s="20" t="str">
        <f>IF(AE50="", "", IF(K50="", IF('Intro &amp; Setup'!$W$30='Intro &amp; Setup'!$BN$5, AE50-$BP$2, NETWORKDAYS($BP$2, AE50, $BR$59:$BR$106)-1), IF(AE50&lt;K50, $AS$7, $AS$6)))</f>
        <v/>
      </c>
      <c r="AU50" s="20" t="str">
        <f>IF(AF50="", "", IF(L50="", IF('Intro &amp; Setup'!$W$30='Intro &amp; Setup'!$BN$5, AF50-$BP$2, NETWORKDAYS($BP$2, AF50, $BR$59:$BR$106)-1), IF(AF50&lt;L50, $AS$7, $AS$6)))</f>
        <v/>
      </c>
      <c r="AV50" s="20" t="str">
        <f>IF(AG50="", "", IF(M50="", IF('Intro &amp; Setup'!$W$30='Intro &amp; Setup'!$BN$5, AG50-$BP$2, NETWORKDAYS($BP$2, AG50, $BR$59:$BR$106)-1), IF(AG50&lt;M50, $AS$7, $AS$6)))</f>
        <v/>
      </c>
      <c r="AW50" s="20" t="str">
        <f>IF(AH50="", "", IF(N50="", IF('Intro &amp; Setup'!$W$30='Intro &amp; Setup'!$BN$5, AH50-$BP$2, NETWORKDAYS($BP$2, AH50, $BR$59:$BR$106)-1), IF(AH50&lt;N50, $AS$7, $AS$6)))</f>
        <v/>
      </c>
      <c r="AX50" s="20" t="str">
        <f>IF(AI50="", "", IF(O50="", IF('Intro &amp; Setup'!$W$30='Intro &amp; Setup'!$BN$5, AI50-$BP$2, NETWORKDAYS($BP$2, AI50, $BR$59:$BR$106)-1), IF(AI50&lt;O50, $AS$7, $AS$6)))</f>
        <v/>
      </c>
      <c r="AY50" s="20" t="str">
        <f>IF(AJ50="", "", IF(P50="", IF('Intro &amp; Setup'!$W$30='Intro &amp; Setup'!$BN$5, AJ50-$BP$2, NETWORKDAYS($BP$2, AJ50, $BR$59:$BR$106)-1), IF(AJ50&lt;P50, $AS$7, $AS$6)))</f>
        <v/>
      </c>
      <c r="AZ50" s="20" t="str">
        <f>IF(AK50="", "", IF(Q50="", IF('Intro &amp; Setup'!$W$30='Intro &amp; Setup'!$BN$5, AK50-$BP$2, NETWORKDAYS($BP$2, AK50, $BR$59:$BR$106)-1), IF(AK50&lt;Q50, $AS$7, $AS$6)))</f>
        <v/>
      </c>
      <c r="BA50" s="20" t="str">
        <f>IF(AL50="", "", IF(R50="", IF('Intro &amp; Setup'!$W$30='Intro &amp; Setup'!$BN$5, AL50-$BP$2, NETWORKDAYS($BP$2, AL50, $BR$59:$BR$106)-1), IF(AL50&lt;R50, $AS$7, $AS$6)))</f>
        <v/>
      </c>
      <c r="BB50" s="14" t="str">
        <f>IF(AM50="", "", IF(S50="", IF('Intro &amp; Setup'!$W$30='Intro &amp; Setup'!$BN$5, AM50-$BP$2, NETWORKDAYS($BP$2, AM50, $BR$59:$BR$106)-1), IF(AM50&lt;S50, $AS$7, $AS$6)))</f>
        <v/>
      </c>
      <c r="BD50" s="13" t="str">
        <f t="shared" si="15"/>
        <v/>
      </c>
      <c r="BE50" s="20" t="str">
        <f t="shared" si="16"/>
        <v/>
      </c>
      <c r="BF50" s="20" t="str">
        <f t="shared" si="17"/>
        <v/>
      </c>
      <c r="BG50" s="20" t="str">
        <f t="shared" si="18"/>
        <v/>
      </c>
      <c r="BH50" s="20" t="str">
        <f t="shared" si="19"/>
        <v/>
      </c>
      <c r="BI50" s="20" t="str">
        <f t="shared" si="20"/>
        <v/>
      </c>
      <c r="BJ50" s="20" t="str">
        <f t="shared" si="21"/>
        <v/>
      </c>
      <c r="BK50" s="20" t="str">
        <f t="shared" si="22"/>
        <v/>
      </c>
      <c r="BL50" s="20" t="str">
        <f t="shared" si="23"/>
        <v/>
      </c>
      <c r="BM50" s="14" t="str">
        <f t="shared" si="24"/>
        <v/>
      </c>
      <c r="BP50" s="36" t="s">
        <v>32</v>
      </c>
      <c r="BR50" s="37">
        <f ca="1">BU50-INDEX(BZ49:BZ55, MATCH(BT50, BW49:BW55, 0))</f>
        <v>45023</v>
      </c>
      <c r="BS50" s="33"/>
      <c r="BT50" s="38" t="str">
        <f t="shared" ref="BT50:BT51" ca="1" si="36">TEXT(BU50, "ddd")</f>
        <v>Sun</v>
      </c>
      <c r="BU50" s="39">
        <f ca="1">DATE(YEAR(BU49),MONTH(DATE(YEAR(BU49),MONTH(1),DAY(1)))+((INT(((MOD((19*(MOD(YEAR(BU49),19))+(INT(YEAR(BU49)/100))-(INT(INT(YEAR(BU49)/100)/4))-(INT(((INT(YEAR(BU49)/100))-(INT(((INT(YEAR(BU49)/100))+8)/25))+1)/3))+15),30))+(MOD((32+2*(MOD(INT(YEAR(BU49)/100),4))+2*(INT((MOD(YEAR(BU49),100))/4))-(MOD((19*(MOD(YEAR(BU49),19))+(INT(YEAR(BU49)/100))-(INT(INT(YEAR(BU49)/100)/4))-(INT(((INT(YEAR(BU49)/100))-(INT(((INT(YEAR(BU49)/100))+8)/25))+1)/3))+15),30))-(MOD((MOD(YEAR(BU49),100)),4))),7))-7*(INT(((MOD(YEAR(BU49),19))+11*(MOD((19*(MOD(YEAR(BU49),19))+(INT(YEAR(BU49)/100))-(INT(INT(YEAR(BU49)/100)/4))-(INT(((INT(YEAR(BU49)/100))-(INT(((INT(YEAR(BU49)/100))+8)/25))+1)/3))+15),30))+22*(MOD((32+2*(MOD(INT(YEAR(BU49)/100),4))+2*(INT((MOD(YEAR(BU49),100))/4))-(MOD((19*(MOD(YEAR(BU49),19))+(INT(YEAR(BU49)/100))-(INT(INT(YEAR(BU49)/100)/4))-(INT(((INT(YEAR(BU49)/100))-(INT(((INT(YEAR(BU49)/100))+8)/25))+1)/3))+15),30))-(MOD((MOD(YEAR(BU49),100)),4))),7)))/451))+114)/31))-1),DAY(DATE(YEAR(BU49),MONTH(1),DAY(1)))+(((MOD(((MOD((19*(MOD(YEAR(BU49),19))+(INT(YEAR(BU49)/100))-(INT(INT(YEAR(BU49)/100)/4))-(INT(((INT(YEAR(BU49)/100))-(INT(((INT(YEAR(BU49)/100))+8)/25))+1)/3))+15),30))+(MOD((32+2*(MOD(INT(YEAR(BU49)/100),4))+2*(INT((MOD(YEAR(BU49),100))/4))-(MOD((19*(MOD(YEAR(BU49),19))+(INT(YEAR(BU49)/100))-(INT(INT(YEAR(BU49)/100)/4))-(INT(((INT(YEAR(BU49)/100))-(INT(((INT(YEAR(BU49)/100))+8)/25))+1)/3))+15),30))-(MOD((MOD(YEAR(BU49),100)),4))),7))-7*(INT(((MOD(YEAR(BU49),19))+11*(MOD((19*(MOD(YEAR(BU49),19))+(INT(YEAR(BU49)/100))-(INT(INT(YEAR(BU49)/100)/4))-(INT(((INT(YEAR(BU49)/100))-(INT(((INT(YEAR(BU49)/100))+8)/25))+1)/3))+15),30))+22*(MOD((32+2*(MOD(INT(YEAR(BU49)/100),4))+2*(INT((MOD(YEAR(BU49),100))/4))-(MOD((19*(MOD(YEAR(BU49),19))+(INT(YEAR(BU49)/100))-(INT(INT(YEAR(BU49)/100)/4))-(INT(((INT(YEAR(BU49)/100))-(INT(((INT(YEAR(BU49)/100))+8)/25))+1)/3))+15),30))-(MOD((MOD(YEAR(BU49),100)),4))),7)))/451))+114),31))+1)-1))</f>
        <v>45025</v>
      </c>
      <c r="BW50" s="18" t="s">
        <v>33</v>
      </c>
      <c r="BX50" s="18">
        <v>1</v>
      </c>
      <c r="BY50" s="18">
        <v>6</v>
      </c>
      <c r="BZ50" s="18">
        <v>4</v>
      </c>
    </row>
    <row r="51" spans="1:78" x14ac:dyDescent="0.25">
      <c r="A51" s="58"/>
      <c r="B51" s="13" t="str">
        <f t="shared" ref="B51:D70" si="37">IF(COUNTIF($BD51:$BM51, B$5)&gt;0, "X", "")</f>
        <v/>
      </c>
      <c r="C51" s="18" t="str">
        <f t="shared" si="37"/>
        <v/>
      </c>
      <c r="D51" s="14" t="str">
        <f t="shared" si="37"/>
        <v/>
      </c>
      <c r="E51" s="58"/>
      <c r="F51" s="3" t="str">
        <f t="shared" si="10"/>
        <v/>
      </c>
      <c r="G51" s="58"/>
      <c r="H51" s="95"/>
      <c r="I51" s="96"/>
      <c r="J51" s="97"/>
      <c r="K51" s="96"/>
      <c r="L51" s="96"/>
      <c r="M51" s="96"/>
      <c r="N51" s="96"/>
      <c r="O51" s="96"/>
      <c r="P51" s="96"/>
      <c r="Q51" s="96"/>
      <c r="R51" s="96"/>
      <c r="S51" s="98"/>
      <c r="T51" s="58"/>
      <c r="V51" s="18" t="str">
        <f t="shared" si="11"/>
        <v/>
      </c>
      <c r="W51" s="14" t="str">
        <f t="shared" si="12"/>
        <v/>
      </c>
      <c r="Y51" s="18" t="str">
        <f t="shared" ref="Y51:Z70" si="38">IF($AO51="X", COUNTIF($BD51:$BM51, Y$10), "")</f>
        <v/>
      </c>
      <c r="Z51" s="14" t="str">
        <f t="shared" si="38"/>
        <v/>
      </c>
      <c r="AB51" s="77" t="str">
        <f t="shared" si="13"/>
        <v/>
      </c>
      <c r="AD51" s="48" t="str">
        <f>IF(OR($H51="", AD$9="", I51=""), "", IF('Intro &amp; Setup'!$W$30='Intro &amp; Setup'!$BN$15, I51+'Intro &amp; Setup'!$AF$19, WORKDAY(I51, 'Intro &amp; Setup'!$AF$19, $BR$59:$BR$106)))</f>
        <v/>
      </c>
      <c r="AE51" s="2" t="str">
        <f>IF(OR($H51="", AE$9="", J51=""), "", IF('Intro &amp; Setup'!$W$30='Intro &amp; Setup'!$BN$15, IF($Z$3='Intro &amp; Setup'!$BN$9, J51, AD51)+'Intro &amp; Setup'!$AF$20, WORKDAY(IF($Z$3='Intro &amp; Setup'!$BN$9, J51, AD51), 'Intro &amp; Setup'!$AF$20, $BR$59:$BR$106)))</f>
        <v/>
      </c>
      <c r="AF51" s="2" t="str">
        <f>IF(OR($H51="", AF$9="", K51=""), "", IF('Intro &amp; Setup'!$W$30='Intro &amp; Setup'!$BN$15, IF($Z$3='Intro &amp; Setup'!$BN$9, K51, AE51)+'Intro &amp; Setup'!$AF$21, WORKDAY(IF($Z$3='Intro &amp; Setup'!$BN$9, K51, AE51), 'Intro &amp; Setup'!$AF$21, $BR$59:$BR$106)))</f>
        <v/>
      </c>
      <c r="AG51" s="2" t="str">
        <f>IF(OR($H51="", AG$9="", L51=""), "", IF('Intro &amp; Setup'!$W$30='Intro &amp; Setup'!$BN$15, IF($Z$3='Intro &amp; Setup'!$BN$9, L51, AF51)+'Intro &amp; Setup'!$AF$22, WORKDAY(IF($Z$3='Intro &amp; Setup'!$BN$9, L51, AF51), 'Intro &amp; Setup'!$AF$22, $BR$59:$BR$106)))</f>
        <v/>
      </c>
      <c r="AH51" s="2" t="str">
        <f>IF(OR($H51="", AH$9="", M51=""), "", IF('Intro &amp; Setup'!$W$30='Intro &amp; Setup'!$BN$15, IF($Z$3='Intro &amp; Setup'!$BN$9, M51, AG51)+'Intro &amp; Setup'!$AF$23, WORKDAY(IF($Z$3='Intro &amp; Setup'!$BN$9, M51, AG51), 'Intro &amp; Setup'!$AF$23, $BR$59:$BR$106)))</f>
        <v/>
      </c>
      <c r="AI51" s="2" t="str">
        <f>IF(OR($H51="", AI$9="", N51=""), "", IF('Intro &amp; Setup'!$W$30='Intro &amp; Setup'!$BN$15, IF($Z$3='Intro &amp; Setup'!$BN$9, N51, AH51)+'Intro &amp; Setup'!$AF$24, WORKDAY(IF($Z$3='Intro &amp; Setup'!$BN$9, N51, AH51), 'Intro &amp; Setup'!$AF$24, $BR$59:$BR$106)))</f>
        <v/>
      </c>
      <c r="AJ51" s="2" t="str">
        <f>IF(OR($H51="", AJ$9="", O51=""), "", IF('Intro &amp; Setup'!$W$30='Intro &amp; Setup'!$BN$15, IF($Z$3='Intro &amp; Setup'!$BN$9, O51, AI51)+'Intro &amp; Setup'!$AF$25, WORKDAY(IF($Z$3='Intro &amp; Setup'!$BN$9, O51, AI51), 'Intro &amp; Setup'!$AF$25, $BR$59:$BR$106)))</f>
        <v/>
      </c>
      <c r="AK51" s="2" t="str">
        <f>IF(OR($H51="", AK$9="", P51=""), "", IF('Intro &amp; Setup'!$W$30='Intro &amp; Setup'!$BN$15, IF($Z$3='Intro &amp; Setup'!$BN$9, P51, AJ51)+'Intro &amp; Setup'!$AF$26, WORKDAY(IF($Z$3='Intro &amp; Setup'!$BN$9, P51, AJ51), 'Intro &amp; Setup'!$AF$26, $BR$59:$BR$106)))</f>
        <v/>
      </c>
      <c r="AL51" s="2" t="str">
        <f>IF(OR($H51="", AL$9="", Q51=""), "", IF('Intro &amp; Setup'!$W$30='Intro &amp; Setup'!$BN$15, IF($Z$3='Intro &amp; Setup'!$BN$9, Q51, AK51)+'Intro &amp; Setup'!$AF$27, WORKDAY(IF($Z$3='Intro &amp; Setup'!$BN$9, Q51, AK51), 'Intro &amp; Setup'!$AF$27, $BR$59:$BR$106)))</f>
        <v/>
      </c>
      <c r="AM51" s="10" t="str">
        <f>IF(OR($H51="", AM$9="", R51=""), "", IF('Intro &amp; Setup'!$W$30='Intro &amp; Setup'!$BN$15, IF($Z$3='Intro &amp; Setup'!$BN$9, R51, AL51)+'Intro &amp; Setup'!$AF$28, WORKDAY(IF($Z$3='Intro &amp; Setup'!$BN$9, R51, AL51), 'Intro &amp; Setup'!$AF$28, $BR$59:$BR$106)))</f>
        <v/>
      </c>
      <c r="AO51" s="18" t="str">
        <f t="shared" si="34"/>
        <v/>
      </c>
      <c r="AQ51" s="61" t="str">
        <f t="shared" si="14"/>
        <v/>
      </c>
      <c r="AS51" s="13" t="str">
        <f>IF(AD51="", "", IF(J51="", IF('Intro &amp; Setup'!$W$30='Intro &amp; Setup'!$BN$5, AD51-$BP$2, NETWORKDAYS($BP$2, AD51, $BR$59:$BR$106)-1), IF(AD51&lt;J51, $AS$7, $AS$6)))</f>
        <v/>
      </c>
      <c r="AT51" s="20" t="str">
        <f>IF(AE51="", "", IF(K51="", IF('Intro &amp; Setup'!$W$30='Intro &amp; Setup'!$BN$5, AE51-$BP$2, NETWORKDAYS($BP$2, AE51, $BR$59:$BR$106)-1), IF(AE51&lt;K51, $AS$7, $AS$6)))</f>
        <v/>
      </c>
      <c r="AU51" s="20" t="str">
        <f>IF(AF51="", "", IF(L51="", IF('Intro &amp; Setup'!$W$30='Intro &amp; Setup'!$BN$5, AF51-$BP$2, NETWORKDAYS($BP$2, AF51, $BR$59:$BR$106)-1), IF(AF51&lt;L51, $AS$7, $AS$6)))</f>
        <v/>
      </c>
      <c r="AV51" s="20" t="str">
        <f>IF(AG51="", "", IF(M51="", IF('Intro &amp; Setup'!$W$30='Intro &amp; Setup'!$BN$5, AG51-$BP$2, NETWORKDAYS($BP$2, AG51, $BR$59:$BR$106)-1), IF(AG51&lt;M51, $AS$7, $AS$6)))</f>
        <v/>
      </c>
      <c r="AW51" s="20" t="str">
        <f>IF(AH51="", "", IF(N51="", IF('Intro &amp; Setup'!$W$30='Intro &amp; Setup'!$BN$5, AH51-$BP$2, NETWORKDAYS($BP$2, AH51, $BR$59:$BR$106)-1), IF(AH51&lt;N51, $AS$7, $AS$6)))</f>
        <v/>
      </c>
      <c r="AX51" s="20" t="str">
        <f>IF(AI51="", "", IF(O51="", IF('Intro &amp; Setup'!$W$30='Intro &amp; Setup'!$BN$5, AI51-$BP$2, NETWORKDAYS($BP$2, AI51, $BR$59:$BR$106)-1), IF(AI51&lt;O51, $AS$7, $AS$6)))</f>
        <v/>
      </c>
      <c r="AY51" s="20" t="str">
        <f>IF(AJ51="", "", IF(P51="", IF('Intro &amp; Setup'!$W$30='Intro &amp; Setup'!$BN$5, AJ51-$BP$2, NETWORKDAYS($BP$2, AJ51, $BR$59:$BR$106)-1), IF(AJ51&lt;P51, $AS$7, $AS$6)))</f>
        <v/>
      </c>
      <c r="AZ51" s="20" t="str">
        <f>IF(AK51="", "", IF(Q51="", IF('Intro &amp; Setup'!$W$30='Intro &amp; Setup'!$BN$5, AK51-$BP$2, NETWORKDAYS($BP$2, AK51, $BR$59:$BR$106)-1), IF(AK51&lt;Q51, $AS$7, $AS$6)))</f>
        <v/>
      </c>
      <c r="BA51" s="20" t="str">
        <f>IF(AL51="", "", IF(R51="", IF('Intro &amp; Setup'!$W$30='Intro &amp; Setup'!$BN$5, AL51-$BP$2, NETWORKDAYS($BP$2, AL51, $BR$59:$BR$106)-1), IF(AL51&lt;R51, $AS$7, $AS$6)))</f>
        <v/>
      </c>
      <c r="BB51" s="14" t="str">
        <f>IF(AM51="", "", IF(S51="", IF('Intro &amp; Setup'!$W$30='Intro &amp; Setup'!$BN$5, AM51-$BP$2, NETWORKDAYS($BP$2, AM51, $BR$59:$BR$106)-1), IF(AM51&lt;S51, $AS$7, $AS$6)))</f>
        <v/>
      </c>
      <c r="BD51" s="13" t="str">
        <f t="shared" si="15"/>
        <v/>
      </c>
      <c r="BE51" s="20" t="str">
        <f t="shared" si="16"/>
        <v/>
      </c>
      <c r="BF51" s="20" t="str">
        <f t="shared" si="17"/>
        <v/>
      </c>
      <c r="BG51" s="20" t="str">
        <f t="shared" si="18"/>
        <v/>
      </c>
      <c r="BH51" s="20" t="str">
        <f t="shared" si="19"/>
        <v/>
      </c>
      <c r="BI51" s="20" t="str">
        <f t="shared" si="20"/>
        <v/>
      </c>
      <c r="BJ51" s="20" t="str">
        <f t="shared" si="21"/>
        <v/>
      </c>
      <c r="BK51" s="20" t="str">
        <f t="shared" si="22"/>
        <v/>
      </c>
      <c r="BL51" s="20" t="str">
        <f t="shared" si="23"/>
        <v/>
      </c>
      <c r="BM51" s="14" t="str">
        <f t="shared" si="24"/>
        <v/>
      </c>
      <c r="BP51" s="36" t="s">
        <v>34</v>
      </c>
      <c r="BR51" s="37">
        <f ca="1">BR50+3</f>
        <v>45026</v>
      </c>
      <c r="BS51" s="33"/>
      <c r="BT51" s="38" t="str">
        <f t="shared" ca="1" si="36"/>
        <v>Sun</v>
      </c>
      <c r="BU51" s="39">
        <f ca="1">BU50</f>
        <v>45025</v>
      </c>
      <c r="BW51" s="18" t="s">
        <v>35</v>
      </c>
      <c r="BX51" s="18">
        <v>2</v>
      </c>
      <c r="BY51" s="18">
        <v>5</v>
      </c>
      <c r="BZ51" s="18">
        <v>5</v>
      </c>
    </row>
    <row r="52" spans="1:78" x14ac:dyDescent="0.25">
      <c r="A52" s="58"/>
      <c r="B52" s="13" t="str">
        <f t="shared" si="37"/>
        <v/>
      </c>
      <c r="C52" s="18" t="str">
        <f t="shared" si="37"/>
        <v/>
      </c>
      <c r="D52" s="14" t="str">
        <f t="shared" si="37"/>
        <v/>
      </c>
      <c r="E52" s="58"/>
      <c r="F52" s="3" t="str">
        <f t="shared" si="10"/>
        <v/>
      </c>
      <c r="G52" s="58"/>
      <c r="H52" s="95"/>
      <c r="I52" s="96"/>
      <c r="J52" s="97"/>
      <c r="K52" s="96"/>
      <c r="L52" s="96"/>
      <c r="M52" s="96"/>
      <c r="N52" s="96"/>
      <c r="O52" s="96"/>
      <c r="P52" s="96"/>
      <c r="Q52" s="96"/>
      <c r="R52" s="96"/>
      <c r="S52" s="98"/>
      <c r="T52" s="58"/>
      <c r="V52" s="18" t="str">
        <f t="shared" si="11"/>
        <v/>
      </c>
      <c r="W52" s="14" t="str">
        <f t="shared" si="12"/>
        <v/>
      </c>
      <c r="Y52" s="18" t="str">
        <f t="shared" si="38"/>
        <v/>
      </c>
      <c r="Z52" s="14" t="str">
        <f t="shared" si="38"/>
        <v/>
      </c>
      <c r="AB52" s="77" t="str">
        <f t="shared" si="13"/>
        <v/>
      </c>
      <c r="AD52" s="48" t="str">
        <f>IF(OR($H52="", AD$9="", I52=""), "", IF('Intro &amp; Setup'!$W$30='Intro &amp; Setup'!$BN$15, I52+'Intro &amp; Setup'!$AF$19, WORKDAY(I52, 'Intro &amp; Setup'!$AF$19, $BR$59:$BR$106)))</f>
        <v/>
      </c>
      <c r="AE52" s="2" t="str">
        <f>IF(OR($H52="", AE$9="", J52=""), "", IF('Intro &amp; Setup'!$W$30='Intro &amp; Setup'!$BN$15, IF($Z$3='Intro &amp; Setup'!$BN$9, J52, AD52)+'Intro &amp; Setup'!$AF$20, WORKDAY(IF($Z$3='Intro &amp; Setup'!$BN$9, J52, AD52), 'Intro &amp; Setup'!$AF$20, $BR$59:$BR$106)))</f>
        <v/>
      </c>
      <c r="AF52" s="2" t="str">
        <f>IF(OR($H52="", AF$9="", K52=""), "", IF('Intro &amp; Setup'!$W$30='Intro &amp; Setup'!$BN$15, IF($Z$3='Intro &amp; Setup'!$BN$9, K52, AE52)+'Intro &amp; Setup'!$AF$21, WORKDAY(IF($Z$3='Intro &amp; Setup'!$BN$9, K52, AE52), 'Intro &amp; Setup'!$AF$21, $BR$59:$BR$106)))</f>
        <v/>
      </c>
      <c r="AG52" s="2" t="str">
        <f>IF(OR($H52="", AG$9="", L52=""), "", IF('Intro &amp; Setup'!$W$30='Intro &amp; Setup'!$BN$15, IF($Z$3='Intro &amp; Setup'!$BN$9, L52, AF52)+'Intro &amp; Setup'!$AF$22, WORKDAY(IF($Z$3='Intro &amp; Setup'!$BN$9, L52, AF52), 'Intro &amp; Setup'!$AF$22, $BR$59:$BR$106)))</f>
        <v/>
      </c>
      <c r="AH52" s="2" t="str">
        <f>IF(OR($H52="", AH$9="", M52=""), "", IF('Intro &amp; Setup'!$W$30='Intro &amp; Setup'!$BN$15, IF($Z$3='Intro &amp; Setup'!$BN$9, M52, AG52)+'Intro &amp; Setup'!$AF$23, WORKDAY(IF($Z$3='Intro &amp; Setup'!$BN$9, M52, AG52), 'Intro &amp; Setup'!$AF$23, $BR$59:$BR$106)))</f>
        <v/>
      </c>
      <c r="AI52" s="2" t="str">
        <f>IF(OR($H52="", AI$9="", N52=""), "", IF('Intro &amp; Setup'!$W$30='Intro &amp; Setup'!$BN$15, IF($Z$3='Intro &amp; Setup'!$BN$9, N52, AH52)+'Intro &amp; Setup'!$AF$24, WORKDAY(IF($Z$3='Intro &amp; Setup'!$BN$9, N52, AH52), 'Intro &amp; Setup'!$AF$24, $BR$59:$BR$106)))</f>
        <v/>
      </c>
      <c r="AJ52" s="2" t="str">
        <f>IF(OR($H52="", AJ$9="", O52=""), "", IF('Intro &amp; Setup'!$W$30='Intro &amp; Setup'!$BN$15, IF($Z$3='Intro &amp; Setup'!$BN$9, O52, AI52)+'Intro &amp; Setup'!$AF$25, WORKDAY(IF($Z$3='Intro &amp; Setup'!$BN$9, O52, AI52), 'Intro &amp; Setup'!$AF$25, $BR$59:$BR$106)))</f>
        <v/>
      </c>
      <c r="AK52" s="2" t="str">
        <f>IF(OR($H52="", AK$9="", P52=""), "", IF('Intro &amp; Setup'!$W$30='Intro &amp; Setup'!$BN$15, IF($Z$3='Intro &amp; Setup'!$BN$9, P52, AJ52)+'Intro &amp; Setup'!$AF$26, WORKDAY(IF($Z$3='Intro &amp; Setup'!$BN$9, P52, AJ52), 'Intro &amp; Setup'!$AF$26, $BR$59:$BR$106)))</f>
        <v/>
      </c>
      <c r="AL52" s="2" t="str">
        <f>IF(OR($H52="", AL$9="", Q52=""), "", IF('Intro &amp; Setup'!$W$30='Intro &amp; Setup'!$BN$15, IF($Z$3='Intro &amp; Setup'!$BN$9, Q52, AK52)+'Intro &amp; Setup'!$AF$27, WORKDAY(IF($Z$3='Intro &amp; Setup'!$BN$9, Q52, AK52), 'Intro &amp; Setup'!$AF$27, $BR$59:$BR$106)))</f>
        <v/>
      </c>
      <c r="AM52" s="10" t="str">
        <f>IF(OR($H52="", AM$9="", R52=""), "", IF('Intro &amp; Setup'!$W$30='Intro &amp; Setup'!$BN$15, IF($Z$3='Intro &amp; Setup'!$BN$9, R52, AL52)+'Intro &amp; Setup'!$AF$28, WORKDAY(IF($Z$3='Intro &amp; Setup'!$BN$9, R52, AL52), 'Intro &amp; Setup'!$AF$28, $BR$59:$BR$106)))</f>
        <v/>
      </c>
      <c r="AO52" s="18" t="str">
        <f t="shared" si="34"/>
        <v/>
      </c>
      <c r="AQ52" s="61" t="str">
        <f t="shared" si="14"/>
        <v/>
      </c>
      <c r="AS52" s="13" t="str">
        <f>IF(AD52="", "", IF(J52="", IF('Intro &amp; Setup'!$W$30='Intro &amp; Setup'!$BN$5, AD52-$BP$2, NETWORKDAYS($BP$2, AD52, $BR$59:$BR$106)-1), IF(AD52&lt;J52, $AS$7, $AS$6)))</f>
        <v/>
      </c>
      <c r="AT52" s="20" t="str">
        <f>IF(AE52="", "", IF(K52="", IF('Intro &amp; Setup'!$W$30='Intro &amp; Setup'!$BN$5, AE52-$BP$2, NETWORKDAYS($BP$2, AE52, $BR$59:$BR$106)-1), IF(AE52&lt;K52, $AS$7, $AS$6)))</f>
        <v/>
      </c>
      <c r="AU52" s="20" t="str">
        <f>IF(AF52="", "", IF(L52="", IF('Intro &amp; Setup'!$W$30='Intro &amp; Setup'!$BN$5, AF52-$BP$2, NETWORKDAYS($BP$2, AF52, $BR$59:$BR$106)-1), IF(AF52&lt;L52, $AS$7, $AS$6)))</f>
        <v/>
      </c>
      <c r="AV52" s="20" t="str">
        <f>IF(AG52="", "", IF(M52="", IF('Intro &amp; Setup'!$W$30='Intro &amp; Setup'!$BN$5, AG52-$BP$2, NETWORKDAYS($BP$2, AG52, $BR$59:$BR$106)-1), IF(AG52&lt;M52, $AS$7, $AS$6)))</f>
        <v/>
      </c>
      <c r="AW52" s="20" t="str">
        <f>IF(AH52="", "", IF(N52="", IF('Intro &amp; Setup'!$W$30='Intro &amp; Setup'!$BN$5, AH52-$BP$2, NETWORKDAYS($BP$2, AH52, $BR$59:$BR$106)-1), IF(AH52&lt;N52, $AS$7, $AS$6)))</f>
        <v/>
      </c>
      <c r="AX52" s="20" t="str">
        <f>IF(AI52="", "", IF(O52="", IF('Intro &amp; Setup'!$W$30='Intro &amp; Setup'!$BN$5, AI52-$BP$2, NETWORKDAYS($BP$2, AI52, $BR$59:$BR$106)-1), IF(AI52&lt;O52, $AS$7, $AS$6)))</f>
        <v/>
      </c>
      <c r="AY52" s="20" t="str">
        <f>IF(AJ52="", "", IF(P52="", IF('Intro &amp; Setup'!$W$30='Intro &amp; Setup'!$BN$5, AJ52-$BP$2, NETWORKDAYS($BP$2, AJ52, $BR$59:$BR$106)-1), IF(AJ52&lt;P52, $AS$7, $AS$6)))</f>
        <v/>
      </c>
      <c r="AZ52" s="20" t="str">
        <f>IF(AK52="", "", IF(Q52="", IF('Intro &amp; Setup'!$W$30='Intro &amp; Setup'!$BN$5, AK52-$BP$2, NETWORKDAYS($BP$2, AK52, $BR$59:$BR$106)-1), IF(AK52&lt;Q52, $AS$7, $AS$6)))</f>
        <v/>
      </c>
      <c r="BA52" s="20" t="str">
        <f>IF(AL52="", "", IF(R52="", IF('Intro &amp; Setup'!$W$30='Intro &amp; Setup'!$BN$5, AL52-$BP$2, NETWORKDAYS($BP$2, AL52, $BR$59:$BR$106)-1), IF(AL52&lt;R52, $AS$7, $AS$6)))</f>
        <v/>
      </c>
      <c r="BB52" s="14" t="str">
        <f>IF(AM52="", "", IF(S52="", IF('Intro &amp; Setup'!$W$30='Intro &amp; Setup'!$BN$5, AM52-$BP$2, NETWORKDAYS($BP$2, AM52, $BR$59:$BR$106)-1), IF(AM52&lt;S52, $AS$7, $AS$6)))</f>
        <v/>
      </c>
      <c r="BD52" s="13" t="str">
        <f t="shared" si="15"/>
        <v/>
      </c>
      <c r="BE52" s="20" t="str">
        <f t="shared" si="16"/>
        <v/>
      </c>
      <c r="BF52" s="20" t="str">
        <f t="shared" si="17"/>
        <v/>
      </c>
      <c r="BG52" s="20" t="str">
        <f t="shared" si="18"/>
        <v/>
      </c>
      <c r="BH52" s="20" t="str">
        <f t="shared" si="19"/>
        <v/>
      </c>
      <c r="BI52" s="20" t="str">
        <f t="shared" si="20"/>
        <v/>
      </c>
      <c r="BJ52" s="20" t="str">
        <f t="shared" si="21"/>
        <v/>
      </c>
      <c r="BK52" s="20" t="str">
        <f t="shared" si="22"/>
        <v/>
      </c>
      <c r="BL52" s="20" t="str">
        <f t="shared" si="23"/>
        <v/>
      </c>
      <c r="BM52" s="14" t="str">
        <f t="shared" si="24"/>
        <v/>
      </c>
      <c r="BP52" s="36" t="s">
        <v>36</v>
      </c>
      <c r="BR52" s="37">
        <f ca="1">BU52+INDEX(BY49:BY55, MATCH(BT52, BW49:BW55, 0))</f>
        <v>45047</v>
      </c>
      <c r="BS52" s="33"/>
      <c r="BT52" s="38" t="str">
        <f ca="1">TEXT(BU52, "ddd")</f>
        <v>Mon</v>
      </c>
      <c r="BU52" s="39">
        <f ca="1">DATE(BR48, 5, 1)</f>
        <v>45047</v>
      </c>
      <c r="BW52" s="18" t="s">
        <v>37</v>
      </c>
      <c r="BX52" s="18">
        <v>3</v>
      </c>
      <c r="BY52" s="18">
        <v>4</v>
      </c>
      <c r="BZ52" s="18">
        <v>6</v>
      </c>
    </row>
    <row r="53" spans="1:78" x14ac:dyDescent="0.25">
      <c r="A53" s="58"/>
      <c r="B53" s="13" t="str">
        <f t="shared" si="37"/>
        <v/>
      </c>
      <c r="C53" s="18" t="str">
        <f t="shared" si="37"/>
        <v/>
      </c>
      <c r="D53" s="14" t="str">
        <f t="shared" si="37"/>
        <v/>
      </c>
      <c r="E53" s="58"/>
      <c r="F53" s="3" t="str">
        <f t="shared" si="10"/>
        <v/>
      </c>
      <c r="G53" s="58"/>
      <c r="H53" s="95"/>
      <c r="I53" s="96"/>
      <c r="J53" s="97"/>
      <c r="K53" s="96"/>
      <c r="L53" s="96"/>
      <c r="M53" s="96"/>
      <c r="N53" s="96"/>
      <c r="O53" s="96"/>
      <c r="P53" s="96"/>
      <c r="Q53" s="96"/>
      <c r="R53" s="96"/>
      <c r="S53" s="98"/>
      <c r="T53" s="58"/>
      <c r="V53" s="18" t="str">
        <f t="shared" si="11"/>
        <v/>
      </c>
      <c r="W53" s="14" t="str">
        <f t="shared" si="12"/>
        <v/>
      </c>
      <c r="Y53" s="18" t="str">
        <f t="shared" si="38"/>
        <v/>
      </c>
      <c r="Z53" s="14" t="str">
        <f t="shared" si="38"/>
        <v/>
      </c>
      <c r="AB53" s="77" t="str">
        <f t="shared" si="13"/>
        <v/>
      </c>
      <c r="AD53" s="48" t="str">
        <f>IF(OR($H53="", AD$9="", I53=""), "", IF('Intro &amp; Setup'!$W$30='Intro &amp; Setup'!$BN$15, I53+'Intro &amp; Setup'!$AF$19, WORKDAY(I53, 'Intro &amp; Setup'!$AF$19, $BR$59:$BR$106)))</f>
        <v/>
      </c>
      <c r="AE53" s="2" t="str">
        <f>IF(OR($H53="", AE$9="", J53=""), "", IF('Intro &amp; Setup'!$W$30='Intro &amp; Setup'!$BN$15, IF($Z$3='Intro &amp; Setup'!$BN$9, J53, AD53)+'Intro &amp; Setup'!$AF$20, WORKDAY(IF($Z$3='Intro &amp; Setup'!$BN$9, J53, AD53), 'Intro &amp; Setup'!$AF$20, $BR$59:$BR$106)))</f>
        <v/>
      </c>
      <c r="AF53" s="2" t="str">
        <f>IF(OR($H53="", AF$9="", K53=""), "", IF('Intro &amp; Setup'!$W$30='Intro &amp; Setup'!$BN$15, IF($Z$3='Intro &amp; Setup'!$BN$9, K53, AE53)+'Intro &amp; Setup'!$AF$21, WORKDAY(IF($Z$3='Intro &amp; Setup'!$BN$9, K53, AE53), 'Intro &amp; Setup'!$AF$21, $BR$59:$BR$106)))</f>
        <v/>
      </c>
      <c r="AG53" s="2" t="str">
        <f>IF(OR($H53="", AG$9="", L53=""), "", IF('Intro &amp; Setup'!$W$30='Intro &amp; Setup'!$BN$15, IF($Z$3='Intro &amp; Setup'!$BN$9, L53, AF53)+'Intro &amp; Setup'!$AF$22, WORKDAY(IF($Z$3='Intro &amp; Setup'!$BN$9, L53, AF53), 'Intro &amp; Setup'!$AF$22, $BR$59:$BR$106)))</f>
        <v/>
      </c>
      <c r="AH53" s="2" t="str">
        <f>IF(OR($H53="", AH$9="", M53=""), "", IF('Intro &amp; Setup'!$W$30='Intro &amp; Setup'!$BN$15, IF($Z$3='Intro &amp; Setup'!$BN$9, M53, AG53)+'Intro &amp; Setup'!$AF$23, WORKDAY(IF($Z$3='Intro &amp; Setup'!$BN$9, M53, AG53), 'Intro &amp; Setup'!$AF$23, $BR$59:$BR$106)))</f>
        <v/>
      </c>
      <c r="AI53" s="2" t="str">
        <f>IF(OR($H53="", AI$9="", N53=""), "", IF('Intro &amp; Setup'!$W$30='Intro &amp; Setup'!$BN$15, IF($Z$3='Intro &amp; Setup'!$BN$9, N53, AH53)+'Intro &amp; Setup'!$AF$24, WORKDAY(IF($Z$3='Intro &amp; Setup'!$BN$9, N53, AH53), 'Intro &amp; Setup'!$AF$24, $BR$59:$BR$106)))</f>
        <v/>
      </c>
      <c r="AJ53" s="2" t="str">
        <f>IF(OR($H53="", AJ$9="", O53=""), "", IF('Intro &amp; Setup'!$W$30='Intro &amp; Setup'!$BN$15, IF($Z$3='Intro &amp; Setup'!$BN$9, O53, AI53)+'Intro &amp; Setup'!$AF$25, WORKDAY(IF($Z$3='Intro &amp; Setup'!$BN$9, O53, AI53), 'Intro &amp; Setup'!$AF$25, $BR$59:$BR$106)))</f>
        <v/>
      </c>
      <c r="AK53" s="2" t="str">
        <f>IF(OR($H53="", AK$9="", P53=""), "", IF('Intro &amp; Setup'!$W$30='Intro &amp; Setup'!$BN$15, IF($Z$3='Intro &amp; Setup'!$BN$9, P53, AJ53)+'Intro &amp; Setup'!$AF$26, WORKDAY(IF($Z$3='Intro &amp; Setup'!$BN$9, P53, AJ53), 'Intro &amp; Setup'!$AF$26, $BR$59:$BR$106)))</f>
        <v/>
      </c>
      <c r="AL53" s="2" t="str">
        <f>IF(OR($H53="", AL$9="", Q53=""), "", IF('Intro &amp; Setup'!$W$30='Intro &amp; Setup'!$BN$15, IF($Z$3='Intro &amp; Setup'!$BN$9, Q53, AK53)+'Intro &amp; Setup'!$AF$27, WORKDAY(IF($Z$3='Intro &amp; Setup'!$BN$9, Q53, AK53), 'Intro &amp; Setup'!$AF$27, $BR$59:$BR$106)))</f>
        <v/>
      </c>
      <c r="AM53" s="10" t="str">
        <f>IF(OR($H53="", AM$9="", R53=""), "", IF('Intro &amp; Setup'!$W$30='Intro &amp; Setup'!$BN$15, IF($Z$3='Intro &amp; Setup'!$BN$9, R53, AL53)+'Intro &amp; Setup'!$AF$28, WORKDAY(IF($Z$3='Intro &amp; Setup'!$BN$9, R53, AL53), 'Intro &amp; Setup'!$AF$28, $BR$59:$BR$106)))</f>
        <v/>
      </c>
      <c r="AO53" s="18" t="str">
        <f t="shared" si="34"/>
        <v/>
      </c>
      <c r="AQ53" s="61" t="str">
        <f t="shared" si="14"/>
        <v/>
      </c>
      <c r="AS53" s="13" t="str">
        <f>IF(AD53="", "", IF(J53="", IF('Intro &amp; Setup'!$W$30='Intro &amp; Setup'!$BN$5, AD53-$BP$2, NETWORKDAYS($BP$2, AD53, $BR$59:$BR$106)-1), IF(AD53&lt;J53, $AS$7, $AS$6)))</f>
        <v/>
      </c>
      <c r="AT53" s="20" t="str">
        <f>IF(AE53="", "", IF(K53="", IF('Intro &amp; Setup'!$W$30='Intro &amp; Setup'!$BN$5, AE53-$BP$2, NETWORKDAYS($BP$2, AE53, $BR$59:$BR$106)-1), IF(AE53&lt;K53, $AS$7, $AS$6)))</f>
        <v/>
      </c>
      <c r="AU53" s="20" t="str">
        <f>IF(AF53="", "", IF(L53="", IF('Intro &amp; Setup'!$W$30='Intro &amp; Setup'!$BN$5, AF53-$BP$2, NETWORKDAYS($BP$2, AF53, $BR$59:$BR$106)-1), IF(AF53&lt;L53, $AS$7, $AS$6)))</f>
        <v/>
      </c>
      <c r="AV53" s="20" t="str">
        <f>IF(AG53="", "", IF(M53="", IF('Intro &amp; Setup'!$W$30='Intro &amp; Setup'!$BN$5, AG53-$BP$2, NETWORKDAYS($BP$2, AG53, $BR$59:$BR$106)-1), IF(AG53&lt;M53, $AS$7, $AS$6)))</f>
        <v/>
      </c>
      <c r="AW53" s="20" t="str">
        <f>IF(AH53="", "", IF(N53="", IF('Intro &amp; Setup'!$W$30='Intro &amp; Setup'!$BN$5, AH53-$BP$2, NETWORKDAYS($BP$2, AH53, $BR$59:$BR$106)-1), IF(AH53&lt;N53, $AS$7, $AS$6)))</f>
        <v/>
      </c>
      <c r="AX53" s="20" t="str">
        <f>IF(AI53="", "", IF(O53="", IF('Intro &amp; Setup'!$W$30='Intro &amp; Setup'!$BN$5, AI53-$BP$2, NETWORKDAYS($BP$2, AI53, $BR$59:$BR$106)-1), IF(AI53&lt;O53, $AS$7, $AS$6)))</f>
        <v/>
      </c>
      <c r="AY53" s="20" t="str">
        <f>IF(AJ53="", "", IF(P53="", IF('Intro &amp; Setup'!$W$30='Intro &amp; Setup'!$BN$5, AJ53-$BP$2, NETWORKDAYS($BP$2, AJ53, $BR$59:$BR$106)-1), IF(AJ53&lt;P53, $AS$7, $AS$6)))</f>
        <v/>
      </c>
      <c r="AZ53" s="20" t="str">
        <f>IF(AK53="", "", IF(Q53="", IF('Intro &amp; Setup'!$W$30='Intro &amp; Setup'!$BN$5, AK53-$BP$2, NETWORKDAYS($BP$2, AK53, $BR$59:$BR$106)-1), IF(AK53&lt;Q53, $AS$7, $AS$6)))</f>
        <v/>
      </c>
      <c r="BA53" s="20" t="str">
        <f>IF(AL53="", "", IF(R53="", IF('Intro &amp; Setup'!$W$30='Intro &amp; Setup'!$BN$5, AL53-$BP$2, NETWORKDAYS($BP$2, AL53, $BR$59:$BR$106)-1), IF(AL53&lt;R53, $AS$7, $AS$6)))</f>
        <v/>
      </c>
      <c r="BB53" s="14" t="str">
        <f>IF(AM53="", "", IF(S53="", IF('Intro &amp; Setup'!$W$30='Intro &amp; Setup'!$BN$5, AM53-$BP$2, NETWORKDAYS($BP$2, AM53, $BR$59:$BR$106)-1), IF(AM53&lt;S53, $AS$7, $AS$6)))</f>
        <v/>
      </c>
      <c r="BD53" s="13" t="str">
        <f t="shared" si="15"/>
        <v/>
      </c>
      <c r="BE53" s="20" t="str">
        <f t="shared" si="16"/>
        <v/>
      </c>
      <c r="BF53" s="20" t="str">
        <f t="shared" si="17"/>
        <v/>
      </c>
      <c r="BG53" s="20" t="str">
        <f t="shared" si="18"/>
        <v/>
      </c>
      <c r="BH53" s="20" t="str">
        <f t="shared" si="19"/>
        <v/>
      </c>
      <c r="BI53" s="20" t="str">
        <f t="shared" si="20"/>
        <v/>
      </c>
      <c r="BJ53" s="20" t="str">
        <f t="shared" si="21"/>
        <v/>
      </c>
      <c r="BK53" s="20" t="str">
        <f t="shared" si="22"/>
        <v/>
      </c>
      <c r="BL53" s="20" t="str">
        <f t="shared" si="23"/>
        <v/>
      </c>
      <c r="BM53" s="14" t="str">
        <f t="shared" si="24"/>
        <v/>
      </c>
      <c r="BP53" s="36" t="s">
        <v>38</v>
      </c>
      <c r="BR53" s="37">
        <f ca="1">BU53-INDEX(BX49:BX55, MATCH(BT53, BW49:BW55, 0))</f>
        <v>45075</v>
      </c>
      <c r="BS53" s="33"/>
      <c r="BT53" s="38" t="str">
        <f ca="1">TEXT(BU53, "ddd")</f>
        <v>Wed</v>
      </c>
      <c r="BU53" s="39">
        <f ca="1">DATE(BR48, 5, 31)</f>
        <v>45077</v>
      </c>
      <c r="BW53" s="18" t="s">
        <v>39</v>
      </c>
      <c r="BX53" s="18">
        <v>4</v>
      </c>
      <c r="BY53" s="18">
        <v>3</v>
      </c>
      <c r="BZ53" s="18">
        <v>0</v>
      </c>
    </row>
    <row r="54" spans="1:78" x14ac:dyDescent="0.25">
      <c r="A54" s="58"/>
      <c r="B54" s="13" t="str">
        <f t="shared" si="37"/>
        <v/>
      </c>
      <c r="C54" s="18" t="str">
        <f t="shared" si="37"/>
        <v/>
      </c>
      <c r="D54" s="14" t="str">
        <f t="shared" si="37"/>
        <v/>
      </c>
      <c r="E54" s="58"/>
      <c r="F54" s="3" t="str">
        <f t="shared" si="10"/>
        <v/>
      </c>
      <c r="G54" s="58"/>
      <c r="H54" s="95"/>
      <c r="I54" s="96"/>
      <c r="J54" s="97"/>
      <c r="K54" s="96"/>
      <c r="L54" s="96"/>
      <c r="M54" s="96"/>
      <c r="N54" s="96"/>
      <c r="O54" s="96"/>
      <c r="P54" s="96"/>
      <c r="Q54" s="96"/>
      <c r="R54" s="96"/>
      <c r="S54" s="98"/>
      <c r="T54" s="58"/>
      <c r="V54" s="18" t="str">
        <f t="shared" si="11"/>
        <v/>
      </c>
      <c r="W54" s="14" t="str">
        <f t="shared" si="12"/>
        <v/>
      </c>
      <c r="Y54" s="18" t="str">
        <f t="shared" si="38"/>
        <v/>
      </c>
      <c r="Z54" s="14" t="str">
        <f t="shared" si="38"/>
        <v/>
      </c>
      <c r="AB54" s="77" t="str">
        <f t="shared" si="13"/>
        <v/>
      </c>
      <c r="AD54" s="48" t="str">
        <f>IF(OR($H54="", AD$9="", I54=""), "", IF('Intro &amp; Setup'!$W$30='Intro &amp; Setup'!$BN$15, I54+'Intro &amp; Setup'!$AF$19, WORKDAY(I54, 'Intro &amp; Setup'!$AF$19, $BR$59:$BR$106)))</f>
        <v/>
      </c>
      <c r="AE54" s="2" t="str">
        <f>IF(OR($H54="", AE$9="", J54=""), "", IF('Intro &amp; Setup'!$W$30='Intro &amp; Setup'!$BN$15, IF($Z$3='Intro &amp; Setup'!$BN$9, J54, AD54)+'Intro &amp; Setup'!$AF$20, WORKDAY(IF($Z$3='Intro &amp; Setup'!$BN$9, J54, AD54), 'Intro &amp; Setup'!$AF$20, $BR$59:$BR$106)))</f>
        <v/>
      </c>
      <c r="AF54" s="2" t="str">
        <f>IF(OR($H54="", AF$9="", K54=""), "", IF('Intro &amp; Setup'!$W$30='Intro &amp; Setup'!$BN$15, IF($Z$3='Intro &amp; Setup'!$BN$9, K54, AE54)+'Intro &amp; Setup'!$AF$21, WORKDAY(IF($Z$3='Intro &amp; Setup'!$BN$9, K54, AE54), 'Intro &amp; Setup'!$AF$21, $BR$59:$BR$106)))</f>
        <v/>
      </c>
      <c r="AG54" s="2" t="str">
        <f>IF(OR($H54="", AG$9="", L54=""), "", IF('Intro &amp; Setup'!$W$30='Intro &amp; Setup'!$BN$15, IF($Z$3='Intro &amp; Setup'!$BN$9, L54, AF54)+'Intro &amp; Setup'!$AF$22, WORKDAY(IF($Z$3='Intro &amp; Setup'!$BN$9, L54, AF54), 'Intro &amp; Setup'!$AF$22, $BR$59:$BR$106)))</f>
        <v/>
      </c>
      <c r="AH54" s="2" t="str">
        <f>IF(OR($H54="", AH$9="", M54=""), "", IF('Intro &amp; Setup'!$W$30='Intro &amp; Setup'!$BN$15, IF($Z$3='Intro &amp; Setup'!$BN$9, M54, AG54)+'Intro &amp; Setup'!$AF$23, WORKDAY(IF($Z$3='Intro &amp; Setup'!$BN$9, M54, AG54), 'Intro &amp; Setup'!$AF$23, $BR$59:$BR$106)))</f>
        <v/>
      </c>
      <c r="AI54" s="2" t="str">
        <f>IF(OR($H54="", AI$9="", N54=""), "", IF('Intro &amp; Setup'!$W$30='Intro &amp; Setup'!$BN$15, IF($Z$3='Intro &amp; Setup'!$BN$9, N54, AH54)+'Intro &amp; Setup'!$AF$24, WORKDAY(IF($Z$3='Intro &amp; Setup'!$BN$9, N54, AH54), 'Intro &amp; Setup'!$AF$24, $BR$59:$BR$106)))</f>
        <v/>
      </c>
      <c r="AJ54" s="2" t="str">
        <f>IF(OR($H54="", AJ$9="", O54=""), "", IF('Intro &amp; Setup'!$W$30='Intro &amp; Setup'!$BN$15, IF($Z$3='Intro &amp; Setup'!$BN$9, O54, AI54)+'Intro &amp; Setup'!$AF$25, WORKDAY(IF($Z$3='Intro &amp; Setup'!$BN$9, O54, AI54), 'Intro &amp; Setup'!$AF$25, $BR$59:$BR$106)))</f>
        <v/>
      </c>
      <c r="AK54" s="2" t="str">
        <f>IF(OR($H54="", AK$9="", P54=""), "", IF('Intro &amp; Setup'!$W$30='Intro &amp; Setup'!$BN$15, IF($Z$3='Intro &amp; Setup'!$BN$9, P54, AJ54)+'Intro &amp; Setup'!$AF$26, WORKDAY(IF($Z$3='Intro &amp; Setup'!$BN$9, P54, AJ54), 'Intro &amp; Setup'!$AF$26, $BR$59:$BR$106)))</f>
        <v/>
      </c>
      <c r="AL54" s="2" t="str">
        <f>IF(OR($H54="", AL$9="", Q54=""), "", IF('Intro &amp; Setup'!$W$30='Intro &amp; Setup'!$BN$15, IF($Z$3='Intro &amp; Setup'!$BN$9, Q54, AK54)+'Intro &amp; Setup'!$AF$27, WORKDAY(IF($Z$3='Intro &amp; Setup'!$BN$9, Q54, AK54), 'Intro &amp; Setup'!$AF$27, $BR$59:$BR$106)))</f>
        <v/>
      </c>
      <c r="AM54" s="10" t="str">
        <f>IF(OR($H54="", AM$9="", R54=""), "", IF('Intro &amp; Setup'!$W$30='Intro &amp; Setup'!$BN$15, IF($Z$3='Intro &amp; Setup'!$BN$9, R54, AL54)+'Intro &amp; Setup'!$AF$28, WORKDAY(IF($Z$3='Intro &amp; Setup'!$BN$9, R54, AL54), 'Intro &amp; Setup'!$AF$28, $BR$59:$BR$106)))</f>
        <v/>
      </c>
      <c r="AO54" s="18" t="str">
        <f t="shared" si="34"/>
        <v/>
      </c>
      <c r="AQ54" s="61" t="str">
        <f t="shared" si="14"/>
        <v/>
      </c>
      <c r="AS54" s="13" t="str">
        <f>IF(AD54="", "", IF(J54="", IF('Intro &amp; Setup'!$W$30='Intro &amp; Setup'!$BN$5, AD54-$BP$2, NETWORKDAYS($BP$2, AD54, $BR$59:$BR$106)-1), IF(AD54&lt;J54, $AS$7, $AS$6)))</f>
        <v/>
      </c>
      <c r="AT54" s="20" t="str">
        <f>IF(AE54="", "", IF(K54="", IF('Intro &amp; Setup'!$W$30='Intro &amp; Setup'!$BN$5, AE54-$BP$2, NETWORKDAYS($BP$2, AE54, $BR$59:$BR$106)-1), IF(AE54&lt;K54, $AS$7, $AS$6)))</f>
        <v/>
      </c>
      <c r="AU54" s="20" t="str">
        <f>IF(AF54="", "", IF(L54="", IF('Intro &amp; Setup'!$W$30='Intro &amp; Setup'!$BN$5, AF54-$BP$2, NETWORKDAYS($BP$2, AF54, $BR$59:$BR$106)-1), IF(AF54&lt;L54, $AS$7, $AS$6)))</f>
        <v/>
      </c>
      <c r="AV54" s="20" t="str">
        <f>IF(AG54="", "", IF(M54="", IF('Intro &amp; Setup'!$W$30='Intro &amp; Setup'!$BN$5, AG54-$BP$2, NETWORKDAYS($BP$2, AG54, $BR$59:$BR$106)-1), IF(AG54&lt;M54, $AS$7, $AS$6)))</f>
        <v/>
      </c>
      <c r="AW54" s="20" t="str">
        <f>IF(AH54="", "", IF(N54="", IF('Intro &amp; Setup'!$W$30='Intro &amp; Setup'!$BN$5, AH54-$BP$2, NETWORKDAYS($BP$2, AH54, $BR$59:$BR$106)-1), IF(AH54&lt;N54, $AS$7, $AS$6)))</f>
        <v/>
      </c>
      <c r="AX54" s="20" t="str">
        <f>IF(AI54="", "", IF(O54="", IF('Intro &amp; Setup'!$W$30='Intro &amp; Setup'!$BN$5, AI54-$BP$2, NETWORKDAYS($BP$2, AI54, $BR$59:$BR$106)-1), IF(AI54&lt;O54, $AS$7, $AS$6)))</f>
        <v/>
      </c>
      <c r="AY54" s="20" t="str">
        <f>IF(AJ54="", "", IF(P54="", IF('Intro &amp; Setup'!$W$30='Intro &amp; Setup'!$BN$5, AJ54-$BP$2, NETWORKDAYS($BP$2, AJ54, $BR$59:$BR$106)-1), IF(AJ54&lt;P54, $AS$7, $AS$6)))</f>
        <v/>
      </c>
      <c r="AZ54" s="20" t="str">
        <f>IF(AK54="", "", IF(Q54="", IF('Intro &amp; Setup'!$W$30='Intro &amp; Setup'!$BN$5, AK54-$BP$2, NETWORKDAYS($BP$2, AK54, $BR$59:$BR$106)-1), IF(AK54&lt;Q54, $AS$7, $AS$6)))</f>
        <v/>
      </c>
      <c r="BA54" s="20" t="str">
        <f>IF(AL54="", "", IF(R54="", IF('Intro &amp; Setup'!$W$30='Intro &amp; Setup'!$BN$5, AL54-$BP$2, NETWORKDAYS($BP$2, AL54, $BR$59:$BR$106)-1), IF(AL54&lt;R54, $AS$7, $AS$6)))</f>
        <v/>
      </c>
      <c r="BB54" s="14" t="str">
        <f>IF(AM54="", "", IF(S54="", IF('Intro &amp; Setup'!$W$30='Intro &amp; Setup'!$BN$5, AM54-$BP$2, NETWORKDAYS($BP$2, AM54, $BR$59:$BR$106)-1), IF(AM54&lt;S54, $AS$7, $AS$6)))</f>
        <v/>
      </c>
      <c r="BD54" s="13" t="str">
        <f t="shared" si="15"/>
        <v/>
      </c>
      <c r="BE54" s="20" t="str">
        <f t="shared" si="16"/>
        <v/>
      </c>
      <c r="BF54" s="20" t="str">
        <f t="shared" si="17"/>
        <v/>
      </c>
      <c r="BG54" s="20" t="str">
        <f t="shared" si="18"/>
        <v/>
      </c>
      <c r="BH54" s="20" t="str">
        <f t="shared" si="19"/>
        <v/>
      </c>
      <c r="BI54" s="20" t="str">
        <f t="shared" si="20"/>
        <v/>
      </c>
      <c r="BJ54" s="20" t="str">
        <f t="shared" si="21"/>
        <v/>
      </c>
      <c r="BK54" s="20" t="str">
        <f t="shared" si="22"/>
        <v/>
      </c>
      <c r="BL54" s="20" t="str">
        <f t="shared" si="23"/>
        <v/>
      </c>
      <c r="BM54" s="14" t="str">
        <f t="shared" si="24"/>
        <v/>
      </c>
      <c r="BP54" s="36" t="s">
        <v>40</v>
      </c>
      <c r="BR54" s="37">
        <f ca="1">BU54-INDEX(BX49:BX55, MATCH(BT54, BW49:BW55, 0))</f>
        <v>45166</v>
      </c>
      <c r="BS54" s="33"/>
      <c r="BT54" s="38" t="str">
        <f ca="1">TEXT(BU54, "ddd")</f>
        <v>Thu</v>
      </c>
      <c r="BU54" s="39">
        <f ca="1">DATE(BR48, 8, 31)</f>
        <v>45169</v>
      </c>
      <c r="BW54" s="18" t="s">
        <v>41</v>
      </c>
      <c r="BX54" s="18">
        <v>5</v>
      </c>
      <c r="BY54" s="18">
        <v>2</v>
      </c>
      <c r="BZ54" s="18">
        <v>1</v>
      </c>
    </row>
    <row r="55" spans="1:78" x14ac:dyDescent="0.25">
      <c r="A55" s="58"/>
      <c r="B55" s="13" t="str">
        <f t="shared" si="37"/>
        <v/>
      </c>
      <c r="C55" s="18" t="str">
        <f t="shared" si="37"/>
        <v/>
      </c>
      <c r="D55" s="14" t="str">
        <f t="shared" si="37"/>
        <v/>
      </c>
      <c r="E55" s="58"/>
      <c r="F55" s="3" t="str">
        <f t="shared" si="10"/>
        <v/>
      </c>
      <c r="G55" s="58"/>
      <c r="H55" s="95"/>
      <c r="I55" s="96"/>
      <c r="J55" s="97"/>
      <c r="K55" s="96"/>
      <c r="L55" s="96"/>
      <c r="M55" s="96"/>
      <c r="N55" s="96"/>
      <c r="O55" s="96"/>
      <c r="P55" s="96"/>
      <c r="Q55" s="96"/>
      <c r="R55" s="96"/>
      <c r="S55" s="98"/>
      <c r="T55" s="58"/>
      <c r="V55" s="18" t="str">
        <f t="shared" si="11"/>
        <v/>
      </c>
      <c r="W55" s="14" t="str">
        <f t="shared" si="12"/>
        <v/>
      </c>
      <c r="Y55" s="18" t="str">
        <f t="shared" si="38"/>
        <v/>
      </c>
      <c r="Z55" s="14" t="str">
        <f t="shared" si="38"/>
        <v/>
      </c>
      <c r="AB55" s="77" t="str">
        <f t="shared" si="13"/>
        <v/>
      </c>
      <c r="AD55" s="48" t="str">
        <f>IF(OR($H55="", AD$9="", I55=""), "", IF('Intro &amp; Setup'!$W$30='Intro &amp; Setup'!$BN$15, I55+'Intro &amp; Setup'!$AF$19, WORKDAY(I55, 'Intro &amp; Setup'!$AF$19, $BR$59:$BR$106)))</f>
        <v/>
      </c>
      <c r="AE55" s="2" t="str">
        <f>IF(OR($H55="", AE$9="", J55=""), "", IF('Intro &amp; Setup'!$W$30='Intro &amp; Setup'!$BN$15, IF($Z$3='Intro &amp; Setup'!$BN$9, J55, AD55)+'Intro &amp; Setup'!$AF$20, WORKDAY(IF($Z$3='Intro &amp; Setup'!$BN$9, J55, AD55), 'Intro &amp; Setup'!$AF$20, $BR$59:$BR$106)))</f>
        <v/>
      </c>
      <c r="AF55" s="2" t="str">
        <f>IF(OR($H55="", AF$9="", K55=""), "", IF('Intro &amp; Setup'!$W$30='Intro &amp; Setup'!$BN$15, IF($Z$3='Intro &amp; Setup'!$BN$9, K55, AE55)+'Intro &amp; Setup'!$AF$21, WORKDAY(IF($Z$3='Intro &amp; Setup'!$BN$9, K55, AE55), 'Intro &amp; Setup'!$AF$21, $BR$59:$BR$106)))</f>
        <v/>
      </c>
      <c r="AG55" s="2" t="str">
        <f>IF(OR($H55="", AG$9="", L55=""), "", IF('Intro &amp; Setup'!$W$30='Intro &amp; Setup'!$BN$15, IF($Z$3='Intro &amp; Setup'!$BN$9, L55, AF55)+'Intro &amp; Setup'!$AF$22, WORKDAY(IF($Z$3='Intro &amp; Setup'!$BN$9, L55, AF55), 'Intro &amp; Setup'!$AF$22, $BR$59:$BR$106)))</f>
        <v/>
      </c>
      <c r="AH55" s="2" t="str">
        <f>IF(OR($H55="", AH$9="", M55=""), "", IF('Intro &amp; Setup'!$W$30='Intro &amp; Setup'!$BN$15, IF($Z$3='Intro &amp; Setup'!$BN$9, M55, AG55)+'Intro &amp; Setup'!$AF$23, WORKDAY(IF($Z$3='Intro &amp; Setup'!$BN$9, M55, AG55), 'Intro &amp; Setup'!$AF$23, $BR$59:$BR$106)))</f>
        <v/>
      </c>
      <c r="AI55" s="2" t="str">
        <f>IF(OR($H55="", AI$9="", N55=""), "", IF('Intro &amp; Setup'!$W$30='Intro &amp; Setup'!$BN$15, IF($Z$3='Intro &amp; Setup'!$BN$9, N55, AH55)+'Intro &amp; Setup'!$AF$24, WORKDAY(IF($Z$3='Intro &amp; Setup'!$BN$9, N55, AH55), 'Intro &amp; Setup'!$AF$24, $BR$59:$BR$106)))</f>
        <v/>
      </c>
      <c r="AJ55" s="2" t="str">
        <f>IF(OR($H55="", AJ$9="", O55=""), "", IF('Intro &amp; Setup'!$W$30='Intro &amp; Setup'!$BN$15, IF($Z$3='Intro &amp; Setup'!$BN$9, O55, AI55)+'Intro &amp; Setup'!$AF$25, WORKDAY(IF($Z$3='Intro &amp; Setup'!$BN$9, O55, AI55), 'Intro &amp; Setup'!$AF$25, $BR$59:$BR$106)))</f>
        <v/>
      </c>
      <c r="AK55" s="2" t="str">
        <f>IF(OR($H55="", AK$9="", P55=""), "", IF('Intro &amp; Setup'!$W$30='Intro &amp; Setup'!$BN$15, IF($Z$3='Intro &amp; Setup'!$BN$9, P55, AJ55)+'Intro &amp; Setup'!$AF$26, WORKDAY(IF($Z$3='Intro &amp; Setup'!$BN$9, P55, AJ55), 'Intro &amp; Setup'!$AF$26, $BR$59:$BR$106)))</f>
        <v/>
      </c>
      <c r="AL55" s="2" t="str">
        <f>IF(OR($H55="", AL$9="", Q55=""), "", IF('Intro &amp; Setup'!$W$30='Intro &amp; Setup'!$BN$15, IF($Z$3='Intro &amp; Setup'!$BN$9, Q55, AK55)+'Intro &amp; Setup'!$AF$27, WORKDAY(IF($Z$3='Intro &amp; Setup'!$BN$9, Q55, AK55), 'Intro &amp; Setup'!$AF$27, $BR$59:$BR$106)))</f>
        <v/>
      </c>
      <c r="AM55" s="10" t="str">
        <f>IF(OR($H55="", AM$9="", R55=""), "", IF('Intro &amp; Setup'!$W$30='Intro &amp; Setup'!$BN$15, IF($Z$3='Intro &amp; Setup'!$BN$9, R55, AL55)+'Intro &amp; Setup'!$AF$28, WORKDAY(IF($Z$3='Intro &amp; Setup'!$BN$9, R55, AL55), 'Intro &amp; Setup'!$AF$28, $BR$59:$BR$106)))</f>
        <v/>
      </c>
      <c r="AO55" s="18" t="str">
        <f t="shared" si="34"/>
        <v/>
      </c>
      <c r="AQ55" s="61" t="str">
        <f t="shared" si="14"/>
        <v/>
      </c>
      <c r="AS55" s="13" t="str">
        <f>IF(AD55="", "", IF(J55="", IF('Intro &amp; Setup'!$W$30='Intro &amp; Setup'!$BN$5, AD55-$BP$2, NETWORKDAYS($BP$2, AD55, $BR$59:$BR$106)-1), IF(AD55&lt;J55, $AS$7, $AS$6)))</f>
        <v/>
      </c>
      <c r="AT55" s="20" t="str">
        <f>IF(AE55="", "", IF(K55="", IF('Intro &amp; Setup'!$W$30='Intro &amp; Setup'!$BN$5, AE55-$BP$2, NETWORKDAYS($BP$2, AE55, $BR$59:$BR$106)-1), IF(AE55&lt;K55, $AS$7, $AS$6)))</f>
        <v/>
      </c>
      <c r="AU55" s="20" t="str">
        <f>IF(AF55="", "", IF(L55="", IF('Intro &amp; Setup'!$W$30='Intro &amp; Setup'!$BN$5, AF55-$BP$2, NETWORKDAYS($BP$2, AF55, $BR$59:$BR$106)-1), IF(AF55&lt;L55, $AS$7, $AS$6)))</f>
        <v/>
      </c>
      <c r="AV55" s="20" t="str">
        <f>IF(AG55="", "", IF(M55="", IF('Intro &amp; Setup'!$W$30='Intro &amp; Setup'!$BN$5, AG55-$BP$2, NETWORKDAYS($BP$2, AG55, $BR$59:$BR$106)-1), IF(AG55&lt;M55, $AS$7, $AS$6)))</f>
        <v/>
      </c>
      <c r="AW55" s="20" t="str">
        <f>IF(AH55="", "", IF(N55="", IF('Intro &amp; Setup'!$W$30='Intro &amp; Setup'!$BN$5, AH55-$BP$2, NETWORKDAYS($BP$2, AH55, $BR$59:$BR$106)-1), IF(AH55&lt;N55, $AS$7, $AS$6)))</f>
        <v/>
      </c>
      <c r="AX55" s="20" t="str">
        <f>IF(AI55="", "", IF(O55="", IF('Intro &amp; Setup'!$W$30='Intro &amp; Setup'!$BN$5, AI55-$BP$2, NETWORKDAYS($BP$2, AI55, $BR$59:$BR$106)-1), IF(AI55&lt;O55, $AS$7, $AS$6)))</f>
        <v/>
      </c>
      <c r="AY55" s="20" t="str">
        <f>IF(AJ55="", "", IF(P55="", IF('Intro &amp; Setup'!$W$30='Intro &amp; Setup'!$BN$5, AJ55-$BP$2, NETWORKDAYS($BP$2, AJ55, $BR$59:$BR$106)-1), IF(AJ55&lt;P55, $AS$7, $AS$6)))</f>
        <v/>
      </c>
      <c r="AZ55" s="20" t="str">
        <f>IF(AK55="", "", IF(Q55="", IF('Intro &amp; Setup'!$W$30='Intro &amp; Setup'!$BN$5, AK55-$BP$2, NETWORKDAYS($BP$2, AK55, $BR$59:$BR$106)-1), IF(AK55&lt;Q55, $AS$7, $AS$6)))</f>
        <v/>
      </c>
      <c r="BA55" s="20" t="str">
        <f>IF(AL55="", "", IF(R55="", IF('Intro &amp; Setup'!$W$30='Intro &amp; Setup'!$BN$5, AL55-$BP$2, NETWORKDAYS($BP$2, AL55, $BR$59:$BR$106)-1), IF(AL55&lt;R55, $AS$7, $AS$6)))</f>
        <v/>
      </c>
      <c r="BB55" s="14" t="str">
        <f>IF(AM55="", "", IF(S55="", IF('Intro &amp; Setup'!$W$30='Intro &amp; Setup'!$BN$5, AM55-$BP$2, NETWORKDAYS($BP$2, AM55, $BR$59:$BR$106)-1), IF(AM55&lt;S55, $AS$7, $AS$6)))</f>
        <v/>
      </c>
      <c r="BD55" s="13" t="str">
        <f t="shared" si="15"/>
        <v/>
      </c>
      <c r="BE55" s="20" t="str">
        <f t="shared" si="16"/>
        <v/>
      </c>
      <c r="BF55" s="20" t="str">
        <f t="shared" si="17"/>
        <v/>
      </c>
      <c r="BG55" s="20" t="str">
        <f t="shared" si="18"/>
        <v/>
      </c>
      <c r="BH55" s="20" t="str">
        <f t="shared" si="19"/>
        <v/>
      </c>
      <c r="BI55" s="20" t="str">
        <f t="shared" si="20"/>
        <v/>
      </c>
      <c r="BJ55" s="20" t="str">
        <f t="shared" si="21"/>
        <v/>
      </c>
      <c r="BK55" s="20" t="str">
        <f t="shared" si="22"/>
        <v/>
      </c>
      <c r="BL55" s="20" t="str">
        <f t="shared" si="23"/>
        <v/>
      </c>
      <c r="BM55" s="14" t="str">
        <f t="shared" si="24"/>
        <v/>
      </c>
      <c r="BP55" s="36" t="s">
        <v>42</v>
      </c>
      <c r="BR55" s="37">
        <f ca="1">IF(OR(BT55="Sat", BT55="Sun"), BU55+INDEX(BY49:BY55, MATCH(BT55, BW49:BW55, 0)), BU55)</f>
        <v>45285</v>
      </c>
      <c r="BS55" s="33"/>
      <c r="BT55" s="18" t="str">
        <f t="shared" ref="BT55:BT56" ca="1" si="39">TEXT(BU55, "ddd")</f>
        <v>Mon</v>
      </c>
      <c r="BU55" s="39">
        <f ca="1">DATE(BR48, 12, 25)</f>
        <v>45285</v>
      </c>
      <c r="BW55" s="19" t="s">
        <v>43</v>
      </c>
      <c r="BX55" s="19">
        <v>6</v>
      </c>
      <c r="BY55" s="19">
        <v>1</v>
      </c>
      <c r="BZ55" s="19">
        <v>2</v>
      </c>
    </row>
    <row r="56" spans="1:78" x14ac:dyDescent="0.25">
      <c r="A56" s="58"/>
      <c r="B56" s="13" t="str">
        <f t="shared" si="37"/>
        <v/>
      </c>
      <c r="C56" s="18" t="str">
        <f t="shared" si="37"/>
        <v/>
      </c>
      <c r="D56" s="14" t="str">
        <f t="shared" si="37"/>
        <v/>
      </c>
      <c r="E56" s="58"/>
      <c r="F56" s="3" t="str">
        <f t="shared" si="10"/>
        <v/>
      </c>
      <c r="G56" s="58"/>
      <c r="H56" s="95"/>
      <c r="I56" s="96"/>
      <c r="J56" s="97"/>
      <c r="K56" s="96"/>
      <c r="L56" s="96"/>
      <c r="M56" s="96"/>
      <c r="N56" s="96"/>
      <c r="O56" s="96"/>
      <c r="P56" s="96"/>
      <c r="Q56" s="96"/>
      <c r="R56" s="96"/>
      <c r="S56" s="98"/>
      <c r="T56" s="58"/>
      <c r="V56" s="18" t="str">
        <f t="shared" si="11"/>
        <v/>
      </c>
      <c r="W56" s="14" t="str">
        <f t="shared" si="12"/>
        <v/>
      </c>
      <c r="Y56" s="18" t="str">
        <f t="shared" si="38"/>
        <v/>
      </c>
      <c r="Z56" s="14" t="str">
        <f t="shared" si="38"/>
        <v/>
      </c>
      <c r="AB56" s="77" t="str">
        <f t="shared" si="13"/>
        <v/>
      </c>
      <c r="AD56" s="48" t="str">
        <f>IF(OR($H56="", AD$9="", I56=""), "", IF('Intro &amp; Setup'!$W$30='Intro &amp; Setup'!$BN$15, I56+'Intro &amp; Setup'!$AF$19, WORKDAY(I56, 'Intro &amp; Setup'!$AF$19, $BR$59:$BR$106)))</f>
        <v/>
      </c>
      <c r="AE56" s="2" t="str">
        <f>IF(OR($H56="", AE$9="", J56=""), "", IF('Intro &amp; Setup'!$W$30='Intro &amp; Setup'!$BN$15, IF($Z$3='Intro &amp; Setup'!$BN$9, J56, AD56)+'Intro &amp; Setup'!$AF$20, WORKDAY(IF($Z$3='Intro &amp; Setup'!$BN$9, J56, AD56), 'Intro &amp; Setup'!$AF$20, $BR$59:$BR$106)))</f>
        <v/>
      </c>
      <c r="AF56" s="2" t="str">
        <f>IF(OR($H56="", AF$9="", K56=""), "", IF('Intro &amp; Setup'!$W$30='Intro &amp; Setup'!$BN$15, IF($Z$3='Intro &amp; Setup'!$BN$9, K56, AE56)+'Intro &amp; Setup'!$AF$21, WORKDAY(IF($Z$3='Intro &amp; Setup'!$BN$9, K56, AE56), 'Intro &amp; Setup'!$AF$21, $BR$59:$BR$106)))</f>
        <v/>
      </c>
      <c r="AG56" s="2" t="str">
        <f>IF(OR($H56="", AG$9="", L56=""), "", IF('Intro &amp; Setup'!$W$30='Intro &amp; Setup'!$BN$15, IF($Z$3='Intro &amp; Setup'!$BN$9, L56, AF56)+'Intro &amp; Setup'!$AF$22, WORKDAY(IF($Z$3='Intro &amp; Setup'!$BN$9, L56, AF56), 'Intro &amp; Setup'!$AF$22, $BR$59:$BR$106)))</f>
        <v/>
      </c>
      <c r="AH56" s="2" t="str">
        <f>IF(OR($H56="", AH$9="", M56=""), "", IF('Intro &amp; Setup'!$W$30='Intro &amp; Setup'!$BN$15, IF($Z$3='Intro &amp; Setup'!$BN$9, M56, AG56)+'Intro &amp; Setup'!$AF$23, WORKDAY(IF($Z$3='Intro &amp; Setup'!$BN$9, M56, AG56), 'Intro &amp; Setup'!$AF$23, $BR$59:$BR$106)))</f>
        <v/>
      </c>
      <c r="AI56" s="2" t="str">
        <f>IF(OR($H56="", AI$9="", N56=""), "", IF('Intro &amp; Setup'!$W$30='Intro &amp; Setup'!$BN$15, IF($Z$3='Intro &amp; Setup'!$BN$9, N56, AH56)+'Intro &amp; Setup'!$AF$24, WORKDAY(IF($Z$3='Intro &amp; Setup'!$BN$9, N56, AH56), 'Intro &amp; Setup'!$AF$24, $BR$59:$BR$106)))</f>
        <v/>
      </c>
      <c r="AJ56" s="2" t="str">
        <f>IF(OR($H56="", AJ$9="", O56=""), "", IF('Intro &amp; Setup'!$W$30='Intro &amp; Setup'!$BN$15, IF($Z$3='Intro &amp; Setup'!$BN$9, O56, AI56)+'Intro &amp; Setup'!$AF$25, WORKDAY(IF($Z$3='Intro &amp; Setup'!$BN$9, O56, AI56), 'Intro &amp; Setup'!$AF$25, $BR$59:$BR$106)))</f>
        <v/>
      </c>
      <c r="AK56" s="2" t="str">
        <f>IF(OR($H56="", AK$9="", P56=""), "", IF('Intro &amp; Setup'!$W$30='Intro &amp; Setup'!$BN$15, IF($Z$3='Intro &amp; Setup'!$BN$9, P56, AJ56)+'Intro &amp; Setup'!$AF$26, WORKDAY(IF($Z$3='Intro &amp; Setup'!$BN$9, P56, AJ56), 'Intro &amp; Setup'!$AF$26, $BR$59:$BR$106)))</f>
        <v/>
      </c>
      <c r="AL56" s="2" t="str">
        <f>IF(OR($H56="", AL$9="", Q56=""), "", IF('Intro &amp; Setup'!$W$30='Intro &amp; Setup'!$BN$15, IF($Z$3='Intro &amp; Setup'!$BN$9, Q56, AK56)+'Intro &amp; Setup'!$AF$27, WORKDAY(IF($Z$3='Intro &amp; Setup'!$BN$9, Q56, AK56), 'Intro &amp; Setup'!$AF$27, $BR$59:$BR$106)))</f>
        <v/>
      </c>
      <c r="AM56" s="10" t="str">
        <f>IF(OR($H56="", AM$9="", R56=""), "", IF('Intro &amp; Setup'!$W$30='Intro &amp; Setup'!$BN$15, IF($Z$3='Intro &amp; Setup'!$BN$9, R56, AL56)+'Intro &amp; Setup'!$AF$28, WORKDAY(IF($Z$3='Intro &amp; Setup'!$BN$9, R56, AL56), 'Intro &amp; Setup'!$AF$28, $BR$59:$BR$106)))</f>
        <v/>
      </c>
      <c r="AO56" s="18" t="str">
        <f t="shared" si="34"/>
        <v/>
      </c>
      <c r="AQ56" s="61" t="str">
        <f t="shared" si="14"/>
        <v/>
      </c>
      <c r="AS56" s="13" t="str">
        <f>IF(AD56="", "", IF(J56="", IF('Intro &amp; Setup'!$W$30='Intro &amp; Setup'!$BN$5, AD56-$BP$2, NETWORKDAYS($BP$2, AD56, $BR$59:$BR$106)-1), IF(AD56&lt;J56, $AS$7, $AS$6)))</f>
        <v/>
      </c>
      <c r="AT56" s="20" t="str">
        <f>IF(AE56="", "", IF(K56="", IF('Intro &amp; Setup'!$W$30='Intro &amp; Setup'!$BN$5, AE56-$BP$2, NETWORKDAYS($BP$2, AE56, $BR$59:$BR$106)-1), IF(AE56&lt;K56, $AS$7, $AS$6)))</f>
        <v/>
      </c>
      <c r="AU56" s="20" t="str">
        <f>IF(AF56="", "", IF(L56="", IF('Intro &amp; Setup'!$W$30='Intro &amp; Setup'!$BN$5, AF56-$BP$2, NETWORKDAYS($BP$2, AF56, $BR$59:$BR$106)-1), IF(AF56&lt;L56, $AS$7, $AS$6)))</f>
        <v/>
      </c>
      <c r="AV56" s="20" t="str">
        <f>IF(AG56="", "", IF(M56="", IF('Intro &amp; Setup'!$W$30='Intro &amp; Setup'!$BN$5, AG56-$BP$2, NETWORKDAYS($BP$2, AG56, $BR$59:$BR$106)-1), IF(AG56&lt;M56, $AS$7, $AS$6)))</f>
        <v/>
      </c>
      <c r="AW56" s="20" t="str">
        <f>IF(AH56="", "", IF(N56="", IF('Intro &amp; Setup'!$W$30='Intro &amp; Setup'!$BN$5, AH56-$BP$2, NETWORKDAYS($BP$2, AH56, $BR$59:$BR$106)-1), IF(AH56&lt;N56, $AS$7, $AS$6)))</f>
        <v/>
      </c>
      <c r="AX56" s="20" t="str">
        <f>IF(AI56="", "", IF(O56="", IF('Intro &amp; Setup'!$W$30='Intro &amp; Setup'!$BN$5, AI56-$BP$2, NETWORKDAYS($BP$2, AI56, $BR$59:$BR$106)-1), IF(AI56&lt;O56, $AS$7, $AS$6)))</f>
        <v/>
      </c>
      <c r="AY56" s="20" t="str">
        <f>IF(AJ56="", "", IF(P56="", IF('Intro &amp; Setup'!$W$30='Intro &amp; Setup'!$BN$5, AJ56-$BP$2, NETWORKDAYS($BP$2, AJ56, $BR$59:$BR$106)-1), IF(AJ56&lt;P56, $AS$7, $AS$6)))</f>
        <v/>
      </c>
      <c r="AZ56" s="20" t="str">
        <f>IF(AK56="", "", IF(Q56="", IF('Intro &amp; Setup'!$W$30='Intro &amp; Setup'!$BN$5, AK56-$BP$2, NETWORKDAYS($BP$2, AK56, $BR$59:$BR$106)-1), IF(AK56&lt;Q56, $AS$7, $AS$6)))</f>
        <v/>
      </c>
      <c r="BA56" s="20" t="str">
        <f>IF(AL56="", "", IF(R56="", IF('Intro &amp; Setup'!$W$30='Intro &amp; Setup'!$BN$5, AL56-$BP$2, NETWORKDAYS($BP$2, AL56, $BR$59:$BR$106)-1), IF(AL56&lt;R56, $AS$7, $AS$6)))</f>
        <v/>
      </c>
      <c r="BB56" s="14" t="str">
        <f>IF(AM56="", "", IF(S56="", IF('Intro &amp; Setup'!$W$30='Intro &amp; Setup'!$BN$5, AM56-$BP$2, NETWORKDAYS($BP$2, AM56, $BR$59:$BR$106)-1), IF(AM56&lt;S56, $AS$7, $AS$6)))</f>
        <v/>
      </c>
      <c r="BD56" s="13" t="str">
        <f t="shared" si="15"/>
        <v/>
      </c>
      <c r="BE56" s="20" t="str">
        <f t="shared" si="16"/>
        <v/>
      </c>
      <c r="BF56" s="20" t="str">
        <f t="shared" si="17"/>
        <v/>
      </c>
      <c r="BG56" s="20" t="str">
        <f t="shared" si="18"/>
        <v/>
      </c>
      <c r="BH56" s="20" t="str">
        <f t="shared" si="19"/>
        <v/>
      </c>
      <c r="BI56" s="20" t="str">
        <f t="shared" si="20"/>
        <v/>
      </c>
      <c r="BJ56" s="20" t="str">
        <f t="shared" si="21"/>
        <v/>
      </c>
      <c r="BK56" s="20" t="str">
        <f t="shared" si="22"/>
        <v/>
      </c>
      <c r="BL56" s="20" t="str">
        <f t="shared" si="23"/>
        <v/>
      </c>
      <c r="BM56" s="14" t="str">
        <f t="shared" si="24"/>
        <v/>
      </c>
      <c r="BP56" s="23" t="s">
        <v>44</v>
      </c>
      <c r="BR56" s="40">
        <f ca="1">IF(BT55="Sat", BR55+1, IF(BT56="Sat", BU56+INDEX(BY49:BY55, MATCH(BT56, BW49:BW55, 0)), BU56))</f>
        <v>45286</v>
      </c>
      <c r="BS56" s="33"/>
      <c r="BT56" s="19" t="str">
        <f t="shared" ca="1" si="39"/>
        <v>Tue</v>
      </c>
      <c r="BU56" s="41">
        <f ca="1">DATE(BR48, 12, 26)</f>
        <v>45286</v>
      </c>
    </row>
    <row r="57" spans="1:78" x14ac:dyDescent="0.25">
      <c r="A57" s="58"/>
      <c r="B57" s="13" t="str">
        <f t="shared" si="37"/>
        <v/>
      </c>
      <c r="C57" s="18" t="str">
        <f t="shared" si="37"/>
        <v/>
      </c>
      <c r="D57" s="14" t="str">
        <f t="shared" si="37"/>
        <v/>
      </c>
      <c r="E57" s="58"/>
      <c r="F57" s="3" t="str">
        <f t="shared" si="10"/>
        <v/>
      </c>
      <c r="G57" s="58"/>
      <c r="H57" s="95"/>
      <c r="I57" s="96"/>
      <c r="J57" s="97"/>
      <c r="K57" s="96"/>
      <c r="L57" s="96"/>
      <c r="M57" s="96"/>
      <c r="N57" s="96"/>
      <c r="O57" s="96"/>
      <c r="P57" s="96"/>
      <c r="Q57" s="96"/>
      <c r="R57" s="96"/>
      <c r="S57" s="98"/>
      <c r="T57" s="58"/>
      <c r="V57" s="18" t="str">
        <f t="shared" si="11"/>
        <v/>
      </c>
      <c r="W57" s="14" t="str">
        <f t="shared" si="12"/>
        <v/>
      </c>
      <c r="Y57" s="18" t="str">
        <f t="shared" si="38"/>
        <v/>
      </c>
      <c r="Z57" s="14" t="str">
        <f t="shared" si="38"/>
        <v/>
      </c>
      <c r="AB57" s="77" t="str">
        <f t="shared" si="13"/>
        <v/>
      </c>
      <c r="AD57" s="48" t="str">
        <f>IF(OR($H57="", AD$9="", I57=""), "", IF('Intro &amp; Setup'!$W$30='Intro &amp; Setup'!$BN$15, I57+'Intro &amp; Setup'!$AF$19, WORKDAY(I57, 'Intro &amp; Setup'!$AF$19, $BR$59:$BR$106)))</f>
        <v/>
      </c>
      <c r="AE57" s="2" t="str">
        <f>IF(OR($H57="", AE$9="", J57=""), "", IF('Intro &amp; Setup'!$W$30='Intro &amp; Setup'!$BN$15, IF($Z$3='Intro &amp; Setup'!$BN$9, J57, AD57)+'Intro &amp; Setup'!$AF$20, WORKDAY(IF($Z$3='Intro &amp; Setup'!$BN$9, J57, AD57), 'Intro &amp; Setup'!$AF$20, $BR$59:$BR$106)))</f>
        <v/>
      </c>
      <c r="AF57" s="2" t="str">
        <f>IF(OR($H57="", AF$9="", K57=""), "", IF('Intro &amp; Setup'!$W$30='Intro &amp; Setup'!$BN$15, IF($Z$3='Intro &amp; Setup'!$BN$9, K57, AE57)+'Intro &amp; Setup'!$AF$21, WORKDAY(IF($Z$3='Intro &amp; Setup'!$BN$9, K57, AE57), 'Intro &amp; Setup'!$AF$21, $BR$59:$BR$106)))</f>
        <v/>
      </c>
      <c r="AG57" s="2" t="str">
        <f>IF(OR($H57="", AG$9="", L57=""), "", IF('Intro &amp; Setup'!$W$30='Intro &amp; Setup'!$BN$15, IF($Z$3='Intro &amp; Setup'!$BN$9, L57, AF57)+'Intro &amp; Setup'!$AF$22, WORKDAY(IF($Z$3='Intro &amp; Setup'!$BN$9, L57, AF57), 'Intro &amp; Setup'!$AF$22, $BR$59:$BR$106)))</f>
        <v/>
      </c>
      <c r="AH57" s="2" t="str">
        <f>IF(OR($H57="", AH$9="", M57=""), "", IF('Intro &amp; Setup'!$W$30='Intro &amp; Setup'!$BN$15, IF($Z$3='Intro &amp; Setup'!$BN$9, M57, AG57)+'Intro &amp; Setup'!$AF$23, WORKDAY(IF($Z$3='Intro &amp; Setup'!$BN$9, M57, AG57), 'Intro &amp; Setup'!$AF$23, $BR$59:$BR$106)))</f>
        <v/>
      </c>
      <c r="AI57" s="2" t="str">
        <f>IF(OR($H57="", AI$9="", N57=""), "", IF('Intro &amp; Setup'!$W$30='Intro &amp; Setup'!$BN$15, IF($Z$3='Intro &amp; Setup'!$BN$9, N57, AH57)+'Intro &amp; Setup'!$AF$24, WORKDAY(IF($Z$3='Intro &amp; Setup'!$BN$9, N57, AH57), 'Intro &amp; Setup'!$AF$24, $BR$59:$BR$106)))</f>
        <v/>
      </c>
      <c r="AJ57" s="2" t="str">
        <f>IF(OR($H57="", AJ$9="", O57=""), "", IF('Intro &amp; Setup'!$W$30='Intro &amp; Setup'!$BN$15, IF($Z$3='Intro &amp; Setup'!$BN$9, O57, AI57)+'Intro &amp; Setup'!$AF$25, WORKDAY(IF($Z$3='Intro &amp; Setup'!$BN$9, O57, AI57), 'Intro &amp; Setup'!$AF$25, $BR$59:$BR$106)))</f>
        <v/>
      </c>
      <c r="AK57" s="2" t="str">
        <f>IF(OR($H57="", AK$9="", P57=""), "", IF('Intro &amp; Setup'!$W$30='Intro &amp; Setup'!$BN$15, IF($Z$3='Intro &amp; Setup'!$BN$9, P57, AJ57)+'Intro &amp; Setup'!$AF$26, WORKDAY(IF($Z$3='Intro &amp; Setup'!$BN$9, P57, AJ57), 'Intro &amp; Setup'!$AF$26, $BR$59:$BR$106)))</f>
        <v/>
      </c>
      <c r="AL57" s="2" t="str">
        <f>IF(OR($H57="", AL$9="", Q57=""), "", IF('Intro &amp; Setup'!$W$30='Intro &amp; Setup'!$BN$15, IF($Z$3='Intro &amp; Setup'!$BN$9, Q57, AK57)+'Intro &amp; Setup'!$AF$27, WORKDAY(IF($Z$3='Intro &amp; Setup'!$BN$9, Q57, AK57), 'Intro &amp; Setup'!$AF$27, $BR$59:$BR$106)))</f>
        <v/>
      </c>
      <c r="AM57" s="10" t="str">
        <f>IF(OR($H57="", AM$9="", R57=""), "", IF('Intro &amp; Setup'!$W$30='Intro &amp; Setup'!$BN$15, IF($Z$3='Intro &amp; Setup'!$BN$9, R57, AL57)+'Intro &amp; Setup'!$AF$28, WORKDAY(IF($Z$3='Intro &amp; Setup'!$BN$9, R57, AL57), 'Intro &amp; Setup'!$AF$28, $BR$59:$BR$106)))</f>
        <v/>
      </c>
      <c r="AO57" s="18" t="str">
        <f t="shared" si="34"/>
        <v/>
      </c>
      <c r="AQ57" s="61" t="str">
        <f t="shared" si="14"/>
        <v/>
      </c>
      <c r="AS57" s="13" t="str">
        <f>IF(AD57="", "", IF(J57="", IF('Intro &amp; Setup'!$W$30='Intro &amp; Setup'!$BN$5, AD57-$BP$2, NETWORKDAYS($BP$2, AD57, $BR$59:$BR$106)-1), IF(AD57&lt;J57, $AS$7, $AS$6)))</f>
        <v/>
      </c>
      <c r="AT57" s="20" t="str">
        <f>IF(AE57="", "", IF(K57="", IF('Intro &amp; Setup'!$W$30='Intro &amp; Setup'!$BN$5, AE57-$BP$2, NETWORKDAYS($BP$2, AE57, $BR$59:$BR$106)-1), IF(AE57&lt;K57, $AS$7, $AS$6)))</f>
        <v/>
      </c>
      <c r="AU57" s="20" t="str">
        <f>IF(AF57="", "", IF(L57="", IF('Intro &amp; Setup'!$W$30='Intro &amp; Setup'!$BN$5, AF57-$BP$2, NETWORKDAYS($BP$2, AF57, $BR$59:$BR$106)-1), IF(AF57&lt;L57, $AS$7, $AS$6)))</f>
        <v/>
      </c>
      <c r="AV57" s="20" t="str">
        <f>IF(AG57="", "", IF(M57="", IF('Intro &amp; Setup'!$W$30='Intro &amp; Setup'!$BN$5, AG57-$BP$2, NETWORKDAYS($BP$2, AG57, $BR$59:$BR$106)-1), IF(AG57&lt;M57, $AS$7, $AS$6)))</f>
        <v/>
      </c>
      <c r="AW57" s="20" t="str">
        <f>IF(AH57="", "", IF(N57="", IF('Intro &amp; Setup'!$W$30='Intro &amp; Setup'!$BN$5, AH57-$BP$2, NETWORKDAYS($BP$2, AH57, $BR$59:$BR$106)-1), IF(AH57&lt;N57, $AS$7, $AS$6)))</f>
        <v/>
      </c>
      <c r="AX57" s="20" t="str">
        <f>IF(AI57="", "", IF(O57="", IF('Intro &amp; Setup'!$W$30='Intro &amp; Setup'!$BN$5, AI57-$BP$2, NETWORKDAYS($BP$2, AI57, $BR$59:$BR$106)-1), IF(AI57&lt;O57, $AS$7, $AS$6)))</f>
        <v/>
      </c>
      <c r="AY57" s="20" t="str">
        <f>IF(AJ57="", "", IF(P57="", IF('Intro &amp; Setup'!$W$30='Intro &amp; Setup'!$BN$5, AJ57-$BP$2, NETWORKDAYS($BP$2, AJ57, $BR$59:$BR$106)-1), IF(AJ57&lt;P57, $AS$7, $AS$6)))</f>
        <v/>
      </c>
      <c r="AZ57" s="20" t="str">
        <f>IF(AK57="", "", IF(Q57="", IF('Intro &amp; Setup'!$W$30='Intro &amp; Setup'!$BN$5, AK57-$BP$2, NETWORKDAYS($BP$2, AK57, $BR$59:$BR$106)-1), IF(AK57&lt;Q57, $AS$7, $AS$6)))</f>
        <v/>
      </c>
      <c r="BA57" s="20" t="str">
        <f>IF(AL57="", "", IF(R57="", IF('Intro &amp; Setup'!$W$30='Intro &amp; Setup'!$BN$5, AL57-$BP$2, NETWORKDAYS($BP$2, AL57, $BR$59:$BR$106)-1), IF(AL57&lt;R57, $AS$7, $AS$6)))</f>
        <v/>
      </c>
      <c r="BB57" s="14" t="str">
        <f>IF(AM57="", "", IF(S57="", IF('Intro &amp; Setup'!$W$30='Intro &amp; Setup'!$BN$5, AM57-$BP$2, NETWORKDAYS($BP$2, AM57, $BR$59:$BR$106)-1), IF(AM57&lt;S57, $AS$7, $AS$6)))</f>
        <v/>
      </c>
      <c r="BD57" s="13" t="str">
        <f t="shared" si="15"/>
        <v/>
      </c>
      <c r="BE57" s="20" t="str">
        <f t="shared" si="16"/>
        <v/>
      </c>
      <c r="BF57" s="20" t="str">
        <f t="shared" si="17"/>
        <v/>
      </c>
      <c r="BG57" s="20" t="str">
        <f t="shared" si="18"/>
        <v/>
      </c>
      <c r="BH57" s="20" t="str">
        <f t="shared" si="19"/>
        <v/>
      </c>
      <c r="BI57" s="20" t="str">
        <f t="shared" si="20"/>
        <v/>
      </c>
      <c r="BJ57" s="20" t="str">
        <f t="shared" si="21"/>
        <v/>
      </c>
      <c r="BK57" s="20" t="str">
        <f t="shared" si="22"/>
        <v/>
      </c>
      <c r="BL57" s="20" t="str">
        <f t="shared" si="23"/>
        <v/>
      </c>
      <c r="BM57" s="14" t="str">
        <f t="shared" si="24"/>
        <v/>
      </c>
    </row>
    <row r="58" spans="1:78" x14ac:dyDescent="0.25">
      <c r="A58" s="58"/>
      <c r="B58" s="13" t="str">
        <f t="shared" si="37"/>
        <v/>
      </c>
      <c r="C58" s="18" t="str">
        <f t="shared" si="37"/>
        <v/>
      </c>
      <c r="D58" s="14" t="str">
        <f t="shared" si="37"/>
        <v/>
      </c>
      <c r="E58" s="58"/>
      <c r="F58" s="3" t="str">
        <f t="shared" si="10"/>
        <v/>
      </c>
      <c r="G58" s="58"/>
      <c r="H58" s="95"/>
      <c r="I58" s="96"/>
      <c r="J58" s="97"/>
      <c r="K58" s="96"/>
      <c r="L58" s="96"/>
      <c r="M58" s="96"/>
      <c r="N58" s="96"/>
      <c r="O58" s="96"/>
      <c r="P58" s="96"/>
      <c r="Q58" s="96"/>
      <c r="R58" s="96"/>
      <c r="S58" s="98"/>
      <c r="T58" s="58"/>
      <c r="V58" s="18" t="str">
        <f t="shared" si="11"/>
        <v/>
      </c>
      <c r="W58" s="14" t="str">
        <f t="shared" si="12"/>
        <v/>
      </c>
      <c r="Y58" s="18" t="str">
        <f t="shared" si="38"/>
        <v/>
      </c>
      <c r="Z58" s="14" t="str">
        <f t="shared" si="38"/>
        <v/>
      </c>
      <c r="AB58" s="77" t="str">
        <f t="shared" si="13"/>
        <v/>
      </c>
      <c r="AD58" s="48" t="str">
        <f>IF(OR($H58="", AD$9="", I58=""), "", IF('Intro &amp; Setup'!$W$30='Intro &amp; Setup'!$BN$15, I58+'Intro &amp; Setup'!$AF$19, WORKDAY(I58, 'Intro &amp; Setup'!$AF$19, $BR$59:$BR$106)))</f>
        <v/>
      </c>
      <c r="AE58" s="2" t="str">
        <f>IF(OR($H58="", AE$9="", J58=""), "", IF('Intro &amp; Setup'!$W$30='Intro &amp; Setup'!$BN$15, IF($Z$3='Intro &amp; Setup'!$BN$9, J58, AD58)+'Intro &amp; Setup'!$AF$20, WORKDAY(IF($Z$3='Intro &amp; Setup'!$BN$9, J58, AD58), 'Intro &amp; Setup'!$AF$20, $BR$59:$BR$106)))</f>
        <v/>
      </c>
      <c r="AF58" s="2" t="str">
        <f>IF(OR($H58="", AF$9="", K58=""), "", IF('Intro &amp; Setup'!$W$30='Intro &amp; Setup'!$BN$15, IF($Z$3='Intro &amp; Setup'!$BN$9, K58, AE58)+'Intro &amp; Setup'!$AF$21, WORKDAY(IF($Z$3='Intro &amp; Setup'!$BN$9, K58, AE58), 'Intro &amp; Setup'!$AF$21, $BR$59:$BR$106)))</f>
        <v/>
      </c>
      <c r="AG58" s="2" t="str">
        <f>IF(OR($H58="", AG$9="", L58=""), "", IF('Intro &amp; Setup'!$W$30='Intro &amp; Setup'!$BN$15, IF($Z$3='Intro &amp; Setup'!$BN$9, L58, AF58)+'Intro &amp; Setup'!$AF$22, WORKDAY(IF($Z$3='Intro &amp; Setup'!$BN$9, L58, AF58), 'Intro &amp; Setup'!$AF$22, $BR$59:$BR$106)))</f>
        <v/>
      </c>
      <c r="AH58" s="2" t="str">
        <f>IF(OR($H58="", AH$9="", M58=""), "", IF('Intro &amp; Setup'!$W$30='Intro &amp; Setup'!$BN$15, IF($Z$3='Intro &amp; Setup'!$BN$9, M58, AG58)+'Intro &amp; Setup'!$AF$23, WORKDAY(IF($Z$3='Intro &amp; Setup'!$BN$9, M58, AG58), 'Intro &amp; Setup'!$AF$23, $BR$59:$BR$106)))</f>
        <v/>
      </c>
      <c r="AI58" s="2" t="str">
        <f>IF(OR($H58="", AI$9="", N58=""), "", IF('Intro &amp; Setup'!$W$30='Intro &amp; Setup'!$BN$15, IF($Z$3='Intro &amp; Setup'!$BN$9, N58, AH58)+'Intro &amp; Setup'!$AF$24, WORKDAY(IF($Z$3='Intro &amp; Setup'!$BN$9, N58, AH58), 'Intro &amp; Setup'!$AF$24, $BR$59:$BR$106)))</f>
        <v/>
      </c>
      <c r="AJ58" s="2" t="str">
        <f>IF(OR($H58="", AJ$9="", O58=""), "", IF('Intro &amp; Setup'!$W$30='Intro &amp; Setup'!$BN$15, IF($Z$3='Intro &amp; Setup'!$BN$9, O58, AI58)+'Intro &amp; Setup'!$AF$25, WORKDAY(IF($Z$3='Intro &amp; Setup'!$BN$9, O58, AI58), 'Intro &amp; Setup'!$AF$25, $BR$59:$BR$106)))</f>
        <v/>
      </c>
      <c r="AK58" s="2" t="str">
        <f>IF(OR($H58="", AK$9="", P58=""), "", IF('Intro &amp; Setup'!$W$30='Intro &amp; Setup'!$BN$15, IF($Z$3='Intro &amp; Setup'!$BN$9, P58, AJ58)+'Intro &amp; Setup'!$AF$26, WORKDAY(IF($Z$3='Intro &amp; Setup'!$BN$9, P58, AJ58), 'Intro &amp; Setup'!$AF$26, $BR$59:$BR$106)))</f>
        <v/>
      </c>
      <c r="AL58" s="2" t="str">
        <f>IF(OR($H58="", AL$9="", Q58=""), "", IF('Intro &amp; Setup'!$W$30='Intro &amp; Setup'!$BN$15, IF($Z$3='Intro &amp; Setup'!$BN$9, Q58, AK58)+'Intro &amp; Setup'!$AF$27, WORKDAY(IF($Z$3='Intro &amp; Setup'!$BN$9, Q58, AK58), 'Intro &amp; Setup'!$AF$27, $BR$59:$BR$106)))</f>
        <v/>
      </c>
      <c r="AM58" s="10" t="str">
        <f>IF(OR($H58="", AM$9="", R58=""), "", IF('Intro &amp; Setup'!$W$30='Intro &amp; Setup'!$BN$15, IF($Z$3='Intro &amp; Setup'!$BN$9, R58, AL58)+'Intro &amp; Setup'!$AF$28, WORKDAY(IF($Z$3='Intro &amp; Setup'!$BN$9, R58, AL58), 'Intro &amp; Setup'!$AF$28, $BR$59:$BR$106)))</f>
        <v/>
      </c>
      <c r="AO58" s="18" t="str">
        <f t="shared" si="34"/>
        <v/>
      </c>
      <c r="AQ58" s="61" t="str">
        <f t="shared" si="14"/>
        <v/>
      </c>
      <c r="AS58" s="13" t="str">
        <f>IF(AD58="", "", IF(J58="", IF('Intro &amp; Setup'!$W$30='Intro &amp; Setup'!$BN$5, AD58-$BP$2, NETWORKDAYS($BP$2, AD58, $BR$59:$BR$106)-1), IF(AD58&lt;J58, $AS$7, $AS$6)))</f>
        <v/>
      </c>
      <c r="AT58" s="20" t="str">
        <f>IF(AE58="", "", IF(K58="", IF('Intro &amp; Setup'!$W$30='Intro &amp; Setup'!$BN$5, AE58-$BP$2, NETWORKDAYS($BP$2, AE58, $BR$59:$BR$106)-1), IF(AE58&lt;K58, $AS$7, $AS$6)))</f>
        <v/>
      </c>
      <c r="AU58" s="20" t="str">
        <f>IF(AF58="", "", IF(L58="", IF('Intro &amp; Setup'!$W$30='Intro &amp; Setup'!$BN$5, AF58-$BP$2, NETWORKDAYS($BP$2, AF58, $BR$59:$BR$106)-1), IF(AF58&lt;L58, $AS$7, $AS$6)))</f>
        <v/>
      </c>
      <c r="AV58" s="20" t="str">
        <f>IF(AG58="", "", IF(M58="", IF('Intro &amp; Setup'!$W$30='Intro &amp; Setup'!$BN$5, AG58-$BP$2, NETWORKDAYS($BP$2, AG58, $BR$59:$BR$106)-1), IF(AG58&lt;M58, $AS$7, $AS$6)))</f>
        <v/>
      </c>
      <c r="AW58" s="20" t="str">
        <f>IF(AH58="", "", IF(N58="", IF('Intro &amp; Setup'!$W$30='Intro &amp; Setup'!$BN$5, AH58-$BP$2, NETWORKDAYS($BP$2, AH58, $BR$59:$BR$106)-1), IF(AH58&lt;N58, $AS$7, $AS$6)))</f>
        <v/>
      </c>
      <c r="AX58" s="20" t="str">
        <f>IF(AI58="", "", IF(O58="", IF('Intro &amp; Setup'!$W$30='Intro &amp; Setup'!$BN$5, AI58-$BP$2, NETWORKDAYS($BP$2, AI58, $BR$59:$BR$106)-1), IF(AI58&lt;O58, $AS$7, $AS$6)))</f>
        <v/>
      </c>
      <c r="AY58" s="20" t="str">
        <f>IF(AJ58="", "", IF(P58="", IF('Intro &amp; Setup'!$W$30='Intro &amp; Setup'!$BN$5, AJ58-$BP$2, NETWORKDAYS($BP$2, AJ58, $BR$59:$BR$106)-1), IF(AJ58&lt;P58, $AS$7, $AS$6)))</f>
        <v/>
      </c>
      <c r="AZ58" s="20" t="str">
        <f>IF(AK58="", "", IF(Q58="", IF('Intro &amp; Setup'!$W$30='Intro &amp; Setup'!$BN$5, AK58-$BP$2, NETWORKDAYS($BP$2, AK58, $BR$59:$BR$106)-1), IF(AK58&lt;Q58, $AS$7, $AS$6)))</f>
        <v/>
      </c>
      <c r="BA58" s="20" t="str">
        <f>IF(AL58="", "", IF(R58="", IF('Intro &amp; Setup'!$W$30='Intro &amp; Setup'!$BN$5, AL58-$BP$2, NETWORKDAYS($BP$2, AL58, $BR$59:$BR$106)-1), IF(AL58&lt;R58, $AS$7, $AS$6)))</f>
        <v/>
      </c>
      <c r="BB58" s="14" t="str">
        <f>IF(AM58="", "", IF(S58="", IF('Intro &amp; Setup'!$W$30='Intro &amp; Setup'!$BN$5, AM58-$BP$2, NETWORKDAYS($BP$2, AM58, $BR$59:$BR$106)-1), IF(AM58&lt;S58, $AS$7, $AS$6)))</f>
        <v/>
      </c>
      <c r="BD58" s="13" t="str">
        <f t="shared" si="15"/>
        <v/>
      </c>
      <c r="BE58" s="20" t="str">
        <f t="shared" si="16"/>
        <v/>
      </c>
      <c r="BF58" s="20" t="str">
        <f t="shared" si="17"/>
        <v/>
      </c>
      <c r="BG58" s="20" t="str">
        <f t="shared" si="18"/>
        <v/>
      </c>
      <c r="BH58" s="20" t="str">
        <f t="shared" si="19"/>
        <v/>
      </c>
      <c r="BI58" s="20" t="str">
        <f t="shared" si="20"/>
        <v/>
      </c>
      <c r="BJ58" s="20" t="str">
        <f t="shared" si="21"/>
        <v/>
      </c>
      <c r="BK58" s="20" t="str">
        <f t="shared" si="22"/>
        <v/>
      </c>
      <c r="BL58" s="20" t="str">
        <f t="shared" si="23"/>
        <v/>
      </c>
      <c r="BM58" s="14" t="str">
        <f t="shared" si="24"/>
        <v/>
      </c>
    </row>
    <row r="59" spans="1:78" x14ac:dyDescent="0.25">
      <c r="A59" s="58"/>
      <c r="B59" s="13" t="str">
        <f t="shared" si="37"/>
        <v/>
      </c>
      <c r="C59" s="18" t="str">
        <f t="shared" si="37"/>
        <v/>
      </c>
      <c r="D59" s="14" t="str">
        <f t="shared" si="37"/>
        <v/>
      </c>
      <c r="E59" s="58"/>
      <c r="F59" s="3" t="str">
        <f t="shared" si="10"/>
        <v/>
      </c>
      <c r="G59" s="58"/>
      <c r="H59" s="95"/>
      <c r="I59" s="96"/>
      <c r="J59" s="97"/>
      <c r="K59" s="96"/>
      <c r="L59" s="96"/>
      <c r="M59" s="96"/>
      <c r="N59" s="96"/>
      <c r="O59" s="96"/>
      <c r="P59" s="96"/>
      <c r="Q59" s="96"/>
      <c r="R59" s="96"/>
      <c r="S59" s="98"/>
      <c r="T59" s="58"/>
      <c r="V59" s="18" t="str">
        <f t="shared" si="11"/>
        <v/>
      </c>
      <c r="W59" s="14" t="str">
        <f t="shared" si="12"/>
        <v/>
      </c>
      <c r="Y59" s="18" t="str">
        <f t="shared" si="38"/>
        <v/>
      </c>
      <c r="Z59" s="14" t="str">
        <f t="shared" si="38"/>
        <v/>
      </c>
      <c r="AB59" s="77" t="str">
        <f t="shared" si="13"/>
        <v/>
      </c>
      <c r="AD59" s="48" t="str">
        <f>IF(OR($H59="", AD$9="", I59=""), "", IF('Intro &amp; Setup'!$W$30='Intro &amp; Setup'!$BN$15, I59+'Intro &amp; Setup'!$AF$19, WORKDAY(I59, 'Intro &amp; Setup'!$AF$19, $BR$59:$BR$106)))</f>
        <v/>
      </c>
      <c r="AE59" s="2" t="str">
        <f>IF(OR($H59="", AE$9="", J59=""), "", IF('Intro &amp; Setup'!$W$30='Intro &amp; Setup'!$BN$15, IF($Z$3='Intro &amp; Setup'!$BN$9, J59, AD59)+'Intro &amp; Setup'!$AF$20, WORKDAY(IF($Z$3='Intro &amp; Setup'!$BN$9, J59, AD59), 'Intro &amp; Setup'!$AF$20, $BR$59:$BR$106)))</f>
        <v/>
      </c>
      <c r="AF59" s="2" t="str">
        <f>IF(OR($H59="", AF$9="", K59=""), "", IF('Intro &amp; Setup'!$W$30='Intro &amp; Setup'!$BN$15, IF($Z$3='Intro &amp; Setup'!$BN$9, K59, AE59)+'Intro &amp; Setup'!$AF$21, WORKDAY(IF($Z$3='Intro &amp; Setup'!$BN$9, K59, AE59), 'Intro &amp; Setup'!$AF$21, $BR$59:$BR$106)))</f>
        <v/>
      </c>
      <c r="AG59" s="2" t="str">
        <f>IF(OR($H59="", AG$9="", L59=""), "", IF('Intro &amp; Setup'!$W$30='Intro &amp; Setup'!$BN$15, IF($Z$3='Intro &amp; Setup'!$BN$9, L59, AF59)+'Intro &amp; Setup'!$AF$22, WORKDAY(IF($Z$3='Intro &amp; Setup'!$BN$9, L59, AF59), 'Intro &amp; Setup'!$AF$22, $BR$59:$BR$106)))</f>
        <v/>
      </c>
      <c r="AH59" s="2" t="str">
        <f>IF(OR($H59="", AH$9="", M59=""), "", IF('Intro &amp; Setup'!$W$30='Intro &amp; Setup'!$BN$15, IF($Z$3='Intro &amp; Setup'!$BN$9, M59, AG59)+'Intro &amp; Setup'!$AF$23, WORKDAY(IF($Z$3='Intro &amp; Setup'!$BN$9, M59, AG59), 'Intro &amp; Setup'!$AF$23, $BR$59:$BR$106)))</f>
        <v/>
      </c>
      <c r="AI59" s="2" t="str">
        <f>IF(OR($H59="", AI$9="", N59=""), "", IF('Intro &amp; Setup'!$W$30='Intro &amp; Setup'!$BN$15, IF($Z$3='Intro &amp; Setup'!$BN$9, N59, AH59)+'Intro &amp; Setup'!$AF$24, WORKDAY(IF($Z$3='Intro &amp; Setup'!$BN$9, N59, AH59), 'Intro &amp; Setup'!$AF$24, $BR$59:$BR$106)))</f>
        <v/>
      </c>
      <c r="AJ59" s="2" t="str">
        <f>IF(OR($H59="", AJ$9="", O59=""), "", IF('Intro &amp; Setup'!$W$30='Intro &amp; Setup'!$BN$15, IF($Z$3='Intro &amp; Setup'!$BN$9, O59, AI59)+'Intro &amp; Setup'!$AF$25, WORKDAY(IF($Z$3='Intro &amp; Setup'!$BN$9, O59, AI59), 'Intro &amp; Setup'!$AF$25, $BR$59:$BR$106)))</f>
        <v/>
      </c>
      <c r="AK59" s="2" t="str">
        <f>IF(OR($H59="", AK$9="", P59=""), "", IF('Intro &amp; Setup'!$W$30='Intro &amp; Setup'!$BN$15, IF($Z$3='Intro &amp; Setup'!$BN$9, P59, AJ59)+'Intro &amp; Setup'!$AF$26, WORKDAY(IF($Z$3='Intro &amp; Setup'!$BN$9, P59, AJ59), 'Intro &amp; Setup'!$AF$26, $BR$59:$BR$106)))</f>
        <v/>
      </c>
      <c r="AL59" s="2" t="str">
        <f>IF(OR($H59="", AL$9="", Q59=""), "", IF('Intro &amp; Setup'!$W$30='Intro &amp; Setup'!$BN$15, IF($Z$3='Intro &amp; Setup'!$BN$9, Q59, AK59)+'Intro &amp; Setup'!$AF$27, WORKDAY(IF($Z$3='Intro &amp; Setup'!$BN$9, Q59, AK59), 'Intro &amp; Setup'!$AF$27, $BR$59:$BR$106)))</f>
        <v/>
      </c>
      <c r="AM59" s="10" t="str">
        <f>IF(OR($H59="", AM$9="", R59=""), "", IF('Intro &amp; Setup'!$W$30='Intro &amp; Setup'!$BN$15, IF($Z$3='Intro &amp; Setup'!$BN$9, R59, AL59)+'Intro &amp; Setup'!$AF$28, WORKDAY(IF($Z$3='Intro &amp; Setup'!$BN$9, R59, AL59), 'Intro &amp; Setup'!$AF$28, $BR$59:$BR$106)))</f>
        <v/>
      </c>
      <c r="AO59" s="18" t="str">
        <f t="shared" si="34"/>
        <v/>
      </c>
      <c r="AQ59" s="61" t="str">
        <f t="shared" si="14"/>
        <v/>
      </c>
      <c r="AS59" s="13" t="str">
        <f>IF(AD59="", "", IF(J59="", IF('Intro &amp; Setup'!$W$30='Intro &amp; Setup'!$BN$5, AD59-$BP$2, NETWORKDAYS($BP$2, AD59, $BR$59:$BR$106)-1), IF(AD59&lt;J59, $AS$7, $AS$6)))</f>
        <v/>
      </c>
      <c r="AT59" s="20" t="str">
        <f>IF(AE59="", "", IF(K59="", IF('Intro &amp; Setup'!$W$30='Intro &amp; Setup'!$BN$5, AE59-$BP$2, NETWORKDAYS($BP$2, AE59, $BR$59:$BR$106)-1), IF(AE59&lt;K59, $AS$7, $AS$6)))</f>
        <v/>
      </c>
      <c r="AU59" s="20" t="str">
        <f>IF(AF59="", "", IF(L59="", IF('Intro &amp; Setup'!$W$30='Intro &amp; Setup'!$BN$5, AF59-$BP$2, NETWORKDAYS($BP$2, AF59, $BR$59:$BR$106)-1), IF(AF59&lt;L59, $AS$7, $AS$6)))</f>
        <v/>
      </c>
      <c r="AV59" s="20" t="str">
        <f>IF(AG59="", "", IF(M59="", IF('Intro &amp; Setup'!$W$30='Intro &amp; Setup'!$BN$5, AG59-$BP$2, NETWORKDAYS($BP$2, AG59, $BR$59:$BR$106)-1), IF(AG59&lt;M59, $AS$7, $AS$6)))</f>
        <v/>
      </c>
      <c r="AW59" s="20" t="str">
        <f>IF(AH59="", "", IF(N59="", IF('Intro &amp; Setup'!$W$30='Intro &amp; Setup'!$BN$5, AH59-$BP$2, NETWORKDAYS($BP$2, AH59, $BR$59:$BR$106)-1), IF(AH59&lt;N59, $AS$7, $AS$6)))</f>
        <v/>
      </c>
      <c r="AX59" s="20" t="str">
        <f>IF(AI59="", "", IF(O59="", IF('Intro &amp; Setup'!$W$30='Intro &amp; Setup'!$BN$5, AI59-$BP$2, NETWORKDAYS($BP$2, AI59, $BR$59:$BR$106)-1), IF(AI59&lt;O59, $AS$7, $AS$6)))</f>
        <v/>
      </c>
      <c r="AY59" s="20" t="str">
        <f>IF(AJ59="", "", IF(P59="", IF('Intro &amp; Setup'!$W$30='Intro &amp; Setup'!$BN$5, AJ59-$BP$2, NETWORKDAYS($BP$2, AJ59, $BR$59:$BR$106)-1), IF(AJ59&lt;P59, $AS$7, $AS$6)))</f>
        <v/>
      </c>
      <c r="AZ59" s="20" t="str">
        <f>IF(AK59="", "", IF(Q59="", IF('Intro &amp; Setup'!$W$30='Intro &amp; Setup'!$BN$5, AK59-$BP$2, NETWORKDAYS($BP$2, AK59, $BR$59:$BR$106)-1), IF(AK59&lt;Q59, $AS$7, $AS$6)))</f>
        <v/>
      </c>
      <c r="BA59" s="20" t="str">
        <f>IF(AL59="", "", IF(R59="", IF('Intro &amp; Setup'!$W$30='Intro &amp; Setup'!$BN$5, AL59-$BP$2, NETWORKDAYS($BP$2, AL59, $BR$59:$BR$106)-1), IF(AL59&lt;R59, $AS$7, $AS$6)))</f>
        <v/>
      </c>
      <c r="BB59" s="14" t="str">
        <f>IF(AM59="", "", IF(S59="", IF('Intro &amp; Setup'!$W$30='Intro &amp; Setup'!$BN$5, AM59-$BP$2, NETWORKDAYS($BP$2, AM59, $BR$59:$BR$106)-1), IF(AM59&lt;S59, $AS$7, $AS$6)))</f>
        <v/>
      </c>
      <c r="BD59" s="13" t="str">
        <f t="shared" si="15"/>
        <v/>
      </c>
      <c r="BE59" s="20" t="str">
        <f t="shared" si="16"/>
        <v/>
      </c>
      <c r="BF59" s="20" t="str">
        <f t="shared" si="17"/>
        <v/>
      </c>
      <c r="BG59" s="20" t="str">
        <f t="shared" si="18"/>
        <v/>
      </c>
      <c r="BH59" s="20" t="str">
        <f t="shared" si="19"/>
        <v/>
      </c>
      <c r="BI59" s="20" t="str">
        <f t="shared" si="20"/>
        <v/>
      </c>
      <c r="BJ59" s="20" t="str">
        <f t="shared" si="21"/>
        <v/>
      </c>
      <c r="BK59" s="20" t="str">
        <f t="shared" si="22"/>
        <v/>
      </c>
      <c r="BL59" s="20" t="str">
        <f t="shared" si="23"/>
        <v/>
      </c>
      <c r="BM59" s="14" t="str">
        <f t="shared" si="24"/>
        <v/>
      </c>
      <c r="BR59" s="45">
        <f ca="1">IF('Intro &amp; Setup'!$W$30='Intro &amp; Setup'!$BN$14, 0, $BR4)</f>
        <v>43101</v>
      </c>
    </row>
    <row r="60" spans="1:78" x14ac:dyDescent="0.25">
      <c r="A60" s="58"/>
      <c r="B60" s="13" t="str">
        <f t="shared" si="37"/>
        <v/>
      </c>
      <c r="C60" s="18" t="str">
        <f t="shared" si="37"/>
        <v/>
      </c>
      <c r="D60" s="14" t="str">
        <f t="shared" si="37"/>
        <v/>
      </c>
      <c r="E60" s="58"/>
      <c r="F60" s="3" t="str">
        <f t="shared" si="10"/>
        <v/>
      </c>
      <c r="G60" s="58"/>
      <c r="H60" s="95"/>
      <c r="I60" s="96"/>
      <c r="J60" s="97"/>
      <c r="K60" s="96"/>
      <c r="L60" s="96"/>
      <c r="M60" s="96"/>
      <c r="N60" s="96"/>
      <c r="O60" s="96"/>
      <c r="P60" s="96"/>
      <c r="Q60" s="96"/>
      <c r="R60" s="96"/>
      <c r="S60" s="98"/>
      <c r="T60" s="58"/>
      <c r="V60" s="18" t="str">
        <f t="shared" si="11"/>
        <v/>
      </c>
      <c r="W60" s="14" t="str">
        <f t="shared" si="12"/>
        <v/>
      </c>
      <c r="Y60" s="18" t="str">
        <f t="shared" si="38"/>
        <v/>
      </c>
      <c r="Z60" s="14" t="str">
        <f t="shared" si="38"/>
        <v/>
      </c>
      <c r="AB60" s="77" t="str">
        <f t="shared" si="13"/>
        <v/>
      </c>
      <c r="AD60" s="48" t="str">
        <f>IF(OR($H60="", AD$9="", I60=""), "", IF('Intro &amp; Setup'!$W$30='Intro &amp; Setup'!$BN$15, I60+'Intro &amp; Setup'!$AF$19, WORKDAY(I60, 'Intro &amp; Setup'!$AF$19, $BR$59:$BR$106)))</f>
        <v/>
      </c>
      <c r="AE60" s="2" t="str">
        <f>IF(OR($H60="", AE$9="", J60=""), "", IF('Intro &amp; Setup'!$W$30='Intro &amp; Setup'!$BN$15, IF($Z$3='Intro &amp; Setup'!$BN$9, J60, AD60)+'Intro &amp; Setup'!$AF$20, WORKDAY(IF($Z$3='Intro &amp; Setup'!$BN$9, J60, AD60), 'Intro &amp; Setup'!$AF$20, $BR$59:$BR$106)))</f>
        <v/>
      </c>
      <c r="AF60" s="2" t="str">
        <f>IF(OR($H60="", AF$9="", K60=""), "", IF('Intro &amp; Setup'!$W$30='Intro &amp; Setup'!$BN$15, IF($Z$3='Intro &amp; Setup'!$BN$9, K60, AE60)+'Intro &amp; Setup'!$AF$21, WORKDAY(IF($Z$3='Intro &amp; Setup'!$BN$9, K60, AE60), 'Intro &amp; Setup'!$AF$21, $BR$59:$BR$106)))</f>
        <v/>
      </c>
      <c r="AG60" s="2" t="str">
        <f>IF(OR($H60="", AG$9="", L60=""), "", IF('Intro &amp; Setup'!$W$30='Intro &amp; Setup'!$BN$15, IF($Z$3='Intro &amp; Setup'!$BN$9, L60, AF60)+'Intro &amp; Setup'!$AF$22, WORKDAY(IF($Z$3='Intro &amp; Setup'!$BN$9, L60, AF60), 'Intro &amp; Setup'!$AF$22, $BR$59:$BR$106)))</f>
        <v/>
      </c>
      <c r="AH60" s="2" t="str">
        <f>IF(OR($H60="", AH$9="", M60=""), "", IF('Intro &amp; Setup'!$W$30='Intro &amp; Setup'!$BN$15, IF($Z$3='Intro &amp; Setup'!$BN$9, M60, AG60)+'Intro &amp; Setup'!$AF$23, WORKDAY(IF($Z$3='Intro &amp; Setup'!$BN$9, M60, AG60), 'Intro &amp; Setup'!$AF$23, $BR$59:$BR$106)))</f>
        <v/>
      </c>
      <c r="AI60" s="2" t="str">
        <f>IF(OR($H60="", AI$9="", N60=""), "", IF('Intro &amp; Setup'!$W$30='Intro &amp; Setup'!$BN$15, IF($Z$3='Intro &amp; Setup'!$BN$9, N60, AH60)+'Intro &amp; Setup'!$AF$24, WORKDAY(IF($Z$3='Intro &amp; Setup'!$BN$9, N60, AH60), 'Intro &amp; Setup'!$AF$24, $BR$59:$BR$106)))</f>
        <v/>
      </c>
      <c r="AJ60" s="2" t="str">
        <f>IF(OR($H60="", AJ$9="", O60=""), "", IF('Intro &amp; Setup'!$W$30='Intro &amp; Setup'!$BN$15, IF($Z$3='Intro &amp; Setup'!$BN$9, O60, AI60)+'Intro &amp; Setup'!$AF$25, WORKDAY(IF($Z$3='Intro &amp; Setup'!$BN$9, O60, AI60), 'Intro &amp; Setup'!$AF$25, $BR$59:$BR$106)))</f>
        <v/>
      </c>
      <c r="AK60" s="2" t="str">
        <f>IF(OR($H60="", AK$9="", P60=""), "", IF('Intro &amp; Setup'!$W$30='Intro &amp; Setup'!$BN$15, IF($Z$3='Intro &amp; Setup'!$BN$9, P60, AJ60)+'Intro &amp; Setup'!$AF$26, WORKDAY(IF($Z$3='Intro &amp; Setup'!$BN$9, P60, AJ60), 'Intro &amp; Setup'!$AF$26, $BR$59:$BR$106)))</f>
        <v/>
      </c>
      <c r="AL60" s="2" t="str">
        <f>IF(OR($H60="", AL$9="", Q60=""), "", IF('Intro &amp; Setup'!$W$30='Intro &amp; Setup'!$BN$15, IF($Z$3='Intro &amp; Setup'!$BN$9, Q60, AK60)+'Intro &amp; Setup'!$AF$27, WORKDAY(IF($Z$3='Intro &amp; Setup'!$BN$9, Q60, AK60), 'Intro &amp; Setup'!$AF$27, $BR$59:$BR$106)))</f>
        <v/>
      </c>
      <c r="AM60" s="10" t="str">
        <f>IF(OR($H60="", AM$9="", R60=""), "", IF('Intro &amp; Setup'!$W$30='Intro &amp; Setup'!$BN$15, IF($Z$3='Intro &amp; Setup'!$BN$9, R60, AL60)+'Intro &amp; Setup'!$AF$28, WORKDAY(IF($Z$3='Intro &amp; Setup'!$BN$9, R60, AL60), 'Intro &amp; Setup'!$AF$28, $BR$59:$BR$106)))</f>
        <v/>
      </c>
      <c r="AO60" s="18" t="str">
        <f t="shared" si="34"/>
        <v/>
      </c>
      <c r="AQ60" s="61" t="str">
        <f t="shared" si="14"/>
        <v/>
      </c>
      <c r="AS60" s="13" t="str">
        <f>IF(AD60="", "", IF(J60="", IF('Intro &amp; Setup'!$W$30='Intro &amp; Setup'!$BN$5, AD60-$BP$2, NETWORKDAYS($BP$2, AD60, $BR$59:$BR$106)-1), IF(AD60&lt;J60, $AS$7, $AS$6)))</f>
        <v/>
      </c>
      <c r="AT60" s="20" t="str">
        <f>IF(AE60="", "", IF(K60="", IF('Intro &amp; Setup'!$W$30='Intro &amp; Setup'!$BN$5, AE60-$BP$2, NETWORKDAYS($BP$2, AE60, $BR$59:$BR$106)-1), IF(AE60&lt;K60, $AS$7, $AS$6)))</f>
        <v/>
      </c>
      <c r="AU60" s="20" t="str">
        <f>IF(AF60="", "", IF(L60="", IF('Intro &amp; Setup'!$W$30='Intro &amp; Setup'!$BN$5, AF60-$BP$2, NETWORKDAYS($BP$2, AF60, $BR$59:$BR$106)-1), IF(AF60&lt;L60, $AS$7, $AS$6)))</f>
        <v/>
      </c>
      <c r="AV60" s="20" t="str">
        <f>IF(AG60="", "", IF(M60="", IF('Intro &amp; Setup'!$W$30='Intro &amp; Setup'!$BN$5, AG60-$BP$2, NETWORKDAYS($BP$2, AG60, $BR$59:$BR$106)-1), IF(AG60&lt;M60, $AS$7, $AS$6)))</f>
        <v/>
      </c>
      <c r="AW60" s="20" t="str">
        <f>IF(AH60="", "", IF(N60="", IF('Intro &amp; Setup'!$W$30='Intro &amp; Setup'!$BN$5, AH60-$BP$2, NETWORKDAYS($BP$2, AH60, $BR$59:$BR$106)-1), IF(AH60&lt;N60, $AS$7, $AS$6)))</f>
        <v/>
      </c>
      <c r="AX60" s="20" t="str">
        <f>IF(AI60="", "", IF(O60="", IF('Intro &amp; Setup'!$W$30='Intro &amp; Setup'!$BN$5, AI60-$BP$2, NETWORKDAYS($BP$2, AI60, $BR$59:$BR$106)-1), IF(AI60&lt;O60, $AS$7, $AS$6)))</f>
        <v/>
      </c>
      <c r="AY60" s="20" t="str">
        <f>IF(AJ60="", "", IF(P60="", IF('Intro &amp; Setup'!$W$30='Intro &amp; Setup'!$BN$5, AJ60-$BP$2, NETWORKDAYS($BP$2, AJ60, $BR$59:$BR$106)-1), IF(AJ60&lt;P60, $AS$7, $AS$6)))</f>
        <v/>
      </c>
      <c r="AZ60" s="20" t="str">
        <f>IF(AK60="", "", IF(Q60="", IF('Intro &amp; Setup'!$W$30='Intro &amp; Setup'!$BN$5, AK60-$BP$2, NETWORKDAYS($BP$2, AK60, $BR$59:$BR$106)-1), IF(AK60&lt;Q60, $AS$7, $AS$6)))</f>
        <v/>
      </c>
      <c r="BA60" s="20" t="str">
        <f>IF(AL60="", "", IF(R60="", IF('Intro &amp; Setup'!$W$30='Intro &amp; Setup'!$BN$5, AL60-$BP$2, NETWORKDAYS($BP$2, AL60, $BR$59:$BR$106)-1), IF(AL60&lt;R60, $AS$7, $AS$6)))</f>
        <v/>
      </c>
      <c r="BB60" s="14" t="str">
        <f>IF(AM60="", "", IF(S60="", IF('Intro &amp; Setup'!$W$30='Intro &amp; Setup'!$BN$5, AM60-$BP$2, NETWORKDAYS($BP$2, AM60, $BR$59:$BR$106)-1), IF(AM60&lt;S60, $AS$7, $AS$6)))</f>
        <v/>
      </c>
      <c r="BD60" s="13" t="str">
        <f t="shared" si="15"/>
        <v/>
      </c>
      <c r="BE60" s="20" t="str">
        <f t="shared" si="16"/>
        <v/>
      </c>
      <c r="BF60" s="20" t="str">
        <f t="shared" si="17"/>
        <v/>
      </c>
      <c r="BG60" s="20" t="str">
        <f t="shared" si="18"/>
        <v/>
      </c>
      <c r="BH60" s="20" t="str">
        <f t="shared" si="19"/>
        <v/>
      </c>
      <c r="BI60" s="20" t="str">
        <f t="shared" si="20"/>
        <v/>
      </c>
      <c r="BJ60" s="20" t="str">
        <f t="shared" si="21"/>
        <v/>
      </c>
      <c r="BK60" s="20" t="str">
        <f t="shared" si="22"/>
        <v/>
      </c>
      <c r="BL60" s="20" t="str">
        <f t="shared" si="23"/>
        <v/>
      </c>
      <c r="BM60" s="14" t="str">
        <f t="shared" si="24"/>
        <v/>
      </c>
      <c r="BR60" s="46">
        <f ca="1">IF('Intro &amp; Setup'!$W$30='Intro &amp; Setup'!$BN$14, 0, $BR5)</f>
        <v>43189</v>
      </c>
    </row>
    <row r="61" spans="1:78" x14ac:dyDescent="0.25">
      <c r="A61" s="58"/>
      <c r="B61" s="13" t="str">
        <f t="shared" si="37"/>
        <v/>
      </c>
      <c r="C61" s="18" t="str">
        <f t="shared" si="37"/>
        <v/>
      </c>
      <c r="D61" s="14" t="str">
        <f t="shared" si="37"/>
        <v/>
      </c>
      <c r="E61" s="58"/>
      <c r="F61" s="3" t="str">
        <f t="shared" si="10"/>
        <v/>
      </c>
      <c r="G61" s="58"/>
      <c r="H61" s="95"/>
      <c r="I61" s="96"/>
      <c r="J61" s="97"/>
      <c r="K61" s="96"/>
      <c r="L61" s="96"/>
      <c r="M61" s="96"/>
      <c r="N61" s="96"/>
      <c r="O61" s="96"/>
      <c r="P61" s="96"/>
      <c r="Q61" s="96"/>
      <c r="R61" s="96"/>
      <c r="S61" s="98"/>
      <c r="T61" s="58"/>
      <c r="V61" s="18" t="str">
        <f t="shared" si="11"/>
        <v/>
      </c>
      <c r="W61" s="14" t="str">
        <f t="shared" si="12"/>
        <v/>
      </c>
      <c r="Y61" s="18" t="str">
        <f t="shared" si="38"/>
        <v/>
      </c>
      <c r="Z61" s="14" t="str">
        <f t="shared" si="38"/>
        <v/>
      </c>
      <c r="AB61" s="77" t="str">
        <f t="shared" si="13"/>
        <v/>
      </c>
      <c r="AD61" s="48" t="str">
        <f>IF(OR($H61="", AD$9="", I61=""), "", IF('Intro &amp; Setup'!$W$30='Intro &amp; Setup'!$BN$15, I61+'Intro &amp; Setup'!$AF$19, WORKDAY(I61, 'Intro &amp; Setup'!$AF$19, $BR$59:$BR$106)))</f>
        <v/>
      </c>
      <c r="AE61" s="2" t="str">
        <f>IF(OR($H61="", AE$9="", J61=""), "", IF('Intro &amp; Setup'!$W$30='Intro &amp; Setup'!$BN$15, IF($Z$3='Intro &amp; Setup'!$BN$9, J61, AD61)+'Intro &amp; Setup'!$AF$20, WORKDAY(IF($Z$3='Intro &amp; Setup'!$BN$9, J61, AD61), 'Intro &amp; Setup'!$AF$20, $BR$59:$BR$106)))</f>
        <v/>
      </c>
      <c r="AF61" s="2" t="str">
        <f>IF(OR($H61="", AF$9="", K61=""), "", IF('Intro &amp; Setup'!$W$30='Intro &amp; Setup'!$BN$15, IF($Z$3='Intro &amp; Setup'!$BN$9, K61, AE61)+'Intro &amp; Setup'!$AF$21, WORKDAY(IF($Z$3='Intro &amp; Setup'!$BN$9, K61, AE61), 'Intro &amp; Setup'!$AF$21, $BR$59:$BR$106)))</f>
        <v/>
      </c>
      <c r="AG61" s="2" t="str">
        <f>IF(OR($H61="", AG$9="", L61=""), "", IF('Intro &amp; Setup'!$W$30='Intro &amp; Setup'!$BN$15, IF($Z$3='Intro &amp; Setup'!$BN$9, L61, AF61)+'Intro &amp; Setup'!$AF$22, WORKDAY(IF($Z$3='Intro &amp; Setup'!$BN$9, L61, AF61), 'Intro &amp; Setup'!$AF$22, $BR$59:$BR$106)))</f>
        <v/>
      </c>
      <c r="AH61" s="2" t="str">
        <f>IF(OR($H61="", AH$9="", M61=""), "", IF('Intro &amp; Setup'!$W$30='Intro &amp; Setup'!$BN$15, IF($Z$3='Intro &amp; Setup'!$BN$9, M61, AG61)+'Intro &amp; Setup'!$AF$23, WORKDAY(IF($Z$3='Intro &amp; Setup'!$BN$9, M61, AG61), 'Intro &amp; Setup'!$AF$23, $BR$59:$BR$106)))</f>
        <v/>
      </c>
      <c r="AI61" s="2" t="str">
        <f>IF(OR($H61="", AI$9="", N61=""), "", IF('Intro &amp; Setup'!$W$30='Intro &amp; Setup'!$BN$15, IF($Z$3='Intro &amp; Setup'!$BN$9, N61, AH61)+'Intro &amp; Setup'!$AF$24, WORKDAY(IF($Z$3='Intro &amp; Setup'!$BN$9, N61, AH61), 'Intro &amp; Setup'!$AF$24, $BR$59:$BR$106)))</f>
        <v/>
      </c>
      <c r="AJ61" s="2" t="str">
        <f>IF(OR($H61="", AJ$9="", O61=""), "", IF('Intro &amp; Setup'!$W$30='Intro &amp; Setup'!$BN$15, IF($Z$3='Intro &amp; Setup'!$BN$9, O61, AI61)+'Intro &amp; Setup'!$AF$25, WORKDAY(IF($Z$3='Intro &amp; Setup'!$BN$9, O61, AI61), 'Intro &amp; Setup'!$AF$25, $BR$59:$BR$106)))</f>
        <v/>
      </c>
      <c r="AK61" s="2" t="str">
        <f>IF(OR($H61="", AK$9="", P61=""), "", IF('Intro &amp; Setup'!$W$30='Intro &amp; Setup'!$BN$15, IF($Z$3='Intro &amp; Setup'!$BN$9, P61, AJ61)+'Intro &amp; Setup'!$AF$26, WORKDAY(IF($Z$3='Intro &amp; Setup'!$BN$9, P61, AJ61), 'Intro &amp; Setup'!$AF$26, $BR$59:$BR$106)))</f>
        <v/>
      </c>
      <c r="AL61" s="2" t="str">
        <f>IF(OR($H61="", AL$9="", Q61=""), "", IF('Intro &amp; Setup'!$W$30='Intro &amp; Setup'!$BN$15, IF($Z$3='Intro &amp; Setup'!$BN$9, Q61, AK61)+'Intro &amp; Setup'!$AF$27, WORKDAY(IF($Z$3='Intro &amp; Setup'!$BN$9, Q61, AK61), 'Intro &amp; Setup'!$AF$27, $BR$59:$BR$106)))</f>
        <v/>
      </c>
      <c r="AM61" s="10" t="str">
        <f>IF(OR($H61="", AM$9="", R61=""), "", IF('Intro &amp; Setup'!$W$30='Intro &amp; Setup'!$BN$15, IF($Z$3='Intro &amp; Setup'!$BN$9, R61, AL61)+'Intro &amp; Setup'!$AF$28, WORKDAY(IF($Z$3='Intro &amp; Setup'!$BN$9, R61, AL61), 'Intro &amp; Setup'!$AF$28, $BR$59:$BR$106)))</f>
        <v/>
      </c>
      <c r="AO61" s="18" t="str">
        <f t="shared" si="34"/>
        <v/>
      </c>
      <c r="AQ61" s="61" t="str">
        <f t="shared" si="14"/>
        <v/>
      </c>
      <c r="AS61" s="13" t="str">
        <f>IF(AD61="", "", IF(J61="", IF('Intro &amp; Setup'!$W$30='Intro &amp; Setup'!$BN$5, AD61-$BP$2, NETWORKDAYS($BP$2, AD61, $BR$59:$BR$106)-1), IF(AD61&lt;J61, $AS$7, $AS$6)))</f>
        <v/>
      </c>
      <c r="AT61" s="20" t="str">
        <f>IF(AE61="", "", IF(K61="", IF('Intro &amp; Setup'!$W$30='Intro &amp; Setup'!$BN$5, AE61-$BP$2, NETWORKDAYS($BP$2, AE61, $BR$59:$BR$106)-1), IF(AE61&lt;K61, $AS$7, $AS$6)))</f>
        <v/>
      </c>
      <c r="AU61" s="20" t="str">
        <f>IF(AF61="", "", IF(L61="", IF('Intro &amp; Setup'!$W$30='Intro &amp; Setup'!$BN$5, AF61-$BP$2, NETWORKDAYS($BP$2, AF61, $BR$59:$BR$106)-1), IF(AF61&lt;L61, $AS$7, $AS$6)))</f>
        <v/>
      </c>
      <c r="AV61" s="20" t="str">
        <f>IF(AG61="", "", IF(M61="", IF('Intro &amp; Setup'!$W$30='Intro &amp; Setup'!$BN$5, AG61-$BP$2, NETWORKDAYS($BP$2, AG61, $BR$59:$BR$106)-1), IF(AG61&lt;M61, $AS$7, $AS$6)))</f>
        <v/>
      </c>
      <c r="AW61" s="20" t="str">
        <f>IF(AH61="", "", IF(N61="", IF('Intro &amp; Setup'!$W$30='Intro &amp; Setup'!$BN$5, AH61-$BP$2, NETWORKDAYS($BP$2, AH61, $BR$59:$BR$106)-1), IF(AH61&lt;N61, $AS$7, $AS$6)))</f>
        <v/>
      </c>
      <c r="AX61" s="20" t="str">
        <f>IF(AI61="", "", IF(O61="", IF('Intro &amp; Setup'!$W$30='Intro &amp; Setup'!$BN$5, AI61-$BP$2, NETWORKDAYS($BP$2, AI61, $BR$59:$BR$106)-1), IF(AI61&lt;O61, $AS$7, $AS$6)))</f>
        <v/>
      </c>
      <c r="AY61" s="20" t="str">
        <f>IF(AJ61="", "", IF(P61="", IF('Intro &amp; Setup'!$W$30='Intro &amp; Setup'!$BN$5, AJ61-$BP$2, NETWORKDAYS($BP$2, AJ61, $BR$59:$BR$106)-1), IF(AJ61&lt;P61, $AS$7, $AS$6)))</f>
        <v/>
      </c>
      <c r="AZ61" s="20" t="str">
        <f>IF(AK61="", "", IF(Q61="", IF('Intro &amp; Setup'!$W$30='Intro &amp; Setup'!$BN$5, AK61-$BP$2, NETWORKDAYS($BP$2, AK61, $BR$59:$BR$106)-1), IF(AK61&lt;Q61, $AS$7, $AS$6)))</f>
        <v/>
      </c>
      <c r="BA61" s="20" t="str">
        <f>IF(AL61="", "", IF(R61="", IF('Intro &amp; Setup'!$W$30='Intro &amp; Setup'!$BN$5, AL61-$BP$2, NETWORKDAYS($BP$2, AL61, $BR$59:$BR$106)-1), IF(AL61&lt;R61, $AS$7, $AS$6)))</f>
        <v/>
      </c>
      <c r="BB61" s="14" t="str">
        <f>IF(AM61="", "", IF(S61="", IF('Intro &amp; Setup'!$W$30='Intro &amp; Setup'!$BN$5, AM61-$BP$2, NETWORKDAYS($BP$2, AM61, $BR$59:$BR$106)-1), IF(AM61&lt;S61, $AS$7, $AS$6)))</f>
        <v/>
      </c>
      <c r="BD61" s="13" t="str">
        <f t="shared" si="15"/>
        <v/>
      </c>
      <c r="BE61" s="20" t="str">
        <f t="shared" si="16"/>
        <v/>
      </c>
      <c r="BF61" s="20" t="str">
        <f t="shared" si="17"/>
        <v/>
      </c>
      <c r="BG61" s="20" t="str">
        <f t="shared" si="18"/>
        <v/>
      </c>
      <c r="BH61" s="20" t="str">
        <f t="shared" si="19"/>
        <v/>
      </c>
      <c r="BI61" s="20" t="str">
        <f t="shared" si="20"/>
        <v/>
      </c>
      <c r="BJ61" s="20" t="str">
        <f t="shared" si="21"/>
        <v/>
      </c>
      <c r="BK61" s="20" t="str">
        <f t="shared" si="22"/>
        <v/>
      </c>
      <c r="BL61" s="20" t="str">
        <f t="shared" si="23"/>
        <v/>
      </c>
      <c r="BM61" s="14" t="str">
        <f t="shared" si="24"/>
        <v/>
      </c>
      <c r="BR61" s="46">
        <f ca="1">IF('Intro &amp; Setup'!$W$30='Intro &amp; Setup'!$BN$14, 0, $BR6)</f>
        <v>43192</v>
      </c>
    </row>
    <row r="62" spans="1:78" x14ac:dyDescent="0.25">
      <c r="A62" s="58"/>
      <c r="B62" s="13" t="str">
        <f t="shared" si="37"/>
        <v/>
      </c>
      <c r="C62" s="18" t="str">
        <f t="shared" si="37"/>
        <v/>
      </c>
      <c r="D62" s="14" t="str">
        <f t="shared" si="37"/>
        <v/>
      </c>
      <c r="E62" s="58"/>
      <c r="F62" s="3" t="str">
        <f t="shared" si="10"/>
        <v/>
      </c>
      <c r="G62" s="58"/>
      <c r="H62" s="95"/>
      <c r="I62" s="96"/>
      <c r="J62" s="97"/>
      <c r="K62" s="96"/>
      <c r="L62" s="96"/>
      <c r="M62" s="96"/>
      <c r="N62" s="96"/>
      <c r="O62" s="96"/>
      <c r="P62" s="96"/>
      <c r="Q62" s="96"/>
      <c r="R62" s="96"/>
      <c r="S62" s="98"/>
      <c r="T62" s="58"/>
      <c r="V62" s="18" t="str">
        <f t="shared" si="11"/>
        <v/>
      </c>
      <c r="W62" s="14" t="str">
        <f t="shared" si="12"/>
        <v/>
      </c>
      <c r="Y62" s="18" t="str">
        <f t="shared" si="38"/>
        <v/>
      </c>
      <c r="Z62" s="14" t="str">
        <f t="shared" si="38"/>
        <v/>
      </c>
      <c r="AB62" s="77" t="str">
        <f t="shared" si="13"/>
        <v/>
      </c>
      <c r="AD62" s="48" t="str">
        <f>IF(OR($H62="", AD$9="", I62=""), "", IF('Intro &amp; Setup'!$W$30='Intro &amp; Setup'!$BN$15, I62+'Intro &amp; Setup'!$AF$19, WORKDAY(I62, 'Intro &amp; Setup'!$AF$19, $BR$59:$BR$106)))</f>
        <v/>
      </c>
      <c r="AE62" s="2" t="str">
        <f>IF(OR($H62="", AE$9="", J62=""), "", IF('Intro &amp; Setup'!$W$30='Intro &amp; Setup'!$BN$15, IF($Z$3='Intro &amp; Setup'!$BN$9, J62, AD62)+'Intro &amp; Setup'!$AF$20, WORKDAY(IF($Z$3='Intro &amp; Setup'!$BN$9, J62, AD62), 'Intro &amp; Setup'!$AF$20, $BR$59:$BR$106)))</f>
        <v/>
      </c>
      <c r="AF62" s="2" t="str">
        <f>IF(OR($H62="", AF$9="", K62=""), "", IF('Intro &amp; Setup'!$W$30='Intro &amp; Setup'!$BN$15, IF($Z$3='Intro &amp; Setup'!$BN$9, K62, AE62)+'Intro &amp; Setup'!$AF$21, WORKDAY(IF($Z$3='Intro &amp; Setup'!$BN$9, K62, AE62), 'Intro &amp; Setup'!$AF$21, $BR$59:$BR$106)))</f>
        <v/>
      </c>
      <c r="AG62" s="2" t="str">
        <f>IF(OR($H62="", AG$9="", L62=""), "", IF('Intro &amp; Setup'!$W$30='Intro &amp; Setup'!$BN$15, IF($Z$3='Intro &amp; Setup'!$BN$9, L62, AF62)+'Intro &amp; Setup'!$AF$22, WORKDAY(IF($Z$3='Intro &amp; Setup'!$BN$9, L62, AF62), 'Intro &amp; Setup'!$AF$22, $BR$59:$BR$106)))</f>
        <v/>
      </c>
      <c r="AH62" s="2" t="str">
        <f>IF(OR($H62="", AH$9="", M62=""), "", IF('Intro &amp; Setup'!$W$30='Intro &amp; Setup'!$BN$15, IF($Z$3='Intro &amp; Setup'!$BN$9, M62, AG62)+'Intro &amp; Setup'!$AF$23, WORKDAY(IF($Z$3='Intro &amp; Setup'!$BN$9, M62, AG62), 'Intro &amp; Setup'!$AF$23, $BR$59:$BR$106)))</f>
        <v/>
      </c>
      <c r="AI62" s="2" t="str">
        <f>IF(OR($H62="", AI$9="", N62=""), "", IF('Intro &amp; Setup'!$W$30='Intro &amp; Setup'!$BN$15, IF($Z$3='Intro &amp; Setup'!$BN$9, N62, AH62)+'Intro &amp; Setup'!$AF$24, WORKDAY(IF($Z$3='Intro &amp; Setup'!$BN$9, N62, AH62), 'Intro &amp; Setup'!$AF$24, $BR$59:$BR$106)))</f>
        <v/>
      </c>
      <c r="AJ62" s="2" t="str">
        <f>IF(OR($H62="", AJ$9="", O62=""), "", IF('Intro &amp; Setup'!$W$30='Intro &amp; Setup'!$BN$15, IF($Z$3='Intro &amp; Setup'!$BN$9, O62, AI62)+'Intro &amp; Setup'!$AF$25, WORKDAY(IF($Z$3='Intro &amp; Setup'!$BN$9, O62, AI62), 'Intro &amp; Setup'!$AF$25, $BR$59:$BR$106)))</f>
        <v/>
      </c>
      <c r="AK62" s="2" t="str">
        <f>IF(OR($H62="", AK$9="", P62=""), "", IF('Intro &amp; Setup'!$W$30='Intro &amp; Setup'!$BN$15, IF($Z$3='Intro &amp; Setup'!$BN$9, P62, AJ62)+'Intro &amp; Setup'!$AF$26, WORKDAY(IF($Z$3='Intro &amp; Setup'!$BN$9, P62, AJ62), 'Intro &amp; Setup'!$AF$26, $BR$59:$BR$106)))</f>
        <v/>
      </c>
      <c r="AL62" s="2" t="str">
        <f>IF(OR($H62="", AL$9="", Q62=""), "", IF('Intro &amp; Setup'!$W$30='Intro &amp; Setup'!$BN$15, IF($Z$3='Intro &amp; Setup'!$BN$9, Q62, AK62)+'Intro &amp; Setup'!$AF$27, WORKDAY(IF($Z$3='Intro &amp; Setup'!$BN$9, Q62, AK62), 'Intro &amp; Setup'!$AF$27, $BR$59:$BR$106)))</f>
        <v/>
      </c>
      <c r="AM62" s="10" t="str">
        <f>IF(OR($H62="", AM$9="", R62=""), "", IF('Intro &amp; Setup'!$W$30='Intro &amp; Setup'!$BN$15, IF($Z$3='Intro &amp; Setup'!$BN$9, R62, AL62)+'Intro &amp; Setup'!$AF$28, WORKDAY(IF($Z$3='Intro &amp; Setup'!$BN$9, R62, AL62), 'Intro &amp; Setup'!$AF$28, $BR$59:$BR$106)))</f>
        <v/>
      </c>
      <c r="AO62" s="18" t="str">
        <f t="shared" si="34"/>
        <v/>
      </c>
      <c r="AQ62" s="61" t="str">
        <f t="shared" si="14"/>
        <v/>
      </c>
      <c r="AS62" s="13" t="str">
        <f>IF(AD62="", "", IF(J62="", IF('Intro &amp; Setup'!$W$30='Intro &amp; Setup'!$BN$5, AD62-$BP$2, NETWORKDAYS($BP$2, AD62, $BR$59:$BR$106)-1), IF(AD62&lt;J62, $AS$7, $AS$6)))</f>
        <v/>
      </c>
      <c r="AT62" s="20" t="str">
        <f>IF(AE62="", "", IF(K62="", IF('Intro &amp; Setup'!$W$30='Intro &amp; Setup'!$BN$5, AE62-$BP$2, NETWORKDAYS($BP$2, AE62, $BR$59:$BR$106)-1), IF(AE62&lt;K62, $AS$7, $AS$6)))</f>
        <v/>
      </c>
      <c r="AU62" s="20" t="str">
        <f>IF(AF62="", "", IF(L62="", IF('Intro &amp; Setup'!$W$30='Intro &amp; Setup'!$BN$5, AF62-$BP$2, NETWORKDAYS($BP$2, AF62, $BR$59:$BR$106)-1), IF(AF62&lt;L62, $AS$7, $AS$6)))</f>
        <v/>
      </c>
      <c r="AV62" s="20" t="str">
        <f>IF(AG62="", "", IF(M62="", IF('Intro &amp; Setup'!$W$30='Intro &amp; Setup'!$BN$5, AG62-$BP$2, NETWORKDAYS($BP$2, AG62, $BR$59:$BR$106)-1), IF(AG62&lt;M62, $AS$7, $AS$6)))</f>
        <v/>
      </c>
      <c r="AW62" s="20" t="str">
        <f>IF(AH62="", "", IF(N62="", IF('Intro &amp; Setup'!$W$30='Intro &amp; Setup'!$BN$5, AH62-$BP$2, NETWORKDAYS($BP$2, AH62, $BR$59:$BR$106)-1), IF(AH62&lt;N62, $AS$7, $AS$6)))</f>
        <v/>
      </c>
      <c r="AX62" s="20" t="str">
        <f>IF(AI62="", "", IF(O62="", IF('Intro &amp; Setup'!$W$30='Intro &amp; Setup'!$BN$5, AI62-$BP$2, NETWORKDAYS($BP$2, AI62, $BR$59:$BR$106)-1), IF(AI62&lt;O62, $AS$7, $AS$6)))</f>
        <v/>
      </c>
      <c r="AY62" s="20" t="str">
        <f>IF(AJ62="", "", IF(P62="", IF('Intro &amp; Setup'!$W$30='Intro &amp; Setup'!$BN$5, AJ62-$BP$2, NETWORKDAYS($BP$2, AJ62, $BR$59:$BR$106)-1), IF(AJ62&lt;P62, $AS$7, $AS$6)))</f>
        <v/>
      </c>
      <c r="AZ62" s="20" t="str">
        <f>IF(AK62="", "", IF(Q62="", IF('Intro &amp; Setup'!$W$30='Intro &amp; Setup'!$BN$5, AK62-$BP$2, NETWORKDAYS($BP$2, AK62, $BR$59:$BR$106)-1), IF(AK62&lt;Q62, $AS$7, $AS$6)))</f>
        <v/>
      </c>
      <c r="BA62" s="20" t="str">
        <f>IF(AL62="", "", IF(R62="", IF('Intro &amp; Setup'!$W$30='Intro &amp; Setup'!$BN$5, AL62-$BP$2, NETWORKDAYS($BP$2, AL62, $BR$59:$BR$106)-1), IF(AL62&lt;R62, $AS$7, $AS$6)))</f>
        <v/>
      </c>
      <c r="BB62" s="14" t="str">
        <f>IF(AM62="", "", IF(S62="", IF('Intro &amp; Setup'!$W$30='Intro &amp; Setup'!$BN$5, AM62-$BP$2, NETWORKDAYS($BP$2, AM62, $BR$59:$BR$106)-1), IF(AM62&lt;S62, $AS$7, $AS$6)))</f>
        <v/>
      </c>
      <c r="BD62" s="13" t="str">
        <f t="shared" si="15"/>
        <v/>
      </c>
      <c r="BE62" s="20" t="str">
        <f t="shared" si="16"/>
        <v/>
      </c>
      <c r="BF62" s="20" t="str">
        <f t="shared" si="17"/>
        <v/>
      </c>
      <c r="BG62" s="20" t="str">
        <f t="shared" si="18"/>
        <v/>
      </c>
      <c r="BH62" s="20" t="str">
        <f t="shared" si="19"/>
        <v/>
      </c>
      <c r="BI62" s="20" t="str">
        <f t="shared" si="20"/>
        <v/>
      </c>
      <c r="BJ62" s="20" t="str">
        <f t="shared" si="21"/>
        <v/>
      </c>
      <c r="BK62" s="20" t="str">
        <f t="shared" si="22"/>
        <v/>
      </c>
      <c r="BL62" s="20" t="str">
        <f t="shared" si="23"/>
        <v/>
      </c>
      <c r="BM62" s="14" t="str">
        <f t="shared" si="24"/>
        <v/>
      </c>
      <c r="BR62" s="46">
        <f ca="1">IF('Intro &amp; Setup'!$W$30='Intro &amp; Setup'!$BN$14, 0, $BR7)</f>
        <v>43227</v>
      </c>
    </row>
    <row r="63" spans="1:78" x14ac:dyDescent="0.25">
      <c r="A63" s="58"/>
      <c r="B63" s="13" t="str">
        <f t="shared" si="37"/>
        <v/>
      </c>
      <c r="C63" s="18" t="str">
        <f t="shared" si="37"/>
        <v/>
      </c>
      <c r="D63" s="14" t="str">
        <f t="shared" si="37"/>
        <v/>
      </c>
      <c r="E63" s="58"/>
      <c r="F63" s="3" t="str">
        <f t="shared" si="10"/>
        <v/>
      </c>
      <c r="G63" s="58"/>
      <c r="H63" s="95"/>
      <c r="I63" s="96"/>
      <c r="J63" s="97"/>
      <c r="K63" s="96"/>
      <c r="L63" s="96"/>
      <c r="M63" s="96"/>
      <c r="N63" s="96"/>
      <c r="O63" s="96"/>
      <c r="P63" s="96"/>
      <c r="Q63" s="96"/>
      <c r="R63" s="96"/>
      <c r="S63" s="98"/>
      <c r="T63" s="58"/>
      <c r="V63" s="18" t="str">
        <f t="shared" si="11"/>
        <v/>
      </c>
      <c r="W63" s="14" t="str">
        <f t="shared" si="12"/>
        <v/>
      </c>
      <c r="Y63" s="18" t="str">
        <f t="shared" si="38"/>
        <v/>
      </c>
      <c r="Z63" s="14" t="str">
        <f t="shared" si="38"/>
        <v/>
      </c>
      <c r="AB63" s="77" t="str">
        <f t="shared" si="13"/>
        <v/>
      </c>
      <c r="AD63" s="48" t="str">
        <f>IF(OR($H63="", AD$9="", I63=""), "", IF('Intro &amp; Setup'!$W$30='Intro &amp; Setup'!$BN$15, I63+'Intro &amp; Setup'!$AF$19, WORKDAY(I63, 'Intro &amp; Setup'!$AF$19, $BR$59:$BR$106)))</f>
        <v/>
      </c>
      <c r="AE63" s="2" t="str">
        <f>IF(OR($H63="", AE$9="", J63=""), "", IF('Intro &amp; Setup'!$W$30='Intro &amp; Setup'!$BN$15, IF($Z$3='Intro &amp; Setup'!$BN$9, J63, AD63)+'Intro &amp; Setup'!$AF$20, WORKDAY(IF($Z$3='Intro &amp; Setup'!$BN$9, J63, AD63), 'Intro &amp; Setup'!$AF$20, $BR$59:$BR$106)))</f>
        <v/>
      </c>
      <c r="AF63" s="2" t="str">
        <f>IF(OR($H63="", AF$9="", K63=""), "", IF('Intro &amp; Setup'!$W$30='Intro &amp; Setup'!$BN$15, IF($Z$3='Intro &amp; Setup'!$BN$9, K63, AE63)+'Intro &amp; Setup'!$AF$21, WORKDAY(IF($Z$3='Intro &amp; Setup'!$BN$9, K63, AE63), 'Intro &amp; Setup'!$AF$21, $BR$59:$BR$106)))</f>
        <v/>
      </c>
      <c r="AG63" s="2" t="str">
        <f>IF(OR($H63="", AG$9="", L63=""), "", IF('Intro &amp; Setup'!$W$30='Intro &amp; Setup'!$BN$15, IF($Z$3='Intro &amp; Setup'!$BN$9, L63, AF63)+'Intro &amp; Setup'!$AF$22, WORKDAY(IF($Z$3='Intro &amp; Setup'!$BN$9, L63, AF63), 'Intro &amp; Setup'!$AF$22, $BR$59:$BR$106)))</f>
        <v/>
      </c>
      <c r="AH63" s="2" t="str">
        <f>IF(OR($H63="", AH$9="", M63=""), "", IF('Intro &amp; Setup'!$W$30='Intro &amp; Setup'!$BN$15, IF($Z$3='Intro &amp; Setup'!$BN$9, M63, AG63)+'Intro &amp; Setup'!$AF$23, WORKDAY(IF($Z$3='Intro &amp; Setup'!$BN$9, M63, AG63), 'Intro &amp; Setup'!$AF$23, $BR$59:$BR$106)))</f>
        <v/>
      </c>
      <c r="AI63" s="2" t="str">
        <f>IF(OR($H63="", AI$9="", N63=""), "", IF('Intro &amp; Setup'!$W$30='Intro &amp; Setup'!$BN$15, IF($Z$3='Intro &amp; Setup'!$BN$9, N63, AH63)+'Intro &amp; Setup'!$AF$24, WORKDAY(IF($Z$3='Intro &amp; Setup'!$BN$9, N63, AH63), 'Intro &amp; Setup'!$AF$24, $BR$59:$BR$106)))</f>
        <v/>
      </c>
      <c r="AJ63" s="2" t="str">
        <f>IF(OR($H63="", AJ$9="", O63=""), "", IF('Intro &amp; Setup'!$W$30='Intro &amp; Setup'!$BN$15, IF($Z$3='Intro &amp; Setup'!$BN$9, O63, AI63)+'Intro &amp; Setup'!$AF$25, WORKDAY(IF($Z$3='Intro &amp; Setup'!$BN$9, O63, AI63), 'Intro &amp; Setup'!$AF$25, $BR$59:$BR$106)))</f>
        <v/>
      </c>
      <c r="AK63" s="2" t="str">
        <f>IF(OR($H63="", AK$9="", P63=""), "", IF('Intro &amp; Setup'!$W$30='Intro &amp; Setup'!$BN$15, IF($Z$3='Intro &amp; Setup'!$BN$9, P63, AJ63)+'Intro &amp; Setup'!$AF$26, WORKDAY(IF($Z$3='Intro &amp; Setup'!$BN$9, P63, AJ63), 'Intro &amp; Setup'!$AF$26, $BR$59:$BR$106)))</f>
        <v/>
      </c>
      <c r="AL63" s="2" t="str">
        <f>IF(OR($H63="", AL$9="", Q63=""), "", IF('Intro &amp; Setup'!$W$30='Intro &amp; Setup'!$BN$15, IF($Z$3='Intro &amp; Setup'!$BN$9, Q63, AK63)+'Intro &amp; Setup'!$AF$27, WORKDAY(IF($Z$3='Intro &amp; Setup'!$BN$9, Q63, AK63), 'Intro &amp; Setup'!$AF$27, $BR$59:$BR$106)))</f>
        <v/>
      </c>
      <c r="AM63" s="10" t="str">
        <f>IF(OR($H63="", AM$9="", R63=""), "", IF('Intro &amp; Setup'!$W$30='Intro &amp; Setup'!$BN$15, IF($Z$3='Intro &amp; Setup'!$BN$9, R63, AL63)+'Intro &amp; Setup'!$AF$28, WORKDAY(IF($Z$3='Intro &amp; Setup'!$BN$9, R63, AL63), 'Intro &amp; Setup'!$AF$28, $BR$59:$BR$106)))</f>
        <v/>
      </c>
      <c r="AO63" s="18" t="str">
        <f t="shared" si="34"/>
        <v/>
      </c>
      <c r="AQ63" s="61" t="str">
        <f t="shared" si="14"/>
        <v/>
      </c>
      <c r="AS63" s="13" t="str">
        <f>IF(AD63="", "", IF(J63="", IF('Intro &amp; Setup'!$W$30='Intro &amp; Setup'!$BN$5, AD63-$BP$2, NETWORKDAYS($BP$2, AD63, $BR$59:$BR$106)-1), IF(AD63&lt;J63, $AS$7, $AS$6)))</f>
        <v/>
      </c>
      <c r="AT63" s="20" t="str">
        <f>IF(AE63="", "", IF(K63="", IF('Intro &amp; Setup'!$W$30='Intro &amp; Setup'!$BN$5, AE63-$BP$2, NETWORKDAYS($BP$2, AE63, $BR$59:$BR$106)-1), IF(AE63&lt;K63, $AS$7, $AS$6)))</f>
        <v/>
      </c>
      <c r="AU63" s="20" t="str">
        <f>IF(AF63="", "", IF(L63="", IF('Intro &amp; Setup'!$W$30='Intro &amp; Setup'!$BN$5, AF63-$BP$2, NETWORKDAYS($BP$2, AF63, $BR$59:$BR$106)-1), IF(AF63&lt;L63, $AS$7, $AS$6)))</f>
        <v/>
      </c>
      <c r="AV63" s="20" t="str">
        <f>IF(AG63="", "", IF(M63="", IF('Intro &amp; Setup'!$W$30='Intro &amp; Setup'!$BN$5, AG63-$BP$2, NETWORKDAYS($BP$2, AG63, $BR$59:$BR$106)-1), IF(AG63&lt;M63, $AS$7, $AS$6)))</f>
        <v/>
      </c>
      <c r="AW63" s="20" t="str">
        <f>IF(AH63="", "", IF(N63="", IF('Intro &amp; Setup'!$W$30='Intro &amp; Setup'!$BN$5, AH63-$BP$2, NETWORKDAYS($BP$2, AH63, $BR$59:$BR$106)-1), IF(AH63&lt;N63, $AS$7, $AS$6)))</f>
        <v/>
      </c>
      <c r="AX63" s="20" t="str">
        <f>IF(AI63="", "", IF(O63="", IF('Intro &amp; Setup'!$W$30='Intro &amp; Setup'!$BN$5, AI63-$BP$2, NETWORKDAYS($BP$2, AI63, $BR$59:$BR$106)-1), IF(AI63&lt;O63, $AS$7, $AS$6)))</f>
        <v/>
      </c>
      <c r="AY63" s="20" t="str">
        <f>IF(AJ63="", "", IF(P63="", IF('Intro &amp; Setup'!$W$30='Intro &amp; Setup'!$BN$5, AJ63-$BP$2, NETWORKDAYS($BP$2, AJ63, $BR$59:$BR$106)-1), IF(AJ63&lt;P63, $AS$7, $AS$6)))</f>
        <v/>
      </c>
      <c r="AZ63" s="20" t="str">
        <f>IF(AK63="", "", IF(Q63="", IF('Intro &amp; Setup'!$W$30='Intro &amp; Setup'!$BN$5, AK63-$BP$2, NETWORKDAYS($BP$2, AK63, $BR$59:$BR$106)-1), IF(AK63&lt;Q63, $AS$7, $AS$6)))</f>
        <v/>
      </c>
      <c r="BA63" s="20" t="str">
        <f>IF(AL63="", "", IF(R63="", IF('Intro &amp; Setup'!$W$30='Intro &amp; Setup'!$BN$5, AL63-$BP$2, NETWORKDAYS($BP$2, AL63, $BR$59:$BR$106)-1), IF(AL63&lt;R63, $AS$7, $AS$6)))</f>
        <v/>
      </c>
      <c r="BB63" s="14" t="str">
        <f>IF(AM63="", "", IF(S63="", IF('Intro &amp; Setup'!$W$30='Intro &amp; Setup'!$BN$5, AM63-$BP$2, NETWORKDAYS($BP$2, AM63, $BR$59:$BR$106)-1), IF(AM63&lt;S63, $AS$7, $AS$6)))</f>
        <v/>
      </c>
      <c r="BD63" s="13" t="str">
        <f t="shared" si="15"/>
        <v/>
      </c>
      <c r="BE63" s="20" t="str">
        <f t="shared" si="16"/>
        <v/>
      </c>
      <c r="BF63" s="20" t="str">
        <f t="shared" si="17"/>
        <v/>
      </c>
      <c r="BG63" s="20" t="str">
        <f t="shared" si="18"/>
        <v/>
      </c>
      <c r="BH63" s="20" t="str">
        <f t="shared" si="19"/>
        <v/>
      </c>
      <c r="BI63" s="20" t="str">
        <f t="shared" si="20"/>
        <v/>
      </c>
      <c r="BJ63" s="20" t="str">
        <f t="shared" si="21"/>
        <v/>
      </c>
      <c r="BK63" s="20" t="str">
        <f t="shared" si="22"/>
        <v/>
      </c>
      <c r="BL63" s="20" t="str">
        <f t="shared" si="23"/>
        <v/>
      </c>
      <c r="BM63" s="14" t="str">
        <f t="shared" si="24"/>
        <v/>
      </c>
      <c r="BR63" s="46">
        <f ca="1">IF('Intro &amp; Setup'!$W$30='Intro &amp; Setup'!$BN$14, 0, $BR8)</f>
        <v>43248</v>
      </c>
    </row>
    <row r="64" spans="1:78" x14ac:dyDescent="0.25">
      <c r="A64" s="58"/>
      <c r="B64" s="13" t="str">
        <f t="shared" si="37"/>
        <v/>
      </c>
      <c r="C64" s="18" t="str">
        <f t="shared" si="37"/>
        <v/>
      </c>
      <c r="D64" s="14" t="str">
        <f t="shared" si="37"/>
        <v/>
      </c>
      <c r="E64" s="58"/>
      <c r="F64" s="3" t="str">
        <f t="shared" si="10"/>
        <v/>
      </c>
      <c r="G64" s="58"/>
      <c r="H64" s="95"/>
      <c r="I64" s="96"/>
      <c r="J64" s="97"/>
      <c r="K64" s="96"/>
      <c r="L64" s="96"/>
      <c r="M64" s="96"/>
      <c r="N64" s="96"/>
      <c r="O64" s="96"/>
      <c r="P64" s="96"/>
      <c r="Q64" s="96"/>
      <c r="R64" s="96"/>
      <c r="S64" s="98"/>
      <c r="T64" s="58"/>
      <c r="V64" s="18" t="str">
        <f t="shared" si="11"/>
        <v/>
      </c>
      <c r="W64" s="14" t="str">
        <f t="shared" si="12"/>
        <v/>
      </c>
      <c r="Y64" s="18" t="str">
        <f t="shared" si="38"/>
        <v/>
      </c>
      <c r="Z64" s="14" t="str">
        <f t="shared" si="38"/>
        <v/>
      </c>
      <c r="AB64" s="77" t="str">
        <f t="shared" si="13"/>
        <v/>
      </c>
      <c r="AD64" s="48" t="str">
        <f>IF(OR($H64="", AD$9="", I64=""), "", IF('Intro &amp; Setup'!$W$30='Intro &amp; Setup'!$BN$15, I64+'Intro &amp; Setup'!$AF$19, WORKDAY(I64, 'Intro &amp; Setup'!$AF$19, $BR$59:$BR$106)))</f>
        <v/>
      </c>
      <c r="AE64" s="2" t="str">
        <f>IF(OR($H64="", AE$9="", J64=""), "", IF('Intro &amp; Setup'!$W$30='Intro &amp; Setup'!$BN$15, IF($Z$3='Intro &amp; Setup'!$BN$9, J64, AD64)+'Intro &amp; Setup'!$AF$20, WORKDAY(IF($Z$3='Intro &amp; Setup'!$BN$9, J64, AD64), 'Intro &amp; Setup'!$AF$20, $BR$59:$BR$106)))</f>
        <v/>
      </c>
      <c r="AF64" s="2" t="str">
        <f>IF(OR($H64="", AF$9="", K64=""), "", IF('Intro &amp; Setup'!$W$30='Intro &amp; Setup'!$BN$15, IF($Z$3='Intro &amp; Setup'!$BN$9, K64, AE64)+'Intro &amp; Setup'!$AF$21, WORKDAY(IF($Z$3='Intro &amp; Setup'!$BN$9, K64, AE64), 'Intro &amp; Setup'!$AF$21, $BR$59:$BR$106)))</f>
        <v/>
      </c>
      <c r="AG64" s="2" t="str">
        <f>IF(OR($H64="", AG$9="", L64=""), "", IF('Intro &amp; Setup'!$W$30='Intro &amp; Setup'!$BN$15, IF($Z$3='Intro &amp; Setup'!$BN$9, L64, AF64)+'Intro &amp; Setup'!$AF$22, WORKDAY(IF($Z$3='Intro &amp; Setup'!$BN$9, L64, AF64), 'Intro &amp; Setup'!$AF$22, $BR$59:$BR$106)))</f>
        <v/>
      </c>
      <c r="AH64" s="2" t="str">
        <f>IF(OR($H64="", AH$9="", M64=""), "", IF('Intro &amp; Setup'!$W$30='Intro &amp; Setup'!$BN$15, IF($Z$3='Intro &amp; Setup'!$BN$9, M64, AG64)+'Intro &amp; Setup'!$AF$23, WORKDAY(IF($Z$3='Intro &amp; Setup'!$BN$9, M64, AG64), 'Intro &amp; Setup'!$AF$23, $BR$59:$BR$106)))</f>
        <v/>
      </c>
      <c r="AI64" s="2" t="str">
        <f>IF(OR($H64="", AI$9="", N64=""), "", IF('Intro &amp; Setup'!$W$30='Intro &amp; Setup'!$BN$15, IF($Z$3='Intro &amp; Setup'!$BN$9, N64, AH64)+'Intro &amp; Setup'!$AF$24, WORKDAY(IF($Z$3='Intro &amp; Setup'!$BN$9, N64, AH64), 'Intro &amp; Setup'!$AF$24, $BR$59:$BR$106)))</f>
        <v/>
      </c>
      <c r="AJ64" s="2" t="str">
        <f>IF(OR($H64="", AJ$9="", O64=""), "", IF('Intro &amp; Setup'!$W$30='Intro &amp; Setup'!$BN$15, IF($Z$3='Intro &amp; Setup'!$BN$9, O64, AI64)+'Intro &amp; Setup'!$AF$25, WORKDAY(IF($Z$3='Intro &amp; Setup'!$BN$9, O64, AI64), 'Intro &amp; Setup'!$AF$25, $BR$59:$BR$106)))</f>
        <v/>
      </c>
      <c r="AK64" s="2" t="str">
        <f>IF(OR($H64="", AK$9="", P64=""), "", IF('Intro &amp; Setup'!$W$30='Intro &amp; Setup'!$BN$15, IF($Z$3='Intro &amp; Setup'!$BN$9, P64, AJ64)+'Intro &amp; Setup'!$AF$26, WORKDAY(IF($Z$3='Intro &amp; Setup'!$BN$9, P64, AJ64), 'Intro &amp; Setup'!$AF$26, $BR$59:$BR$106)))</f>
        <v/>
      </c>
      <c r="AL64" s="2" t="str">
        <f>IF(OR($H64="", AL$9="", Q64=""), "", IF('Intro &amp; Setup'!$W$30='Intro &amp; Setup'!$BN$15, IF($Z$3='Intro &amp; Setup'!$BN$9, Q64, AK64)+'Intro &amp; Setup'!$AF$27, WORKDAY(IF($Z$3='Intro &amp; Setup'!$BN$9, Q64, AK64), 'Intro &amp; Setup'!$AF$27, $BR$59:$BR$106)))</f>
        <v/>
      </c>
      <c r="AM64" s="10" t="str">
        <f>IF(OR($H64="", AM$9="", R64=""), "", IF('Intro &amp; Setup'!$W$30='Intro &amp; Setup'!$BN$15, IF($Z$3='Intro &amp; Setup'!$BN$9, R64, AL64)+'Intro &amp; Setup'!$AF$28, WORKDAY(IF($Z$3='Intro &amp; Setup'!$BN$9, R64, AL64), 'Intro &amp; Setup'!$AF$28, $BR$59:$BR$106)))</f>
        <v/>
      </c>
      <c r="AO64" s="18" t="str">
        <f t="shared" si="34"/>
        <v/>
      </c>
      <c r="AQ64" s="61" t="str">
        <f t="shared" si="14"/>
        <v/>
      </c>
      <c r="AS64" s="13" t="str">
        <f>IF(AD64="", "", IF(J64="", IF('Intro &amp; Setup'!$W$30='Intro &amp; Setup'!$BN$5, AD64-$BP$2, NETWORKDAYS($BP$2, AD64, $BR$59:$BR$106)-1), IF(AD64&lt;J64, $AS$7, $AS$6)))</f>
        <v/>
      </c>
      <c r="AT64" s="20" t="str">
        <f>IF(AE64="", "", IF(K64="", IF('Intro &amp; Setup'!$W$30='Intro &amp; Setup'!$BN$5, AE64-$BP$2, NETWORKDAYS($BP$2, AE64, $BR$59:$BR$106)-1), IF(AE64&lt;K64, $AS$7, $AS$6)))</f>
        <v/>
      </c>
      <c r="AU64" s="20" t="str">
        <f>IF(AF64="", "", IF(L64="", IF('Intro &amp; Setup'!$W$30='Intro &amp; Setup'!$BN$5, AF64-$BP$2, NETWORKDAYS($BP$2, AF64, $BR$59:$BR$106)-1), IF(AF64&lt;L64, $AS$7, $AS$6)))</f>
        <v/>
      </c>
      <c r="AV64" s="20" t="str">
        <f>IF(AG64="", "", IF(M64="", IF('Intro &amp; Setup'!$W$30='Intro &amp; Setup'!$BN$5, AG64-$BP$2, NETWORKDAYS($BP$2, AG64, $BR$59:$BR$106)-1), IF(AG64&lt;M64, $AS$7, $AS$6)))</f>
        <v/>
      </c>
      <c r="AW64" s="20" t="str">
        <f>IF(AH64="", "", IF(N64="", IF('Intro &amp; Setup'!$W$30='Intro &amp; Setup'!$BN$5, AH64-$BP$2, NETWORKDAYS($BP$2, AH64, $BR$59:$BR$106)-1), IF(AH64&lt;N64, $AS$7, $AS$6)))</f>
        <v/>
      </c>
      <c r="AX64" s="20" t="str">
        <f>IF(AI64="", "", IF(O64="", IF('Intro &amp; Setup'!$W$30='Intro &amp; Setup'!$BN$5, AI64-$BP$2, NETWORKDAYS($BP$2, AI64, $BR$59:$BR$106)-1), IF(AI64&lt;O64, $AS$7, $AS$6)))</f>
        <v/>
      </c>
      <c r="AY64" s="20" t="str">
        <f>IF(AJ64="", "", IF(P64="", IF('Intro &amp; Setup'!$W$30='Intro &amp; Setup'!$BN$5, AJ64-$BP$2, NETWORKDAYS($BP$2, AJ64, $BR$59:$BR$106)-1), IF(AJ64&lt;P64, $AS$7, $AS$6)))</f>
        <v/>
      </c>
      <c r="AZ64" s="20" t="str">
        <f>IF(AK64="", "", IF(Q64="", IF('Intro &amp; Setup'!$W$30='Intro &amp; Setup'!$BN$5, AK64-$BP$2, NETWORKDAYS($BP$2, AK64, $BR$59:$BR$106)-1), IF(AK64&lt;Q64, $AS$7, $AS$6)))</f>
        <v/>
      </c>
      <c r="BA64" s="20" t="str">
        <f>IF(AL64="", "", IF(R64="", IF('Intro &amp; Setup'!$W$30='Intro &amp; Setup'!$BN$5, AL64-$BP$2, NETWORKDAYS($BP$2, AL64, $BR$59:$BR$106)-1), IF(AL64&lt;R64, $AS$7, $AS$6)))</f>
        <v/>
      </c>
      <c r="BB64" s="14" t="str">
        <f>IF(AM64="", "", IF(S64="", IF('Intro &amp; Setup'!$W$30='Intro &amp; Setup'!$BN$5, AM64-$BP$2, NETWORKDAYS($BP$2, AM64, $BR$59:$BR$106)-1), IF(AM64&lt;S64, $AS$7, $AS$6)))</f>
        <v/>
      </c>
      <c r="BD64" s="13" t="str">
        <f t="shared" si="15"/>
        <v/>
      </c>
      <c r="BE64" s="20" t="str">
        <f t="shared" si="16"/>
        <v/>
      </c>
      <c r="BF64" s="20" t="str">
        <f t="shared" si="17"/>
        <v/>
      </c>
      <c r="BG64" s="20" t="str">
        <f t="shared" si="18"/>
        <v/>
      </c>
      <c r="BH64" s="20" t="str">
        <f t="shared" si="19"/>
        <v/>
      </c>
      <c r="BI64" s="20" t="str">
        <f t="shared" si="20"/>
        <v/>
      </c>
      <c r="BJ64" s="20" t="str">
        <f t="shared" si="21"/>
        <v/>
      </c>
      <c r="BK64" s="20" t="str">
        <f t="shared" si="22"/>
        <v/>
      </c>
      <c r="BL64" s="20" t="str">
        <f t="shared" si="23"/>
        <v/>
      </c>
      <c r="BM64" s="14" t="str">
        <f t="shared" si="24"/>
        <v/>
      </c>
      <c r="BR64" s="46">
        <f ca="1">IF('Intro &amp; Setup'!$W$30='Intro &amp; Setup'!$BN$14, 0, $BR9)</f>
        <v>43339</v>
      </c>
    </row>
    <row r="65" spans="1:70" x14ac:dyDescent="0.25">
      <c r="A65" s="58"/>
      <c r="B65" s="13" t="str">
        <f t="shared" si="37"/>
        <v/>
      </c>
      <c r="C65" s="18" t="str">
        <f t="shared" si="37"/>
        <v/>
      </c>
      <c r="D65" s="14" t="str">
        <f t="shared" si="37"/>
        <v/>
      </c>
      <c r="E65" s="58"/>
      <c r="F65" s="3" t="str">
        <f t="shared" si="10"/>
        <v/>
      </c>
      <c r="G65" s="58"/>
      <c r="H65" s="95"/>
      <c r="I65" s="96"/>
      <c r="J65" s="97"/>
      <c r="K65" s="96"/>
      <c r="L65" s="96"/>
      <c r="M65" s="96"/>
      <c r="N65" s="96"/>
      <c r="O65" s="96"/>
      <c r="P65" s="96"/>
      <c r="Q65" s="96"/>
      <c r="R65" s="96"/>
      <c r="S65" s="98"/>
      <c r="T65" s="58"/>
      <c r="V65" s="18" t="str">
        <f t="shared" si="11"/>
        <v/>
      </c>
      <c r="W65" s="14" t="str">
        <f t="shared" si="12"/>
        <v/>
      </c>
      <c r="Y65" s="18" t="str">
        <f t="shared" si="38"/>
        <v/>
      </c>
      <c r="Z65" s="14" t="str">
        <f t="shared" si="38"/>
        <v/>
      </c>
      <c r="AB65" s="77" t="str">
        <f t="shared" si="13"/>
        <v/>
      </c>
      <c r="AD65" s="48" t="str">
        <f>IF(OR($H65="", AD$9="", I65=""), "", IF('Intro &amp; Setup'!$W$30='Intro &amp; Setup'!$BN$15, I65+'Intro &amp; Setup'!$AF$19, WORKDAY(I65, 'Intro &amp; Setup'!$AF$19, $BR$59:$BR$106)))</f>
        <v/>
      </c>
      <c r="AE65" s="2" t="str">
        <f>IF(OR($H65="", AE$9="", J65=""), "", IF('Intro &amp; Setup'!$W$30='Intro &amp; Setup'!$BN$15, IF($Z$3='Intro &amp; Setup'!$BN$9, J65, AD65)+'Intro &amp; Setup'!$AF$20, WORKDAY(IF($Z$3='Intro &amp; Setup'!$BN$9, J65, AD65), 'Intro &amp; Setup'!$AF$20, $BR$59:$BR$106)))</f>
        <v/>
      </c>
      <c r="AF65" s="2" t="str">
        <f>IF(OR($H65="", AF$9="", K65=""), "", IF('Intro &amp; Setup'!$W$30='Intro &amp; Setup'!$BN$15, IF($Z$3='Intro &amp; Setup'!$BN$9, K65, AE65)+'Intro &amp; Setup'!$AF$21, WORKDAY(IF($Z$3='Intro &amp; Setup'!$BN$9, K65, AE65), 'Intro &amp; Setup'!$AF$21, $BR$59:$BR$106)))</f>
        <v/>
      </c>
      <c r="AG65" s="2" t="str">
        <f>IF(OR($H65="", AG$9="", L65=""), "", IF('Intro &amp; Setup'!$W$30='Intro &amp; Setup'!$BN$15, IF($Z$3='Intro &amp; Setup'!$BN$9, L65, AF65)+'Intro &amp; Setup'!$AF$22, WORKDAY(IF($Z$3='Intro &amp; Setup'!$BN$9, L65, AF65), 'Intro &amp; Setup'!$AF$22, $BR$59:$BR$106)))</f>
        <v/>
      </c>
      <c r="AH65" s="2" t="str">
        <f>IF(OR($H65="", AH$9="", M65=""), "", IF('Intro &amp; Setup'!$W$30='Intro &amp; Setup'!$BN$15, IF($Z$3='Intro &amp; Setup'!$BN$9, M65, AG65)+'Intro &amp; Setup'!$AF$23, WORKDAY(IF($Z$3='Intro &amp; Setup'!$BN$9, M65, AG65), 'Intro &amp; Setup'!$AF$23, $BR$59:$BR$106)))</f>
        <v/>
      </c>
      <c r="AI65" s="2" t="str">
        <f>IF(OR($H65="", AI$9="", N65=""), "", IF('Intro &amp; Setup'!$W$30='Intro &amp; Setup'!$BN$15, IF($Z$3='Intro &amp; Setup'!$BN$9, N65, AH65)+'Intro &amp; Setup'!$AF$24, WORKDAY(IF($Z$3='Intro &amp; Setup'!$BN$9, N65, AH65), 'Intro &amp; Setup'!$AF$24, $BR$59:$BR$106)))</f>
        <v/>
      </c>
      <c r="AJ65" s="2" t="str">
        <f>IF(OR($H65="", AJ$9="", O65=""), "", IF('Intro &amp; Setup'!$W$30='Intro &amp; Setup'!$BN$15, IF($Z$3='Intro &amp; Setup'!$BN$9, O65, AI65)+'Intro &amp; Setup'!$AF$25, WORKDAY(IF($Z$3='Intro &amp; Setup'!$BN$9, O65, AI65), 'Intro &amp; Setup'!$AF$25, $BR$59:$BR$106)))</f>
        <v/>
      </c>
      <c r="AK65" s="2" t="str">
        <f>IF(OR($H65="", AK$9="", P65=""), "", IF('Intro &amp; Setup'!$W$30='Intro &amp; Setup'!$BN$15, IF($Z$3='Intro &amp; Setup'!$BN$9, P65, AJ65)+'Intro &amp; Setup'!$AF$26, WORKDAY(IF($Z$3='Intro &amp; Setup'!$BN$9, P65, AJ65), 'Intro &amp; Setup'!$AF$26, $BR$59:$BR$106)))</f>
        <v/>
      </c>
      <c r="AL65" s="2" t="str">
        <f>IF(OR($H65="", AL$9="", Q65=""), "", IF('Intro &amp; Setup'!$W$30='Intro &amp; Setup'!$BN$15, IF($Z$3='Intro &amp; Setup'!$BN$9, Q65, AK65)+'Intro &amp; Setup'!$AF$27, WORKDAY(IF($Z$3='Intro &amp; Setup'!$BN$9, Q65, AK65), 'Intro &amp; Setup'!$AF$27, $BR$59:$BR$106)))</f>
        <v/>
      </c>
      <c r="AM65" s="10" t="str">
        <f>IF(OR($H65="", AM$9="", R65=""), "", IF('Intro &amp; Setup'!$W$30='Intro &amp; Setup'!$BN$15, IF($Z$3='Intro &amp; Setup'!$BN$9, R65, AL65)+'Intro &amp; Setup'!$AF$28, WORKDAY(IF($Z$3='Intro &amp; Setup'!$BN$9, R65, AL65), 'Intro &amp; Setup'!$AF$28, $BR$59:$BR$106)))</f>
        <v/>
      </c>
      <c r="AO65" s="18" t="str">
        <f t="shared" si="34"/>
        <v/>
      </c>
      <c r="AQ65" s="61" t="str">
        <f t="shared" si="14"/>
        <v/>
      </c>
      <c r="AS65" s="13" t="str">
        <f>IF(AD65="", "", IF(J65="", IF('Intro &amp; Setup'!$W$30='Intro &amp; Setup'!$BN$5, AD65-$BP$2, NETWORKDAYS($BP$2, AD65, $BR$59:$BR$106)-1), IF(AD65&lt;J65, $AS$7, $AS$6)))</f>
        <v/>
      </c>
      <c r="AT65" s="20" t="str">
        <f>IF(AE65="", "", IF(K65="", IF('Intro &amp; Setup'!$W$30='Intro &amp; Setup'!$BN$5, AE65-$BP$2, NETWORKDAYS($BP$2, AE65, $BR$59:$BR$106)-1), IF(AE65&lt;K65, $AS$7, $AS$6)))</f>
        <v/>
      </c>
      <c r="AU65" s="20" t="str">
        <f>IF(AF65="", "", IF(L65="", IF('Intro &amp; Setup'!$W$30='Intro &amp; Setup'!$BN$5, AF65-$BP$2, NETWORKDAYS($BP$2, AF65, $BR$59:$BR$106)-1), IF(AF65&lt;L65, $AS$7, $AS$6)))</f>
        <v/>
      </c>
      <c r="AV65" s="20" t="str">
        <f>IF(AG65="", "", IF(M65="", IF('Intro &amp; Setup'!$W$30='Intro &amp; Setup'!$BN$5, AG65-$BP$2, NETWORKDAYS($BP$2, AG65, $BR$59:$BR$106)-1), IF(AG65&lt;M65, $AS$7, $AS$6)))</f>
        <v/>
      </c>
      <c r="AW65" s="20" t="str">
        <f>IF(AH65="", "", IF(N65="", IF('Intro &amp; Setup'!$W$30='Intro &amp; Setup'!$BN$5, AH65-$BP$2, NETWORKDAYS($BP$2, AH65, $BR$59:$BR$106)-1), IF(AH65&lt;N65, $AS$7, $AS$6)))</f>
        <v/>
      </c>
      <c r="AX65" s="20" t="str">
        <f>IF(AI65="", "", IF(O65="", IF('Intro &amp; Setup'!$W$30='Intro &amp; Setup'!$BN$5, AI65-$BP$2, NETWORKDAYS($BP$2, AI65, $BR$59:$BR$106)-1), IF(AI65&lt;O65, $AS$7, $AS$6)))</f>
        <v/>
      </c>
      <c r="AY65" s="20" t="str">
        <f>IF(AJ65="", "", IF(P65="", IF('Intro &amp; Setup'!$W$30='Intro &amp; Setup'!$BN$5, AJ65-$BP$2, NETWORKDAYS($BP$2, AJ65, $BR$59:$BR$106)-1), IF(AJ65&lt;P65, $AS$7, $AS$6)))</f>
        <v/>
      </c>
      <c r="AZ65" s="20" t="str">
        <f>IF(AK65="", "", IF(Q65="", IF('Intro &amp; Setup'!$W$30='Intro &amp; Setup'!$BN$5, AK65-$BP$2, NETWORKDAYS($BP$2, AK65, $BR$59:$BR$106)-1), IF(AK65&lt;Q65, $AS$7, $AS$6)))</f>
        <v/>
      </c>
      <c r="BA65" s="20" t="str">
        <f>IF(AL65="", "", IF(R65="", IF('Intro &amp; Setup'!$W$30='Intro &amp; Setup'!$BN$5, AL65-$BP$2, NETWORKDAYS($BP$2, AL65, $BR$59:$BR$106)-1), IF(AL65&lt;R65, $AS$7, $AS$6)))</f>
        <v/>
      </c>
      <c r="BB65" s="14" t="str">
        <f>IF(AM65="", "", IF(S65="", IF('Intro &amp; Setup'!$W$30='Intro &amp; Setup'!$BN$5, AM65-$BP$2, NETWORKDAYS($BP$2, AM65, $BR$59:$BR$106)-1), IF(AM65&lt;S65, $AS$7, $AS$6)))</f>
        <v/>
      </c>
      <c r="BD65" s="13" t="str">
        <f t="shared" si="15"/>
        <v/>
      </c>
      <c r="BE65" s="20" t="str">
        <f t="shared" si="16"/>
        <v/>
      </c>
      <c r="BF65" s="20" t="str">
        <f t="shared" si="17"/>
        <v/>
      </c>
      <c r="BG65" s="20" t="str">
        <f t="shared" si="18"/>
        <v/>
      </c>
      <c r="BH65" s="20" t="str">
        <f t="shared" si="19"/>
        <v/>
      </c>
      <c r="BI65" s="20" t="str">
        <f t="shared" si="20"/>
        <v/>
      </c>
      <c r="BJ65" s="20" t="str">
        <f t="shared" si="21"/>
        <v/>
      </c>
      <c r="BK65" s="20" t="str">
        <f t="shared" si="22"/>
        <v/>
      </c>
      <c r="BL65" s="20" t="str">
        <f t="shared" si="23"/>
        <v/>
      </c>
      <c r="BM65" s="14" t="str">
        <f t="shared" si="24"/>
        <v/>
      </c>
      <c r="BR65" s="46">
        <f ca="1">IF('Intro &amp; Setup'!$W$30='Intro &amp; Setup'!$BN$14, 0, $BR10)</f>
        <v>43459</v>
      </c>
    </row>
    <row r="66" spans="1:70" x14ac:dyDescent="0.25">
      <c r="A66" s="58"/>
      <c r="B66" s="13" t="str">
        <f t="shared" si="37"/>
        <v/>
      </c>
      <c r="C66" s="18" t="str">
        <f t="shared" si="37"/>
        <v/>
      </c>
      <c r="D66" s="14" t="str">
        <f t="shared" si="37"/>
        <v/>
      </c>
      <c r="E66" s="58"/>
      <c r="F66" s="3" t="str">
        <f t="shared" si="10"/>
        <v/>
      </c>
      <c r="G66" s="58"/>
      <c r="H66" s="95"/>
      <c r="I66" s="96"/>
      <c r="J66" s="97"/>
      <c r="K66" s="96"/>
      <c r="L66" s="96"/>
      <c r="M66" s="96"/>
      <c r="N66" s="96"/>
      <c r="O66" s="96"/>
      <c r="P66" s="96"/>
      <c r="Q66" s="96"/>
      <c r="R66" s="96"/>
      <c r="S66" s="98"/>
      <c r="T66" s="58"/>
      <c r="V66" s="18" t="str">
        <f t="shared" si="11"/>
        <v/>
      </c>
      <c r="W66" s="14" t="str">
        <f t="shared" si="12"/>
        <v/>
      </c>
      <c r="Y66" s="18" t="str">
        <f t="shared" si="38"/>
        <v/>
      </c>
      <c r="Z66" s="14" t="str">
        <f t="shared" si="38"/>
        <v/>
      </c>
      <c r="AB66" s="77" t="str">
        <f t="shared" si="13"/>
        <v/>
      </c>
      <c r="AD66" s="48" t="str">
        <f>IF(OR($H66="", AD$9="", I66=""), "", IF('Intro &amp; Setup'!$W$30='Intro &amp; Setup'!$BN$15, I66+'Intro &amp; Setup'!$AF$19, WORKDAY(I66, 'Intro &amp; Setup'!$AF$19, $BR$59:$BR$106)))</f>
        <v/>
      </c>
      <c r="AE66" s="2" t="str">
        <f>IF(OR($H66="", AE$9="", J66=""), "", IF('Intro &amp; Setup'!$W$30='Intro &amp; Setup'!$BN$15, IF($Z$3='Intro &amp; Setup'!$BN$9, J66, AD66)+'Intro &amp; Setup'!$AF$20, WORKDAY(IF($Z$3='Intro &amp; Setup'!$BN$9, J66, AD66), 'Intro &amp; Setup'!$AF$20, $BR$59:$BR$106)))</f>
        <v/>
      </c>
      <c r="AF66" s="2" t="str">
        <f>IF(OR($H66="", AF$9="", K66=""), "", IF('Intro &amp; Setup'!$W$30='Intro &amp; Setup'!$BN$15, IF($Z$3='Intro &amp; Setup'!$BN$9, K66, AE66)+'Intro &amp; Setup'!$AF$21, WORKDAY(IF($Z$3='Intro &amp; Setup'!$BN$9, K66, AE66), 'Intro &amp; Setup'!$AF$21, $BR$59:$BR$106)))</f>
        <v/>
      </c>
      <c r="AG66" s="2" t="str">
        <f>IF(OR($H66="", AG$9="", L66=""), "", IF('Intro &amp; Setup'!$W$30='Intro &amp; Setup'!$BN$15, IF($Z$3='Intro &amp; Setup'!$BN$9, L66, AF66)+'Intro &amp; Setup'!$AF$22, WORKDAY(IF($Z$3='Intro &amp; Setup'!$BN$9, L66, AF66), 'Intro &amp; Setup'!$AF$22, $BR$59:$BR$106)))</f>
        <v/>
      </c>
      <c r="AH66" s="2" t="str">
        <f>IF(OR($H66="", AH$9="", M66=""), "", IF('Intro &amp; Setup'!$W$30='Intro &amp; Setup'!$BN$15, IF($Z$3='Intro &amp; Setup'!$BN$9, M66, AG66)+'Intro &amp; Setup'!$AF$23, WORKDAY(IF($Z$3='Intro &amp; Setup'!$BN$9, M66, AG66), 'Intro &amp; Setup'!$AF$23, $BR$59:$BR$106)))</f>
        <v/>
      </c>
      <c r="AI66" s="2" t="str">
        <f>IF(OR($H66="", AI$9="", N66=""), "", IF('Intro &amp; Setup'!$W$30='Intro &amp; Setup'!$BN$15, IF($Z$3='Intro &amp; Setup'!$BN$9, N66, AH66)+'Intro &amp; Setup'!$AF$24, WORKDAY(IF($Z$3='Intro &amp; Setup'!$BN$9, N66, AH66), 'Intro &amp; Setup'!$AF$24, $BR$59:$BR$106)))</f>
        <v/>
      </c>
      <c r="AJ66" s="2" t="str">
        <f>IF(OR($H66="", AJ$9="", O66=""), "", IF('Intro &amp; Setup'!$W$30='Intro &amp; Setup'!$BN$15, IF($Z$3='Intro &amp; Setup'!$BN$9, O66, AI66)+'Intro &amp; Setup'!$AF$25, WORKDAY(IF($Z$3='Intro &amp; Setup'!$BN$9, O66, AI66), 'Intro &amp; Setup'!$AF$25, $BR$59:$BR$106)))</f>
        <v/>
      </c>
      <c r="AK66" s="2" t="str">
        <f>IF(OR($H66="", AK$9="", P66=""), "", IF('Intro &amp; Setup'!$W$30='Intro &amp; Setup'!$BN$15, IF($Z$3='Intro &amp; Setup'!$BN$9, P66, AJ66)+'Intro &amp; Setup'!$AF$26, WORKDAY(IF($Z$3='Intro &amp; Setup'!$BN$9, P66, AJ66), 'Intro &amp; Setup'!$AF$26, $BR$59:$BR$106)))</f>
        <v/>
      </c>
      <c r="AL66" s="2" t="str">
        <f>IF(OR($H66="", AL$9="", Q66=""), "", IF('Intro &amp; Setup'!$W$30='Intro &amp; Setup'!$BN$15, IF($Z$3='Intro &amp; Setup'!$BN$9, Q66, AK66)+'Intro &amp; Setup'!$AF$27, WORKDAY(IF($Z$3='Intro &amp; Setup'!$BN$9, Q66, AK66), 'Intro &amp; Setup'!$AF$27, $BR$59:$BR$106)))</f>
        <v/>
      </c>
      <c r="AM66" s="10" t="str">
        <f>IF(OR($H66="", AM$9="", R66=""), "", IF('Intro &amp; Setup'!$W$30='Intro &amp; Setup'!$BN$15, IF($Z$3='Intro &amp; Setup'!$BN$9, R66, AL66)+'Intro &amp; Setup'!$AF$28, WORKDAY(IF($Z$3='Intro &amp; Setup'!$BN$9, R66, AL66), 'Intro &amp; Setup'!$AF$28, $BR$59:$BR$106)))</f>
        <v/>
      </c>
      <c r="AO66" s="18" t="str">
        <f t="shared" si="34"/>
        <v/>
      </c>
      <c r="AQ66" s="61" t="str">
        <f t="shared" si="14"/>
        <v/>
      </c>
      <c r="AS66" s="13" t="str">
        <f>IF(AD66="", "", IF(J66="", IF('Intro &amp; Setup'!$W$30='Intro &amp; Setup'!$BN$5, AD66-$BP$2, NETWORKDAYS($BP$2, AD66, $BR$59:$BR$106)-1), IF(AD66&lt;J66, $AS$7, $AS$6)))</f>
        <v/>
      </c>
      <c r="AT66" s="20" t="str">
        <f>IF(AE66="", "", IF(K66="", IF('Intro &amp; Setup'!$W$30='Intro &amp; Setup'!$BN$5, AE66-$BP$2, NETWORKDAYS($BP$2, AE66, $BR$59:$BR$106)-1), IF(AE66&lt;K66, $AS$7, $AS$6)))</f>
        <v/>
      </c>
      <c r="AU66" s="20" t="str">
        <f>IF(AF66="", "", IF(L66="", IF('Intro &amp; Setup'!$W$30='Intro &amp; Setup'!$BN$5, AF66-$BP$2, NETWORKDAYS($BP$2, AF66, $BR$59:$BR$106)-1), IF(AF66&lt;L66, $AS$7, $AS$6)))</f>
        <v/>
      </c>
      <c r="AV66" s="20" t="str">
        <f>IF(AG66="", "", IF(M66="", IF('Intro &amp; Setup'!$W$30='Intro &amp; Setup'!$BN$5, AG66-$BP$2, NETWORKDAYS($BP$2, AG66, $BR$59:$BR$106)-1), IF(AG66&lt;M66, $AS$7, $AS$6)))</f>
        <v/>
      </c>
      <c r="AW66" s="20" t="str">
        <f>IF(AH66="", "", IF(N66="", IF('Intro &amp; Setup'!$W$30='Intro &amp; Setup'!$BN$5, AH66-$BP$2, NETWORKDAYS($BP$2, AH66, $BR$59:$BR$106)-1), IF(AH66&lt;N66, $AS$7, $AS$6)))</f>
        <v/>
      </c>
      <c r="AX66" s="20" t="str">
        <f>IF(AI66="", "", IF(O66="", IF('Intro &amp; Setup'!$W$30='Intro &amp; Setup'!$BN$5, AI66-$BP$2, NETWORKDAYS($BP$2, AI66, $BR$59:$BR$106)-1), IF(AI66&lt;O66, $AS$7, $AS$6)))</f>
        <v/>
      </c>
      <c r="AY66" s="20" t="str">
        <f>IF(AJ66="", "", IF(P66="", IF('Intro &amp; Setup'!$W$30='Intro &amp; Setup'!$BN$5, AJ66-$BP$2, NETWORKDAYS($BP$2, AJ66, $BR$59:$BR$106)-1), IF(AJ66&lt;P66, $AS$7, $AS$6)))</f>
        <v/>
      </c>
      <c r="AZ66" s="20" t="str">
        <f>IF(AK66="", "", IF(Q66="", IF('Intro &amp; Setup'!$W$30='Intro &amp; Setup'!$BN$5, AK66-$BP$2, NETWORKDAYS($BP$2, AK66, $BR$59:$BR$106)-1), IF(AK66&lt;Q66, $AS$7, $AS$6)))</f>
        <v/>
      </c>
      <c r="BA66" s="20" t="str">
        <f>IF(AL66="", "", IF(R66="", IF('Intro &amp; Setup'!$W$30='Intro &amp; Setup'!$BN$5, AL66-$BP$2, NETWORKDAYS($BP$2, AL66, $BR$59:$BR$106)-1), IF(AL66&lt;R66, $AS$7, $AS$6)))</f>
        <v/>
      </c>
      <c r="BB66" s="14" t="str">
        <f>IF(AM66="", "", IF(S66="", IF('Intro &amp; Setup'!$W$30='Intro &amp; Setup'!$BN$5, AM66-$BP$2, NETWORKDAYS($BP$2, AM66, $BR$59:$BR$106)-1), IF(AM66&lt;S66, $AS$7, $AS$6)))</f>
        <v/>
      </c>
      <c r="BD66" s="13" t="str">
        <f t="shared" si="15"/>
        <v/>
      </c>
      <c r="BE66" s="20" t="str">
        <f t="shared" si="16"/>
        <v/>
      </c>
      <c r="BF66" s="20" t="str">
        <f t="shared" si="17"/>
        <v/>
      </c>
      <c r="BG66" s="20" t="str">
        <f t="shared" si="18"/>
        <v/>
      </c>
      <c r="BH66" s="20" t="str">
        <f t="shared" si="19"/>
        <v/>
      </c>
      <c r="BI66" s="20" t="str">
        <f t="shared" si="20"/>
        <v/>
      </c>
      <c r="BJ66" s="20" t="str">
        <f t="shared" si="21"/>
        <v/>
      </c>
      <c r="BK66" s="20" t="str">
        <f t="shared" si="22"/>
        <v/>
      </c>
      <c r="BL66" s="20" t="str">
        <f t="shared" si="23"/>
        <v/>
      </c>
      <c r="BM66" s="14" t="str">
        <f t="shared" si="24"/>
        <v/>
      </c>
      <c r="BR66" s="46">
        <f ca="1">IF('Intro &amp; Setup'!$W$30='Intro &amp; Setup'!$BN$14, 0, $BR11)</f>
        <v>43460</v>
      </c>
    </row>
    <row r="67" spans="1:70" x14ac:dyDescent="0.25">
      <c r="A67" s="58"/>
      <c r="B67" s="13" t="str">
        <f t="shared" si="37"/>
        <v/>
      </c>
      <c r="C67" s="18" t="str">
        <f t="shared" si="37"/>
        <v/>
      </c>
      <c r="D67" s="14" t="str">
        <f t="shared" si="37"/>
        <v/>
      </c>
      <c r="E67" s="58"/>
      <c r="F67" s="3" t="str">
        <f t="shared" si="10"/>
        <v/>
      </c>
      <c r="G67" s="58"/>
      <c r="H67" s="95"/>
      <c r="I67" s="96"/>
      <c r="J67" s="97"/>
      <c r="K67" s="96"/>
      <c r="L67" s="96"/>
      <c r="M67" s="96"/>
      <c r="N67" s="96"/>
      <c r="O67" s="96"/>
      <c r="P67" s="96"/>
      <c r="Q67" s="96"/>
      <c r="R67" s="96"/>
      <c r="S67" s="98"/>
      <c r="T67" s="58"/>
      <c r="V67" s="18" t="str">
        <f t="shared" si="11"/>
        <v/>
      </c>
      <c r="W67" s="14" t="str">
        <f t="shared" si="12"/>
        <v/>
      </c>
      <c r="Y67" s="18" t="str">
        <f t="shared" si="38"/>
        <v/>
      </c>
      <c r="Z67" s="14" t="str">
        <f t="shared" si="38"/>
        <v/>
      </c>
      <c r="AB67" s="77" t="str">
        <f t="shared" si="13"/>
        <v/>
      </c>
      <c r="AD67" s="48" t="str">
        <f>IF(OR($H67="", AD$9="", I67=""), "", IF('Intro &amp; Setup'!$W$30='Intro &amp; Setup'!$BN$15, I67+'Intro &amp; Setup'!$AF$19, WORKDAY(I67, 'Intro &amp; Setup'!$AF$19, $BR$59:$BR$106)))</f>
        <v/>
      </c>
      <c r="AE67" s="2" t="str">
        <f>IF(OR($H67="", AE$9="", J67=""), "", IF('Intro &amp; Setup'!$W$30='Intro &amp; Setup'!$BN$15, IF($Z$3='Intro &amp; Setup'!$BN$9, J67, AD67)+'Intro &amp; Setup'!$AF$20, WORKDAY(IF($Z$3='Intro &amp; Setup'!$BN$9, J67, AD67), 'Intro &amp; Setup'!$AF$20, $BR$59:$BR$106)))</f>
        <v/>
      </c>
      <c r="AF67" s="2" t="str">
        <f>IF(OR($H67="", AF$9="", K67=""), "", IF('Intro &amp; Setup'!$W$30='Intro &amp; Setup'!$BN$15, IF($Z$3='Intro &amp; Setup'!$BN$9, K67, AE67)+'Intro &amp; Setup'!$AF$21, WORKDAY(IF($Z$3='Intro &amp; Setup'!$BN$9, K67, AE67), 'Intro &amp; Setup'!$AF$21, $BR$59:$BR$106)))</f>
        <v/>
      </c>
      <c r="AG67" s="2" t="str">
        <f>IF(OR($H67="", AG$9="", L67=""), "", IF('Intro &amp; Setup'!$W$30='Intro &amp; Setup'!$BN$15, IF($Z$3='Intro &amp; Setup'!$BN$9, L67, AF67)+'Intro &amp; Setup'!$AF$22, WORKDAY(IF($Z$3='Intro &amp; Setup'!$BN$9, L67, AF67), 'Intro &amp; Setup'!$AF$22, $BR$59:$BR$106)))</f>
        <v/>
      </c>
      <c r="AH67" s="2" t="str">
        <f>IF(OR($H67="", AH$9="", M67=""), "", IF('Intro &amp; Setup'!$W$30='Intro &amp; Setup'!$BN$15, IF($Z$3='Intro &amp; Setup'!$BN$9, M67, AG67)+'Intro &amp; Setup'!$AF$23, WORKDAY(IF($Z$3='Intro &amp; Setup'!$BN$9, M67, AG67), 'Intro &amp; Setup'!$AF$23, $BR$59:$BR$106)))</f>
        <v/>
      </c>
      <c r="AI67" s="2" t="str">
        <f>IF(OR($H67="", AI$9="", N67=""), "", IF('Intro &amp; Setup'!$W$30='Intro &amp; Setup'!$BN$15, IF($Z$3='Intro &amp; Setup'!$BN$9, N67, AH67)+'Intro &amp; Setup'!$AF$24, WORKDAY(IF($Z$3='Intro &amp; Setup'!$BN$9, N67, AH67), 'Intro &amp; Setup'!$AF$24, $BR$59:$BR$106)))</f>
        <v/>
      </c>
      <c r="AJ67" s="2" t="str">
        <f>IF(OR($H67="", AJ$9="", O67=""), "", IF('Intro &amp; Setup'!$W$30='Intro &amp; Setup'!$BN$15, IF($Z$3='Intro &amp; Setup'!$BN$9, O67, AI67)+'Intro &amp; Setup'!$AF$25, WORKDAY(IF($Z$3='Intro &amp; Setup'!$BN$9, O67, AI67), 'Intro &amp; Setup'!$AF$25, $BR$59:$BR$106)))</f>
        <v/>
      </c>
      <c r="AK67" s="2" t="str">
        <f>IF(OR($H67="", AK$9="", P67=""), "", IF('Intro &amp; Setup'!$W$30='Intro &amp; Setup'!$BN$15, IF($Z$3='Intro &amp; Setup'!$BN$9, P67, AJ67)+'Intro &amp; Setup'!$AF$26, WORKDAY(IF($Z$3='Intro &amp; Setup'!$BN$9, P67, AJ67), 'Intro &amp; Setup'!$AF$26, $BR$59:$BR$106)))</f>
        <v/>
      </c>
      <c r="AL67" s="2" t="str">
        <f>IF(OR($H67="", AL$9="", Q67=""), "", IF('Intro &amp; Setup'!$W$30='Intro &amp; Setup'!$BN$15, IF($Z$3='Intro &amp; Setup'!$BN$9, Q67, AK67)+'Intro &amp; Setup'!$AF$27, WORKDAY(IF($Z$3='Intro &amp; Setup'!$BN$9, Q67, AK67), 'Intro &amp; Setup'!$AF$27, $BR$59:$BR$106)))</f>
        <v/>
      </c>
      <c r="AM67" s="10" t="str">
        <f>IF(OR($H67="", AM$9="", R67=""), "", IF('Intro &amp; Setup'!$W$30='Intro &amp; Setup'!$BN$15, IF($Z$3='Intro &amp; Setup'!$BN$9, R67, AL67)+'Intro &amp; Setup'!$AF$28, WORKDAY(IF($Z$3='Intro &amp; Setup'!$BN$9, R67, AL67), 'Intro &amp; Setup'!$AF$28, $BR$59:$BR$106)))</f>
        <v/>
      </c>
      <c r="AO67" s="18" t="str">
        <f t="shared" si="34"/>
        <v/>
      </c>
      <c r="AQ67" s="61" t="str">
        <f t="shared" si="14"/>
        <v/>
      </c>
      <c r="AS67" s="13" t="str">
        <f>IF(AD67="", "", IF(J67="", IF('Intro &amp; Setup'!$W$30='Intro &amp; Setup'!$BN$5, AD67-$BP$2, NETWORKDAYS($BP$2, AD67, $BR$59:$BR$106)-1), IF(AD67&lt;J67, $AS$7, $AS$6)))</f>
        <v/>
      </c>
      <c r="AT67" s="20" t="str">
        <f>IF(AE67="", "", IF(K67="", IF('Intro &amp; Setup'!$W$30='Intro &amp; Setup'!$BN$5, AE67-$BP$2, NETWORKDAYS($BP$2, AE67, $BR$59:$BR$106)-1), IF(AE67&lt;K67, $AS$7, $AS$6)))</f>
        <v/>
      </c>
      <c r="AU67" s="20" t="str">
        <f>IF(AF67="", "", IF(L67="", IF('Intro &amp; Setup'!$W$30='Intro &amp; Setup'!$BN$5, AF67-$BP$2, NETWORKDAYS($BP$2, AF67, $BR$59:$BR$106)-1), IF(AF67&lt;L67, $AS$7, $AS$6)))</f>
        <v/>
      </c>
      <c r="AV67" s="20" t="str">
        <f>IF(AG67="", "", IF(M67="", IF('Intro &amp; Setup'!$W$30='Intro &amp; Setup'!$BN$5, AG67-$BP$2, NETWORKDAYS($BP$2, AG67, $BR$59:$BR$106)-1), IF(AG67&lt;M67, $AS$7, $AS$6)))</f>
        <v/>
      </c>
      <c r="AW67" s="20" t="str">
        <f>IF(AH67="", "", IF(N67="", IF('Intro &amp; Setup'!$W$30='Intro &amp; Setup'!$BN$5, AH67-$BP$2, NETWORKDAYS($BP$2, AH67, $BR$59:$BR$106)-1), IF(AH67&lt;N67, $AS$7, $AS$6)))</f>
        <v/>
      </c>
      <c r="AX67" s="20" t="str">
        <f>IF(AI67="", "", IF(O67="", IF('Intro &amp; Setup'!$W$30='Intro &amp; Setup'!$BN$5, AI67-$BP$2, NETWORKDAYS($BP$2, AI67, $BR$59:$BR$106)-1), IF(AI67&lt;O67, $AS$7, $AS$6)))</f>
        <v/>
      </c>
      <c r="AY67" s="20" t="str">
        <f>IF(AJ67="", "", IF(P67="", IF('Intro &amp; Setup'!$W$30='Intro &amp; Setup'!$BN$5, AJ67-$BP$2, NETWORKDAYS($BP$2, AJ67, $BR$59:$BR$106)-1), IF(AJ67&lt;P67, $AS$7, $AS$6)))</f>
        <v/>
      </c>
      <c r="AZ67" s="20" t="str">
        <f>IF(AK67="", "", IF(Q67="", IF('Intro &amp; Setup'!$W$30='Intro &amp; Setup'!$BN$5, AK67-$BP$2, NETWORKDAYS($BP$2, AK67, $BR$59:$BR$106)-1), IF(AK67&lt;Q67, $AS$7, $AS$6)))</f>
        <v/>
      </c>
      <c r="BA67" s="20" t="str">
        <f>IF(AL67="", "", IF(R67="", IF('Intro &amp; Setup'!$W$30='Intro &amp; Setup'!$BN$5, AL67-$BP$2, NETWORKDAYS($BP$2, AL67, $BR$59:$BR$106)-1), IF(AL67&lt;R67, $AS$7, $AS$6)))</f>
        <v/>
      </c>
      <c r="BB67" s="14" t="str">
        <f>IF(AM67="", "", IF(S67="", IF('Intro &amp; Setup'!$W$30='Intro &amp; Setup'!$BN$5, AM67-$BP$2, NETWORKDAYS($BP$2, AM67, $BR$59:$BR$106)-1), IF(AM67&lt;S67, $AS$7, $AS$6)))</f>
        <v/>
      </c>
      <c r="BD67" s="13" t="str">
        <f t="shared" si="15"/>
        <v/>
      </c>
      <c r="BE67" s="20" t="str">
        <f t="shared" si="16"/>
        <v/>
      </c>
      <c r="BF67" s="20" t="str">
        <f t="shared" si="17"/>
        <v/>
      </c>
      <c r="BG67" s="20" t="str">
        <f t="shared" si="18"/>
        <v/>
      </c>
      <c r="BH67" s="20" t="str">
        <f t="shared" si="19"/>
        <v/>
      </c>
      <c r="BI67" s="20" t="str">
        <f t="shared" si="20"/>
        <v/>
      </c>
      <c r="BJ67" s="20" t="str">
        <f t="shared" si="21"/>
        <v/>
      </c>
      <c r="BK67" s="20" t="str">
        <f t="shared" si="22"/>
        <v/>
      </c>
      <c r="BL67" s="20" t="str">
        <f t="shared" si="23"/>
        <v/>
      </c>
      <c r="BM67" s="14" t="str">
        <f t="shared" si="24"/>
        <v/>
      </c>
      <c r="BR67" s="46">
        <f ca="1">IF('Intro &amp; Setup'!$W$30='Intro &amp; Setup'!$BN$14, 0, $BR12)</f>
        <v>2019</v>
      </c>
    </row>
    <row r="68" spans="1:70" x14ac:dyDescent="0.25">
      <c r="A68" s="58"/>
      <c r="B68" s="13" t="str">
        <f t="shared" si="37"/>
        <v/>
      </c>
      <c r="C68" s="18" t="str">
        <f t="shared" si="37"/>
        <v/>
      </c>
      <c r="D68" s="14" t="str">
        <f t="shared" si="37"/>
        <v/>
      </c>
      <c r="E68" s="58"/>
      <c r="F68" s="3" t="str">
        <f t="shared" si="10"/>
        <v/>
      </c>
      <c r="G68" s="58"/>
      <c r="H68" s="95"/>
      <c r="I68" s="96"/>
      <c r="J68" s="97"/>
      <c r="K68" s="96"/>
      <c r="L68" s="96"/>
      <c r="M68" s="96"/>
      <c r="N68" s="96"/>
      <c r="O68" s="96"/>
      <c r="P68" s="96"/>
      <c r="Q68" s="96"/>
      <c r="R68" s="96"/>
      <c r="S68" s="98"/>
      <c r="T68" s="58"/>
      <c r="V68" s="18" t="str">
        <f t="shared" si="11"/>
        <v/>
      </c>
      <c r="W68" s="14" t="str">
        <f t="shared" si="12"/>
        <v/>
      </c>
      <c r="Y68" s="18" t="str">
        <f t="shared" si="38"/>
        <v/>
      </c>
      <c r="Z68" s="14" t="str">
        <f t="shared" si="38"/>
        <v/>
      </c>
      <c r="AB68" s="77" t="str">
        <f t="shared" si="13"/>
        <v/>
      </c>
      <c r="AD68" s="48" t="str">
        <f>IF(OR($H68="", AD$9="", I68=""), "", IF('Intro &amp; Setup'!$W$30='Intro &amp; Setup'!$BN$15, I68+'Intro &amp; Setup'!$AF$19, WORKDAY(I68, 'Intro &amp; Setup'!$AF$19, $BR$59:$BR$106)))</f>
        <v/>
      </c>
      <c r="AE68" s="2" t="str">
        <f>IF(OR($H68="", AE$9="", J68=""), "", IF('Intro &amp; Setup'!$W$30='Intro &amp; Setup'!$BN$15, IF($Z$3='Intro &amp; Setup'!$BN$9, J68, AD68)+'Intro &amp; Setup'!$AF$20, WORKDAY(IF($Z$3='Intro &amp; Setup'!$BN$9, J68, AD68), 'Intro &amp; Setup'!$AF$20, $BR$59:$BR$106)))</f>
        <v/>
      </c>
      <c r="AF68" s="2" t="str">
        <f>IF(OR($H68="", AF$9="", K68=""), "", IF('Intro &amp; Setup'!$W$30='Intro &amp; Setup'!$BN$15, IF($Z$3='Intro &amp; Setup'!$BN$9, K68, AE68)+'Intro &amp; Setup'!$AF$21, WORKDAY(IF($Z$3='Intro &amp; Setup'!$BN$9, K68, AE68), 'Intro &amp; Setup'!$AF$21, $BR$59:$BR$106)))</f>
        <v/>
      </c>
      <c r="AG68" s="2" t="str">
        <f>IF(OR($H68="", AG$9="", L68=""), "", IF('Intro &amp; Setup'!$W$30='Intro &amp; Setup'!$BN$15, IF($Z$3='Intro &amp; Setup'!$BN$9, L68, AF68)+'Intro &amp; Setup'!$AF$22, WORKDAY(IF($Z$3='Intro &amp; Setup'!$BN$9, L68, AF68), 'Intro &amp; Setup'!$AF$22, $BR$59:$BR$106)))</f>
        <v/>
      </c>
      <c r="AH68" s="2" t="str">
        <f>IF(OR($H68="", AH$9="", M68=""), "", IF('Intro &amp; Setup'!$W$30='Intro &amp; Setup'!$BN$15, IF($Z$3='Intro &amp; Setup'!$BN$9, M68, AG68)+'Intro &amp; Setup'!$AF$23, WORKDAY(IF($Z$3='Intro &amp; Setup'!$BN$9, M68, AG68), 'Intro &amp; Setup'!$AF$23, $BR$59:$BR$106)))</f>
        <v/>
      </c>
      <c r="AI68" s="2" t="str">
        <f>IF(OR($H68="", AI$9="", N68=""), "", IF('Intro &amp; Setup'!$W$30='Intro &amp; Setup'!$BN$15, IF($Z$3='Intro &amp; Setup'!$BN$9, N68, AH68)+'Intro &amp; Setup'!$AF$24, WORKDAY(IF($Z$3='Intro &amp; Setup'!$BN$9, N68, AH68), 'Intro &amp; Setup'!$AF$24, $BR$59:$BR$106)))</f>
        <v/>
      </c>
      <c r="AJ68" s="2" t="str">
        <f>IF(OR($H68="", AJ$9="", O68=""), "", IF('Intro &amp; Setup'!$W$30='Intro &amp; Setup'!$BN$15, IF($Z$3='Intro &amp; Setup'!$BN$9, O68, AI68)+'Intro &amp; Setup'!$AF$25, WORKDAY(IF($Z$3='Intro &amp; Setup'!$BN$9, O68, AI68), 'Intro &amp; Setup'!$AF$25, $BR$59:$BR$106)))</f>
        <v/>
      </c>
      <c r="AK68" s="2" t="str">
        <f>IF(OR($H68="", AK$9="", P68=""), "", IF('Intro &amp; Setup'!$W$30='Intro &amp; Setup'!$BN$15, IF($Z$3='Intro &amp; Setup'!$BN$9, P68, AJ68)+'Intro &amp; Setup'!$AF$26, WORKDAY(IF($Z$3='Intro &amp; Setup'!$BN$9, P68, AJ68), 'Intro &amp; Setup'!$AF$26, $BR$59:$BR$106)))</f>
        <v/>
      </c>
      <c r="AL68" s="2" t="str">
        <f>IF(OR($H68="", AL$9="", Q68=""), "", IF('Intro &amp; Setup'!$W$30='Intro &amp; Setup'!$BN$15, IF($Z$3='Intro &amp; Setup'!$BN$9, Q68, AK68)+'Intro &amp; Setup'!$AF$27, WORKDAY(IF($Z$3='Intro &amp; Setup'!$BN$9, Q68, AK68), 'Intro &amp; Setup'!$AF$27, $BR$59:$BR$106)))</f>
        <v/>
      </c>
      <c r="AM68" s="10" t="str">
        <f>IF(OR($H68="", AM$9="", R68=""), "", IF('Intro &amp; Setup'!$W$30='Intro &amp; Setup'!$BN$15, IF($Z$3='Intro &amp; Setup'!$BN$9, R68, AL68)+'Intro &amp; Setup'!$AF$28, WORKDAY(IF($Z$3='Intro &amp; Setup'!$BN$9, R68, AL68), 'Intro &amp; Setup'!$AF$28, $BR$59:$BR$106)))</f>
        <v/>
      </c>
      <c r="AO68" s="18" t="str">
        <f t="shared" si="34"/>
        <v/>
      </c>
      <c r="AQ68" s="61" t="str">
        <f t="shared" si="14"/>
        <v/>
      </c>
      <c r="AS68" s="13" t="str">
        <f>IF(AD68="", "", IF(J68="", IF('Intro &amp; Setup'!$W$30='Intro &amp; Setup'!$BN$5, AD68-$BP$2, NETWORKDAYS($BP$2, AD68, $BR$59:$BR$106)-1), IF(AD68&lt;J68, $AS$7, $AS$6)))</f>
        <v/>
      </c>
      <c r="AT68" s="20" t="str">
        <f>IF(AE68="", "", IF(K68="", IF('Intro &amp; Setup'!$W$30='Intro &amp; Setup'!$BN$5, AE68-$BP$2, NETWORKDAYS($BP$2, AE68, $BR$59:$BR$106)-1), IF(AE68&lt;K68, $AS$7, $AS$6)))</f>
        <v/>
      </c>
      <c r="AU68" s="20" t="str">
        <f>IF(AF68="", "", IF(L68="", IF('Intro &amp; Setup'!$W$30='Intro &amp; Setup'!$BN$5, AF68-$BP$2, NETWORKDAYS($BP$2, AF68, $BR$59:$BR$106)-1), IF(AF68&lt;L68, $AS$7, $AS$6)))</f>
        <v/>
      </c>
      <c r="AV68" s="20" t="str">
        <f>IF(AG68="", "", IF(M68="", IF('Intro &amp; Setup'!$W$30='Intro &amp; Setup'!$BN$5, AG68-$BP$2, NETWORKDAYS($BP$2, AG68, $BR$59:$BR$106)-1), IF(AG68&lt;M68, $AS$7, $AS$6)))</f>
        <v/>
      </c>
      <c r="AW68" s="20" t="str">
        <f>IF(AH68="", "", IF(N68="", IF('Intro &amp; Setup'!$W$30='Intro &amp; Setup'!$BN$5, AH68-$BP$2, NETWORKDAYS($BP$2, AH68, $BR$59:$BR$106)-1), IF(AH68&lt;N68, $AS$7, $AS$6)))</f>
        <v/>
      </c>
      <c r="AX68" s="20" t="str">
        <f>IF(AI68="", "", IF(O68="", IF('Intro &amp; Setup'!$W$30='Intro &amp; Setup'!$BN$5, AI68-$BP$2, NETWORKDAYS($BP$2, AI68, $BR$59:$BR$106)-1), IF(AI68&lt;O68, $AS$7, $AS$6)))</f>
        <v/>
      </c>
      <c r="AY68" s="20" t="str">
        <f>IF(AJ68="", "", IF(P68="", IF('Intro &amp; Setup'!$W$30='Intro &amp; Setup'!$BN$5, AJ68-$BP$2, NETWORKDAYS($BP$2, AJ68, $BR$59:$BR$106)-1), IF(AJ68&lt;P68, $AS$7, $AS$6)))</f>
        <v/>
      </c>
      <c r="AZ68" s="20" t="str">
        <f>IF(AK68="", "", IF(Q68="", IF('Intro &amp; Setup'!$W$30='Intro &amp; Setup'!$BN$5, AK68-$BP$2, NETWORKDAYS($BP$2, AK68, $BR$59:$BR$106)-1), IF(AK68&lt;Q68, $AS$7, $AS$6)))</f>
        <v/>
      </c>
      <c r="BA68" s="20" t="str">
        <f>IF(AL68="", "", IF(R68="", IF('Intro &amp; Setup'!$W$30='Intro &amp; Setup'!$BN$5, AL68-$BP$2, NETWORKDAYS($BP$2, AL68, $BR$59:$BR$106)-1), IF(AL68&lt;R68, $AS$7, $AS$6)))</f>
        <v/>
      </c>
      <c r="BB68" s="14" t="str">
        <f>IF(AM68="", "", IF(S68="", IF('Intro &amp; Setup'!$W$30='Intro &amp; Setup'!$BN$5, AM68-$BP$2, NETWORKDAYS($BP$2, AM68, $BR$59:$BR$106)-1), IF(AM68&lt;S68, $AS$7, $AS$6)))</f>
        <v/>
      </c>
      <c r="BD68" s="13" t="str">
        <f t="shared" si="15"/>
        <v/>
      </c>
      <c r="BE68" s="20" t="str">
        <f t="shared" si="16"/>
        <v/>
      </c>
      <c r="BF68" s="20" t="str">
        <f t="shared" si="17"/>
        <v/>
      </c>
      <c r="BG68" s="20" t="str">
        <f t="shared" si="18"/>
        <v/>
      </c>
      <c r="BH68" s="20" t="str">
        <f t="shared" si="19"/>
        <v/>
      </c>
      <c r="BI68" s="20" t="str">
        <f t="shared" si="20"/>
        <v/>
      </c>
      <c r="BJ68" s="20" t="str">
        <f t="shared" si="21"/>
        <v/>
      </c>
      <c r="BK68" s="20" t="str">
        <f t="shared" si="22"/>
        <v/>
      </c>
      <c r="BL68" s="20" t="str">
        <f t="shared" si="23"/>
        <v/>
      </c>
      <c r="BM68" s="14" t="str">
        <f t="shared" si="24"/>
        <v/>
      </c>
      <c r="BR68" s="46">
        <f ca="1">IF('Intro &amp; Setup'!$W$30='Intro &amp; Setup'!$BN$14, 0, $BR13)</f>
        <v>43466</v>
      </c>
    </row>
    <row r="69" spans="1:70" x14ac:dyDescent="0.25">
      <c r="A69" s="58"/>
      <c r="B69" s="13" t="str">
        <f t="shared" si="37"/>
        <v/>
      </c>
      <c r="C69" s="18" t="str">
        <f t="shared" si="37"/>
        <v/>
      </c>
      <c r="D69" s="14" t="str">
        <f t="shared" si="37"/>
        <v/>
      </c>
      <c r="E69" s="58"/>
      <c r="F69" s="3" t="str">
        <f t="shared" si="10"/>
        <v/>
      </c>
      <c r="G69" s="58"/>
      <c r="H69" s="95"/>
      <c r="I69" s="96"/>
      <c r="J69" s="97"/>
      <c r="K69" s="96"/>
      <c r="L69" s="96"/>
      <c r="M69" s="96"/>
      <c r="N69" s="96"/>
      <c r="O69" s="96"/>
      <c r="P69" s="96"/>
      <c r="Q69" s="96"/>
      <c r="R69" s="96"/>
      <c r="S69" s="98"/>
      <c r="T69" s="58"/>
      <c r="V69" s="18" t="str">
        <f t="shared" si="11"/>
        <v/>
      </c>
      <c r="W69" s="14" t="str">
        <f t="shared" si="12"/>
        <v/>
      </c>
      <c r="Y69" s="18" t="str">
        <f t="shared" si="38"/>
        <v/>
      </c>
      <c r="Z69" s="14" t="str">
        <f t="shared" si="38"/>
        <v/>
      </c>
      <c r="AB69" s="77" t="str">
        <f t="shared" si="13"/>
        <v/>
      </c>
      <c r="AD69" s="48" t="str">
        <f>IF(OR($H69="", AD$9="", I69=""), "", IF('Intro &amp; Setup'!$W$30='Intro &amp; Setup'!$BN$15, I69+'Intro &amp; Setup'!$AF$19, WORKDAY(I69, 'Intro &amp; Setup'!$AF$19, $BR$59:$BR$106)))</f>
        <v/>
      </c>
      <c r="AE69" s="2" t="str">
        <f>IF(OR($H69="", AE$9="", J69=""), "", IF('Intro &amp; Setup'!$W$30='Intro &amp; Setup'!$BN$15, IF($Z$3='Intro &amp; Setup'!$BN$9, J69, AD69)+'Intro &amp; Setup'!$AF$20, WORKDAY(IF($Z$3='Intro &amp; Setup'!$BN$9, J69, AD69), 'Intro &amp; Setup'!$AF$20, $BR$59:$BR$106)))</f>
        <v/>
      </c>
      <c r="AF69" s="2" t="str">
        <f>IF(OR($H69="", AF$9="", K69=""), "", IF('Intro &amp; Setup'!$W$30='Intro &amp; Setup'!$BN$15, IF($Z$3='Intro &amp; Setup'!$BN$9, K69, AE69)+'Intro &amp; Setup'!$AF$21, WORKDAY(IF($Z$3='Intro &amp; Setup'!$BN$9, K69, AE69), 'Intro &amp; Setup'!$AF$21, $BR$59:$BR$106)))</f>
        <v/>
      </c>
      <c r="AG69" s="2" t="str">
        <f>IF(OR($H69="", AG$9="", L69=""), "", IF('Intro &amp; Setup'!$W$30='Intro &amp; Setup'!$BN$15, IF($Z$3='Intro &amp; Setup'!$BN$9, L69, AF69)+'Intro &amp; Setup'!$AF$22, WORKDAY(IF($Z$3='Intro &amp; Setup'!$BN$9, L69, AF69), 'Intro &amp; Setup'!$AF$22, $BR$59:$BR$106)))</f>
        <v/>
      </c>
      <c r="AH69" s="2" t="str">
        <f>IF(OR($H69="", AH$9="", M69=""), "", IF('Intro &amp; Setup'!$W$30='Intro &amp; Setup'!$BN$15, IF($Z$3='Intro &amp; Setup'!$BN$9, M69, AG69)+'Intro &amp; Setup'!$AF$23, WORKDAY(IF($Z$3='Intro &amp; Setup'!$BN$9, M69, AG69), 'Intro &amp; Setup'!$AF$23, $BR$59:$BR$106)))</f>
        <v/>
      </c>
      <c r="AI69" s="2" t="str">
        <f>IF(OR($H69="", AI$9="", N69=""), "", IF('Intro &amp; Setup'!$W$30='Intro &amp; Setup'!$BN$15, IF($Z$3='Intro &amp; Setup'!$BN$9, N69, AH69)+'Intro &amp; Setup'!$AF$24, WORKDAY(IF($Z$3='Intro &amp; Setup'!$BN$9, N69, AH69), 'Intro &amp; Setup'!$AF$24, $BR$59:$BR$106)))</f>
        <v/>
      </c>
      <c r="AJ69" s="2" t="str">
        <f>IF(OR($H69="", AJ$9="", O69=""), "", IF('Intro &amp; Setup'!$W$30='Intro &amp; Setup'!$BN$15, IF($Z$3='Intro &amp; Setup'!$BN$9, O69, AI69)+'Intro &amp; Setup'!$AF$25, WORKDAY(IF($Z$3='Intro &amp; Setup'!$BN$9, O69, AI69), 'Intro &amp; Setup'!$AF$25, $BR$59:$BR$106)))</f>
        <v/>
      </c>
      <c r="AK69" s="2" t="str">
        <f>IF(OR($H69="", AK$9="", P69=""), "", IF('Intro &amp; Setup'!$W$30='Intro &amp; Setup'!$BN$15, IF($Z$3='Intro &amp; Setup'!$BN$9, P69, AJ69)+'Intro &amp; Setup'!$AF$26, WORKDAY(IF($Z$3='Intro &amp; Setup'!$BN$9, P69, AJ69), 'Intro &amp; Setup'!$AF$26, $BR$59:$BR$106)))</f>
        <v/>
      </c>
      <c r="AL69" s="2" t="str">
        <f>IF(OR($H69="", AL$9="", Q69=""), "", IF('Intro &amp; Setup'!$W$30='Intro &amp; Setup'!$BN$15, IF($Z$3='Intro &amp; Setup'!$BN$9, Q69, AK69)+'Intro &amp; Setup'!$AF$27, WORKDAY(IF($Z$3='Intro &amp; Setup'!$BN$9, Q69, AK69), 'Intro &amp; Setup'!$AF$27, $BR$59:$BR$106)))</f>
        <v/>
      </c>
      <c r="AM69" s="10" t="str">
        <f>IF(OR($H69="", AM$9="", R69=""), "", IF('Intro &amp; Setup'!$W$30='Intro &amp; Setup'!$BN$15, IF($Z$3='Intro &amp; Setup'!$BN$9, R69, AL69)+'Intro &amp; Setup'!$AF$28, WORKDAY(IF($Z$3='Intro &amp; Setup'!$BN$9, R69, AL69), 'Intro &amp; Setup'!$AF$28, $BR$59:$BR$106)))</f>
        <v/>
      </c>
      <c r="AO69" s="18" t="str">
        <f t="shared" si="34"/>
        <v/>
      </c>
      <c r="AQ69" s="61" t="str">
        <f t="shared" si="14"/>
        <v/>
      </c>
      <c r="AS69" s="13" t="str">
        <f>IF(AD69="", "", IF(J69="", IF('Intro &amp; Setup'!$W$30='Intro &amp; Setup'!$BN$5, AD69-$BP$2, NETWORKDAYS($BP$2, AD69, $BR$59:$BR$106)-1), IF(AD69&lt;J69, $AS$7, $AS$6)))</f>
        <v/>
      </c>
      <c r="AT69" s="20" t="str">
        <f>IF(AE69="", "", IF(K69="", IF('Intro &amp; Setup'!$W$30='Intro &amp; Setup'!$BN$5, AE69-$BP$2, NETWORKDAYS($BP$2, AE69, $BR$59:$BR$106)-1), IF(AE69&lt;K69, $AS$7, $AS$6)))</f>
        <v/>
      </c>
      <c r="AU69" s="20" t="str">
        <f>IF(AF69="", "", IF(L69="", IF('Intro &amp; Setup'!$W$30='Intro &amp; Setup'!$BN$5, AF69-$BP$2, NETWORKDAYS($BP$2, AF69, $BR$59:$BR$106)-1), IF(AF69&lt;L69, $AS$7, $AS$6)))</f>
        <v/>
      </c>
      <c r="AV69" s="20" t="str">
        <f>IF(AG69="", "", IF(M69="", IF('Intro &amp; Setup'!$W$30='Intro &amp; Setup'!$BN$5, AG69-$BP$2, NETWORKDAYS($BP$2, AG69, $BR$59:$BR$106)-1), IF(AG69&lt;M69, $AS$7, $AS$6)))</f>
        <v/>
      </c>
      <c r="AW69" s="20" t="str">
        <f>IF(AH69="", "", IF(N69="", IF('Intro &amp; Setup'!$W$30='Intro &amp; Setup'!$BN$5, AH69-$BP$2, NETWORKDAYS($BP$2, AH69, $BR$59:$BR$106)-1), IF(AH69&lt;N69, $AS$7, $AS$6)))</f>
        <v/>
      </c>
      <c r="AX69" s="20" t="str">
        <f>IF(AI69="", "", IF(O69="", IF('Intro &amp; Setup'!$W$30='Intro &amp; Setup'!$BN$5, AI69-$BP$2, NETWORKDAYS($BP$2, AI69, $BR$59:$BR$106)-1), IF(AI69&lt;O69, $AS$7, $AS$6)))</f>
        <v/>
      </c>
      <c r="AY69" s="20" t="str">
        <f>IF(AJ69="", "", IF(P69="", IF('Intro &amp; Setup'!$W$30='Intro &amp; Setup'!$BN$5, AJ69-$BP$2, NETWORKDAYS($BP$2, AJ69, $BR$59:$BR$106)-1), IF(AJ69&lt;P69, $AS$7, $AS$6)))</f>
        <v/>
      </c>
      <c r="AZ69" s="20" t="str">
        <f>IF(AK69="", "", IF(Q69="", IF('Intro &amp; Setup'!$W$30='Intro &amp; Setup'!$BN$5, AK69-$BP$2, NETWORKDAYS($BP$2, AK69, $BR$59:$BR$106)-1), IF(AK69&lt;Q69, $AS$7, $AS$6)))</f>
        <v/>
      </c>
      <c r="BA69" s="20" t="str">
        <f>IF(AL69="", "", IF(R69="", IF('Intro &amp; Setup'!$W$30='Intro &amp; Setup'!$BN$5, AL69-$BP$2, NETWORKDAYS($BP$2, AL69, $BR$59:$BR$106)-1), IF(AL69&lt;R69, $AS$7, $AS$6)))</f>
        <v/>
      </c>
      <c r="BB69" s="14" t="str">
        <f>IF(AM69="", "", IF(S69="", IF('Intro &amp; Setup'!$W$30='Intro &amp; Setup'!$BN$5, AM69-$BP$2, NETWORKDAYS($BP$2, AM69, $BR$59:$BR$106)-1), IF(AM69&lt;S69, $AS$7, $AS$6)))</f>
        <v/>
      </c>
      <c r="BD69" s="13" t="str">
        <f t="shared" si="15"/>
        <v/>
      </c>
      <c r="BE69" s="20" t="str">
        <f t="shared" si="16"/>
        <v/>
      </c>
      <c r="BF69" s="20" t="str">
        <f t="shared" si="17"/>
        <v/>
      </c>
      <c r="BG69" s="20" t="str">
        <f t="shared" si="18"/>
        <v/>
      </c>
      <c r="BH69" s="20" t="str">
        <f t="shared" si="19"/>
        <v/>
      </c>
      <c r="BI69" s="20" t="str">
        <f t="shared" si="20"/>
        <v/>
      </c>
      <c r="BJ69" s="20" t="str">
        <f t="shared" si="21"/>
        <v/>
      </c>
      <c r="BK69" s="20" t="str">
        <f t="shared" si="22"/>
        <v/>
      </c>
      <c r="BL69" s="20" t="str">
        <f t="shared" si="23"/>
        <v/>
      </c>
      <c r="BM69" s="14" t="str">
        <f t="shared" si="24"/>
        <v/>
      </c>
      <c r="BR69" s="46">
        <f ca="1">IF('Intro &amp; Setup'!$W$30='Intro &amp; Setup'!$BN$14, 0, $BR14)</f>
        <v>43574</v>
      </c>
    </row>
    <row r="70" spans="1:70" x14ac:dyDescent="0.25">
      <c r="A70" s="58"/>
      <c r="B70" s="13" t="str">
        <f t="shared" si="37"/>
        <v/>
      </c>
      <c r="C70" s="18" t="str">
        <f t="shared" si="37"/>
        <v/>
      </c>
      <c r="D70" s="14" t="str">
        <f t="shared" si="37"/>
        <v/>
      </c>
      <c r="E70" s="58"/>
      <c r="F70" s="3" t="str">
        <f t="shared" si="10"/>
        <v/>
      </c>
      <c r="G70" s="58"/>
      <c r="H70" s="95"/>
      <c r="I70" s="96"/>
      <c r="J70" s="97"/>
      <c r="K70" s="96"/>
      <c r="L70" s="96"/>
      <c r="M70" s="96"/>
      <c r="N70" s="96"/>
      <c r="O70" s="96"/>
      <c r="P70" s="96"/>
      <c r="Q70" s="96"/>
      <c r="R70" s="96"/>
      <c r="S70" s="98"/>
      <c r="T70" s="58"/>
      <c r="V70" s="18" t="str">
        <f t="shared" si="11"/>
        <v/>
      </c>
      <c r="W70" s="14" t="str">
        <f t="shared" si="12"/>
        <v/>
      </c>
      <c r="Y70" s="18" t="str">
        <f t="shared" si="38"/>
        <v/>
      </c>
      <c r="Z70" s="14" t="str">
        <f t="shared" si="38"/>
        <v/>
      </c>
      <c r="AB70" s="77" t="str">
        <f t="shared" si="13"/>
        <v/>
      </c>
      <c r="AD70" s="48" t="str">
        <f>IF(OR($H70="", AD$9="", I70=""), "", IF('Intro &amp; Setup'!$W$30='Intro &amp; Setup'!$BN$15, I70+'Intro &amp; Setup'!$AF$19, WORKDAY(I70, 'Intro &amp; Setup'!$AF$19, $BR$59:$BR$106)))</f>
        <v/>
      </c>
      <c r="AE70" s="2" t="str">
        <f>IF(OR($H70="", AE$9="", J70=""), "", IF('Intro &amp; Setup'!$W$30='Intro &amp; Setup'!$BN$15, IF($Z$3='Intro &amp; Setup'!$BN$9, J70, AD70)+'Intro &amp; Setup'!$AF$20, WORKDAY(IF($Z$3='Intro &amp; Setup'!$BN$9, J70, AD70), 'Intro &amp; Setup'!$AF$20, $BR$59:$BR$106)))</f>
        <v/>
      </c>
      <c r="AF70" s="2" t="str">
        <f>IF(OR($H70="", AF$9="", K70=""), "", IF('Intro &amp; Setup'!$W$30='Intro &amp; Setup'!$BN$15, IF($Z$3='Intro &amp; Setup'!$BN$9, K70, AE70)+'Intro &amp; Setup'!$AF$21, WORKDAY(IF($Z$3='Intro &amp; Setup'!$BN$9, K70, AE70), 'Intro &amp; Setup'!$AF$21, $BR$59:$BR$106)))</f>
        <v/>
      </c>
      <c r="AG70" s="2" t="str">
        <f>IF(OR($H70="", AG$9="", L70=""), "", IF('Intro &amp; Setup'!$W$30='Intro &amp; Setup'!$BN$15, IF($Z$3='Intro &amp; Setup'!$BN$9, L70, AF70)+'Intro &amp; Setup'!$AF$22, WORKDAY(IF($Z$3='Intro &amp; Setup'!$BN$9, L70, AF70), 'Intro &amp; Setup'!$AF$22, $BR$59:$BR$106)))</f>
        <v/>
      </c>
      <c r="AH70" s="2" t="str">
        <f>IF(OR($H70="", AH$9="", M70=""), "", IF('Intro &amp; Setup'!$W$30='Intro &amp; Setup'!$BN$15, IF($Z$3='Intro &amp; Setup'!$BN$9, M70, AG70)+'Intro &amp; Setup'!$AF$23, WORKDAY(IF($Z$3='Intro &amp; Setup'!$BN$9, M70, AG70), 'Intro &amp; Setup'!$AF$23, $BR$59:$BR$106)))</f>
        <v/>
      </c>
      <c r="AI70" s="2" t="str">
        <f>IF(OR($H70="", AI$9="", N70=""), "", IF('Intro &amp; Setup'!$W$30='Intro &amp; Setup'!$BN$15, IF($Z$3='Intro &amp; Setup'!$BN$9, N70, AH70)+'Intro &amp; Setup'!$AF$24, WORKDAY(IF($Z$3='Intro &amp; Setup'!$BN$9, N70, AH70), 'Intro &amp; Setup'!$AF$24, $BR$59:$BR$106)))</f>
        <v/>
      </c>
      <c r="AJ70" s="2" t="str">
        <f>IF(OR($H70="", AJ$9="", O70=""), "", IF('Intro &amp; Setup'!$W$30='Intro &amp; Setup'!$BN$15, IF($Z$3='Intro &amp; Setup'!$BN$9, O70, AI70)+'Intro &amp; Setup'!$AF$25, WORKDAY(IF($Z$3='Intro &amp; Setup'!$BN$9, O70, AI70), 'Intro &amp; Setup'!$AF$25, $BR$59:$BR$106)))</f>
        <v/>
      </c>
      <c r="AK70" s="2" t="str">
        <f>IF(OR($H70="", AK$9="", P70=""), "", IF('Intro &amp; Setup'!$W$30='Intro &amp; Setup'!$BN$15, IF($Z$3='Intro &amp; Setup'!$BN$9, P70, AJ70)+'Intro &amp; Setup'!$AF$26, WORKDAY(IF($Z$3='Intro &amp; Setup'!$BN$9, P70, AJ70), 'Intro &amp; Setup'!$AF$26, $BR$59:$BR$106)))</f>
        <v/>
      </c>
      <c r="AL70" s="2" t="str">
        <f>IF(OR($H70="", AL$9="", Q70=""), "", IF('Intro &amp; Setup'!$W$30='Intro &amp; Setup'!$BN$15, IF($Z$3='Intro &amp; Setup'!$BN$9, Q70, AK70)+'Intro &amp; Setup'!$AF$27, WORKDAY(IF($Z$3='Intro &amp; Setup'!$BN$9, Q70, AK70), 'Intro &amp; Setup'!$AF$27, $BR$59:$BR$106)))</f>
        <v/>
      </c>
      <c r="AM70" s="10" t="str">
        <f>IF(OR($H70="", AM$9="", R70=""), "", IF('Intro &amp; Setup'!$W$30='Intro &amp; Setup'!$BN$15, IF($Z$3='Intro &amp; Setup'!$BN$9, R70, AL70)+'Intro &amp; Setup'!$AF$28, WORKDAY(IF($Z$3='Intro &amp; Setup'!$BN$9, R70, AL70), 'Intro &amp; Setup'!$AF$28, $BR$59:$BR$106)))</f>
        <v/>
      </c>
      <c r="AO70" s="18" t="str">
        <f t="shared" si="34"/>
        <v/>
      </c>
      <c r="AQ70" s="61" t="str">
        <f t="shared" si="14"/>
        <v/>
      </c>
      <c r="AS70" s="13" t="str">
        <f>IF(AD70="", "", IF(J70="", IF('Intro &amp; Setup'!$W$30='Intro &amp; Setup'!$BN$5, AD70-$BP$2, NETWORKDAYS($BP$2, AD70, $BR$59:$BR$106)-1), IF(AD70&lt;J70, $AS$7, $AS$6)))</f>
        <v/>
      </c>
      <c r="AT70" s="20" t="str">
        <f>IF(AE70="", "", IF(K70="", IF('Intro &amp; Setup'!$W$30='Intro &amp; Setup'!$BN$5, AE70-$BP$2, NETWORKDAYS($BP$2, AE70, $BR$59:$BR$106)-1), IF(AE70&lt;K70, $AS$7, $AS$6)))</f>
        <v/>
      </c>
      <c r="AU70" s="20" t="str">
        <f>IF(AF70="", "", IF(L70="", IF('Intro &amp; Setup'!$W$30='Intro &amp; Setup'!$BN$5, AF70-$BP$2, NETWORKDAYS($BP$2, AF70, $BR$59:$BR$106)-1), IF(AF70&lt;L70, $AS$7, $AS$6)))</f>
        <v/>
      </c>
      <c r="AV70" s="20" t="str">
        <f>IF(AG70="", "", IF(M70="", IF('Intro &amp; Setup'!$W$30='Intro &amp; Setup'!$BN$5, AG70-$BP$2, NETWORKDAYS($BP$2, AG70, $BR$59:$BR$106)-1), IF(AG70&lt;M70, $AS$7, $AS$6)))</f>
        <v/>
      </c>
      <c r="AW70" s="20" t="str">
        <f>IF(AH70="", "", IF(N70="", IF('Intro &amp; Setup'!$W$30='Intro &amp; Setup'!$BN$5, AH70-$BP$2, NETWORKDAYS($BP$2, AH70, $BR$59:$BR$106)-1), IF(AH70&lt;N70, $AS$7, $AS$6)))</f>
        <v/>
      </c>
      <c r="AX70" s="20" t="str">
        <f>IF(AI70="", "", IF(O70="", IF('Intro &amp; Setup'!$W$30='Intro &amp; Setup'!$BN$5, AI70-$BP$2, NETWORKDAYS($BP$2, AI70, $BR$59:$BR$106)-1), IF(AI70&lt;O70, $AS$7, $AS$6)))</f>
        <v/>
      </c>
      <c r="AY70" s="20" t="str">
        <f>IF(AJ70="", "", IF(P70="", IF('Intro &amp; Setup'!$W$30='Intro &amp; Setup'!$BN$5, AJ70-$BP$2, NETWORKDAYS($BP$2, AJ70, $BR$59:$BR$106)-1), IF(AJ70&lt;P70, $AS$7, $AS$6)))</f>
        <v/>
      </c>
      <c r="AZ70" s="20" t="str">
        <f>IF(AK70="", "", IF(Q70="", IF('Intro &amp; Setup'!$W$30='Intro &amp; Setup'!$BN$5, AK70-$BP$2, NETWORKDAYS($BP$2, AK70, $BR$59:$BR$106)-1), IF(AK70&lt;Q70, $AS$7, $AS$6)))</f>
        <v/>
      </c>
      <c r="BA70" s="20" t="str">
        <f>IF(AL70="", "", IF(R70="", IF('Intro &amp; Setup'!$W$30='Intro &amp; Setup'!$BN$5, AL70-$BP$2, NETWORKDAYS($BP$2, AL70, $BR$59:$BR$106)-1), IF(AL70&lt;R70, $AS$7, $AS$6)))</f>
        <v/>
      </c>
      <c r="BB70" s="14" t="str">
        <f>IF(AM70="", "", IF(S70="", IF('Intro &amp; Setup'!$W$30='Intro &amp; Setup'!$BN$5, AM70-$BP$2, NETWORKDAYS($BP$2, AM70, $BR$59:$BR$106)-1), IF(AM70&lt;S70, $AS$7, $AS$6)))</f>
        <v/>
      </c>
      <c r="BD70" s="13" t="str">
        <f t="shared" si="15"/>
        <v/>
      </c>
      <c r="BE70" s="20" t="str">
        <f t="shared" si="16"/>
        <v/>
      </c>
      <c r="BF70" s="20" t="str">
        <f t="shared" si="17"/>
        <v/>
      </c>
      <c r="BG70" s="20" t="str">
        <f t="shared" si="18"/>
        <v/>
      </c>
      <c r="BH70" s="20" t="str">
        <f t="shared" si="19"/>
        <v/>
      </c>
      <c r="BI70" s="20" t="str">
        <f t="shared" si="20"/>
        <v/>
      </c>
      <c r="BJ70" s="20" t="str">
        <f t="shared" si="21"/>
        <v/>
      </c>
      <c r="BK70" s="20" t="str">
        <f t="shared" si="22"/>
        <v/>
      </c>
      <c r="BL70" s="20" t="str">
        <f t="shared" si="23"/>
        <v/>
      </c>
      <c r="BM70" s="14" t="str">
        <f t="shared" si="24"/>
        <v/>
      </c>
      <c r="BR70" s="46">
        <f ca="1">IF('Intro &amp; Setup'!$W$30='Intro &amp; Setup'!$BN$14, 0, $BR15)</f>
        <v>43577</v>
      </c>
    </row>
    <row r="71" spans="1:70" x14ac:dyDescent="0.25">
      <c r="A71" s="58"/>
      <c r="B71" s="13" t="str">
        <f t="shared" ref="B71:D90" si="40">IF(COUNTIF($BD71:$BM71, B$5)&gt;0, "X", "")</f>
        <v/>
      </c>
      <c r="C71" s="18" t="str">
        <f t="shared" si="40"/>
        <v/>
      </c>
      <c r="D71" s="14" t="str">
        <f t="shared" si="40"/>
        <v/>
      </c>
      <c r="E71" s="58"/>
      <c r="F71" s="3" t="str">
        <f t="shared" si="10"/>
        <v/>
      </c>
      <c r="G71" s="58"/>
      <c r="H71" s="95"/>
      <c r="I71" s="96"/>
      <c r="J71" s="97"/>
      <c r="K71" s="96"/>
      <c r="L71" s="96"/>
      <c r="M71" s="96"/>
      <c r="N71" s="96"/>
      <c r="O71" s="96"/>
      <c r="P71" s="96"/>
      <c r="Q71" s="96"/>
      <c r="R71" s="96"/>
      <c r="S71" s="98"/>
      <c r="T71" s="58"/>
      <c r="V71" s="18" t="str">
        <f t="shared" si="11"/>
        <v/>
      </c>
      <c r="W71" s="14" t="str">
        <f t="shared" si="12"/>
        <v/>
      </c>
      <c r="Y71" s="18" t="str">
        <f t="shared" ref="Y71:Z90" si="41">IF($AO71="X", COUNTIF($BD71:$BM71, Y$10), "")</f>
        <v/>
      </c>
      <c r="Z71" s="14" t="str">
        <f t="shared" si="41"/>
        <v/>
      </c>
      <c r="AB71" s="77" t="str">
        <f t="shared" si="13"/>
        <v/>
      </c>
      <c r="AD71" s="48" t="str">
        <f>IF(OR($H71="", AD$9="", I71=""), "", IF('Intro &amp; Setup'!$W$30='Intro &amp; Setup'!$BN$15, I71+'Intro &amp; Setup'!$AF$19, WORKDAY(I71, 'Intro &amp; Setup'!$AF$19, $BR$59:$BR$106)))</f>
        <v/>
      </c>
      <c r="AE71" s="2" t="str">
        <f>IF(OR($H71="", AE$9="", J71=""), "", IF('Intro &amp; Setup'!$W$30='Intro &amp; Setup'!$BN$15, IF($Z$3='Intro &amp; Setup'!$BN$9, J71, AD71)+'Intro &amp; Setup'!$AF$20, WORKDAY(IF($Z$3='Intro &amp; Setup'!$BN$9, J71, AD71), 'Intro &amp; Setup'!$AF$20, $BR$59:$BR$106)))</f>
        <v/>
      </c>
      <c r="AF71" s="2" t="str">
        <f>IF(OR($H71="", AF$9="", K71=""), "", IF('Intro &amp; Setup'!$W$30='Intro &amp; Setup'!$BN$15, IF($Z$3='Intro &amp; Setup'!$BN$9, K71, AE71)+'Intro &amp; Setup'!$AF$21, WORKDAY(IF($Z$3='Intro &amp; Setup'!$BN$9, K71, AE71), 'Intro &amp; Setup'!$AF$21, $BR$59:$BR$106)))</f>
        <v/>
      </c>
      <c r="AG71" s="2" t="str">
        <f>IF(OR($H71="", AG$9="", L71=""), "", IF('Intro &amp; Setup'!$W$30='Intro &amp; Setup'!$BN$15, IF($Z$3='Intro &amp; Setup'!$BN$9, L71, AF71)+'Intro &amp; Setup'!$AF$22, WORKDAY(IF($Z$3='Intro &amp; Setup'!$BN$9, L71, AF71), 'Intro &amp; Setup'!$AF$22, $BR$59:$BR$106)))</f>
        <v/>
      </c>
      <c r="AH71" s="2" t="str">
        <f>IF(OR($H71="", AH$9="", M71=""), "", IF('Intro &amp; Setup'!$W$30='Intro &amp; Setup'!$BN$15, IF($Z$3='Intro &amp; Setup'!$BN$9, M71, AG71)+'Intro &amp; Setup'!$AF$23, WORKDAY(IF($Z$3='Intro &amp; Setup'!$BN$9, M71, AG71), 'Intro &amp; Setup'!$AF$23, $BR$59:$BR$106)))</f>
        <v/>
      </c>
      <c r="AI71" s="2" t="str">
        <f>IF(OR($H71="", AI$9="", N71=""), "", IF('Intro &amp; Setup'!$W$30='Intro &amp; Setup'!$BN$15, IF($Z$3='Intro &amp; Setup'!$BN$9, N71, AH71)+'Intro &amp; Setup'!$AF$24, WORKDAY(IF($Z$3='Intro &amp; Setup'!$BN$9, N71, AH71), 'Intro &amp; Setup'!$AF$24, $BR$59:$BR$106)))</f>
        <v/>
      </c>
      <c r="AJ71" s="2" t="str">
        <f>IF(OR($H71="", AJ$9="", O71=""), "", IF('Intro &amp; Setup'!$W$30='Intro &amp; Setup'!$BN$15, IF($Z$3='Intro &amp; Setup'!$BN$9, O71, AI71)+'Intro &amp; Setup'!$AF$25, WORKDAY(IF($Z$3='Intro &amp; Setup'!$BN$9, O71, AI71), 'Intro &amp; Setup'!$AF$25, $BR$59:$BR$106)))</f>
        <v/>
      </c>
      <c r="AK71" s="2" t="str">
        <f>IF(OR($H71="", AK$9="", P71=""), "", IF('Intro &amp; Setup'!$W$30='Intro &amp; Setup'!$BN$15, IF($Z$3='Intro &amp; Setup'!$BN$9, P71, AJ71)+'Intro &amp; Setup'!$AF$26, WORKDAY(IF($Z$3='Intro &amp; Setup'!$BN$9, P71, AJ71), 'Intro &amp; Setup'!$AF$26, $BR$59:$BR$106)))</f>
        <v/>
      </c>
      <c r="AL71" s="2" t="str">
        <f>IF(OR($H71="", AL$9="", Q71=""), "", IF('Intro &amp; Setup'!$W$30='Intro &amp; Setup'!$BN$15, IF($Z$3='Intro &amp; Setup'!$BN$9, Q71, AK71)+'Intro &amp; Setup'!$AF$27, WORKDAY(IF($Z$3='Intro &amp; Setup'!$BN$9, Q71, AK71), 'Intro &amp; Setup'!$AF$27, $BR$59:$BR$106)))</f>
        <v/>
      </c>
      <c r="AM71" s="10" t="str">
        <f>IF(OR($H71="", AM$9="", R71=""), "", IF('Intro &amp; Setup'!$W$30='Intro &amp; Setup'!$BN$15, IF($Z$3='Intro &amp; Setup'!$BN$9, R71, AL71)+'Intro &amp; Setup'!$AF$28, WORKDAY(IF($Z$3='Intro &amp; Setup'!$BN$9, R71, AL71), 'Intro &amp; Setup'!$AF$28, $BR$59:$BR$106)))</f>
        <v/>
      </c>
      <c r="AO71" s="18" t="str">
        <f t="shared" si="34"/>
        <v/>
      </c>
      <c r="AQ71" s="61" t="str">
        <f t="shared" si="14"/>
        <v/>
      </c>
      <c r="AS71" s="13" t="str">
        <f>IF(AD71="", "", IF(J71="", IF('Intro &amp; Setup'!$W$30='Intro &amp; Setup'!$BN$5, AD71-$BP$2, NETWORKDAYS($BP$2, AD71, $BR$59:$BR$106)-1), IF(AD71&lt;J71, $AS$7, $AS$6)))</f>
        <v/>
      </c>
      <c r="AT71" s="20" t="str">
        <f>IF(AE71="", "", IF(K71="", IF('Intro &amp; Setup'!$W$30='Intro &amp; Setup'!$BN$5, AE71-$BP$2, NETWORKDAYS($BP$2, AE71, $BR$59:$BR$106)-1), IF(AE71&lt;K71, $AS$7, $AS$6)))</f>
        <v/>
      </c>
      <c r="AU71" s="20" t="str">
        <f>IF(AF71="", "", IF(L71="", IF('Intro &amp; Setup'!$W$30='Intro &amp; Setup'!$BN$5, AF71-$BP$2, NETWORKDAYS($BP$2, AF71, $BR$59:$BR$106)-1), IF(AF71&lt;L71, $AS$7, $AS$6)))</f>
        <v/>
      </c>
      <c r="AV71" s="20" t="str">
        <f>IF(AG71="", "", IF(M71="", IF('Intro &amp; Setup'!$W$30='Intro &amp; Setup'!$BN$5, AG71-$BP$2, NETWORKDAYS($BP$2, AG71, $BR$59:$BR$106)-1), IF(AG71&lt;M71, $AS$7, $AS$6)))</f>
        <v/>
      </c>
      <c r="AW71" s="20" t="str">
        <f>IF(AH71="", "", IF(N71="", IF('Intro &amp; Setup'!$W$30='Intro &amp; Setup'!$BN$5, AH71-$BP$2, NETWORKDAYS($BP$2, AH71, $BR$59:$BR$106)-1), IF(AH71&lt;N71, $AS$7, $AS$6)))</f>
        <v/>
      </c>
      <c r="AX71" s="20" t="str">
        <f>IF(AI71="", "", IF(O71="", IF('Intro &amp; Setup'!$W$30='Intro &amp; Setup'!$BN$5, AI71-$BP$2, NETWORKDAYS($BP$2, AI71, $BR$59:$BR$106)-1), IF(AI71&lt;O71, $AS$7, $AS$6)))</f>
        <v/>
      </c>
      <c r="AY71" s="20" t="str">
        <f>IF(AJ71="", "", IF(P71="", IF('Intro &amp; Setup'!$W$30='Intro &amp; Setup'!$BN$5, AJ71-$BP$2, NETWORKDAYS($BP$2, AJ71, $BR$59:$BR$106)-1), IF(AJ71&lt;P71, $AS$7, $AS$6)))</f>
        <v/>
      </c>
      <c r="AZ71" s="20" t="str">
        <f>IF(AK71="", "", IF(Q71="", IF('Intro &amp; Setup'!$W$30='Intro &amp; Setup'!$BN$5, AK71-$BP$2, NETWORKDAYS($BP$2, AK71, $BR$59:$BR$106)-1), IF(AK71&lt;Q71, $AS$7, $AS$6)))</f>
        <v/>
      </c>
      <c r="BA71" s="20" t="str">
        <f>IF(AL71="", "", IF(R71="", IF('Intro &amp; Setup'!$W$30='Intro &amp; Setup'!$BN$5, AL71-$BP$2, NETWORKDAYS($BP$2, AL71, $BR$59:$BR$106)-1), IF(AL71&lt;R71, $AS$7, $AS$6)))</f>
        <v/>
      </c>
      <c r="BB71" s="14" t="str">
        <f>IF(AM71="", "", IF(S71="", IF('Intro &amp; Setup'!$W$30='Intro &amp; Setup'!$BN$5, AM71-$BP$2, NETWORKDAYS($BP$2, AM71, $BR$59:$BR$106)-1), IF(AM71&lt;S71, $AS$7, $AS$6)))</f>
        <v/>
      </c>
      <c r="BD71" s="13" t="str">
        <f t="shared" si="15"/>
        <v/>
      </c>
      <c r="BE71" s="20" t="str">
        <f t="shared" si="16"/>
        <v/>
      </c>
      <c r="BF71" s="20" t="str">
        <f t="shared" si="17"/>
        <v/>
      </c>
      <c r="BG71" s="20" t="str">
        <f t="shared" si="18"/>
        <v/>
      </c>
      <c r="BH71" s="20" t="str">
        <f t="shared" si="19"/>
        <v/>
      </c>
      <c r="BI71" s="20" t="str">
        <f t="shared" si="20"/>
        <v/>
      </c>
      <c r="BJ71" s="20" t="str">
        <f t="shared" si="21"/>
        <v/>
      </c>
      <c r="BK71" s="20" t="str">
        <f t="shared" si="22"/>
        <v/>
      </c>
      <c r="BL71" s="20" t="str">
        <f t="shared" si="23"/>
        <v/>
      </c>
      <c r="BM71" s="14" t="str">
        <f t="shared" si="24"/>
        <v/>
      </c>
      <c r="BR71" s="46">
        <f ca="1">IF('Intro &amp; Setup'!$W$30='Intro &amp; Setup'!$BN$14, 0, $BR16)</f>
        <v>43591</v>
      </c>
    </row>
    <row r="72" spans="1:70" x14ac:dyDescent="0.25">
      <c r="A72" s="58"/>
      <c r="B72" s="13" t="str">
        <f t="shared" si="40"/>
        <v/>
      </c>
      <c r="C72" s="18" t="str">
        <f t="shared" si="40"/>
        <v/>
      </c>
      <c r="D72" s="14" t="str">
        <f t="shared" si="40"/>
        <v/>
      </c>
      <c r="E72" s="58"/>
      <c r="F72" s="3" t="str">
        <f t="shared" si="10"/>
        <v/>
      </c>
      <c r="G72" s="58"/>
      <c r="H72" s="95"/>
      <c r="I72" s="96"/>
      <c r="J72" s="97"/>
      <c r="K72" s="96"/>
      <c r="L72" s="96"/>
      <c r="M72" s="96"/>
      <c r="N72" s="96"/>
      <c r="O72" s="96"/>
      <c r="P72" s="96"/>
      <c r="Q72" s="96"/>
      <c r="R72" s="96"/>
      <c r="S72" s="98"/>
      <c r="T72" s="58"/>
      <c r="V72" s="18" t="str">
        <f t="shared" si="11"/>
        <v/>
      </c>
      <c r="W72" s="14" t="str">
        <f t="shared" si="12"/>
        <v/>
      </c>
      <c r="Y72" s="18" t="str">
        <f t="shared" si="41"/>
        <v/>
      </c>
      <c r="Z72" s="14" t="str">
        <f t="shared" si="41"/>
        <v/>
      </c>
      <c r="AB72" s="77" t="str">
        <f t="shared" si="13"/>
        <v/>
      </c>
      <c r="AD72" s="48" t="str">
        <f>IF(OR($H72="", AD$9="", I72=""), "", IF('Intro &amp; Setup'!$W$30='Intro &amp; Setup'!$BN$15, I72+'Intro &amp; Setup'!$AF$19, WORKDAY(I72, 'Intro &amp; Setup'!$AF$19, $BR$59:$BR$106)))</f>
        <v/>
      </c>
      <c r="AE72" s="2" t="str">
        <f>IF(OR($H72="", AE$9="", J72=""), "", IF('Intro &amp; Setup'!$W$30='Intro &amp; Setup'!$BN$15, IF($Z$3='Intro &amp; Setup'!$BN$9, J72, AD72)+'Intro &amp; Setup'!$AF$20, WORKDAY(IF($Z$3='Intro &amp; Setup'!$BN$9, J72, AD72), 'Intro &amp; Setup'!$AF$20, $BR$59:$BR$106)))</f>
        <v/>
      </c>
      <c r="AF72" s="2" t="str">
        <f>IF(OR($H72="", AF$9="", K72=""), "", IF('Intro &amp; Setup'!$W$30='Intro &amp; Setup'!$BN$15, IF($Z$3='Intro &amp; Setup'!$BN$9, K72, AE72)+'Intro &amp; Setup'!$AF$21, WORKDAY(IF($Z$3='Intro &amp; Setup'!$BN$9, K72, AE72), 'Intro &amp; Setup'!$AF$21, $BR$59:$BR$106)))</f>
        <v/>
      </c>
      <c r="AG72" s="2" t="str">
        <f>IF(OR($H72="", AG$9="", L72=""), "", IF('Intro &amp; Setup'!$W$30='Intro &amp; Setup'!$BN$15, IF($Z$3='Intro &amp; Setup'!$BN$9, L72, AF72)+'Intro &amp; Setup'!$AF$22, WORKDAY(IF($Z$3='Intro &amp; Setup'!$BN$9, L72, AF72), 'Intro &amp; Setup'!$AF$22, $BR$59:$BR$106)))</f>
        <v/>
      </c>
      <c r="AH72" s="2" t="str">
        <f>IF(OR($H72="", AH$9="", M72=""), "", IF('Intro &amp; Setup'!$W$30='Intro &amp; Setup'!$BN$15, IF($Z$3='Intro &amp; Setup'!$BN$9, M72, AG72)+'Intro &amp; Setup'!$AF$23, WORKDAY(IF($Z$3='Intro &amp; Setup'!$BN$9, M72, AG72), 'Intro &amp; Setup'!$AF$23, $BR$59:$BR$106)))</f>
        <v/>
      </c>
      <c r="AI72" s="2" t="str">
        <f>IF(OR($H72="", AI$9="", N72=""), "", IF('Intro &amp; Setup'!$W$30='Intro &amp; Setup'!$BN$15, IF($Z$3='Intro &amp; Setup'!$BN$9, N72, AH72)+'Intro &amp; Setup'!$AF$24, WORKDAY(IF($Z$3='Intro &amp; Setup'!$BN$9, N72, AH72), 'Intro &amp; Setup'!$AF$24, $BR$59:$BR$106)))</f>
        <v/>
      </c>
      <c r="AJ72" s="2" t="str">
        <f>IF(OR($H72="", AJ$9="", O72=""), "", IF('Intro &amp; Setup'!$W$30='Intro &amp; Setup'!$BN$15, IF($Z$3='Intro &amp; Setup'!$BN$9, O72, AI72)+'Intro &amp; Setup'!$AF$25, WORKDAY(IF($Z$3='Intro &amp; Setup'!$BN$9, O72, AI72), 'Intro &amp; Setup'!$AF$25, $BR$59:$BR$106)))</f>
        <v/>
      </c>
      <c r="AK72" s="2" t="str">
        <f>IF(OR($H72="", AK$9="", P72=""), "", IF('Intro &amp; Setup'!$W$30='Intro &amp; Setup'!$BN$15, IF($Z$3='Intro &amp; Setup'!$BN$9, P72, AJ72)+'Intro &amp; Setup'!$AF$26, WORKDAY(IF($Z$3='Intro &amp; Setup'!$BN$9, P72, AJ72), 'Intro &amp; Setup'!$AF$26, $BR$59:$BR$106)))</f>
        <v/>
      </c>
      <c r="AL72" s="2" t="str">
        <f>IF(OR($H72="", AL$9="", Q72=""), "", IF('Intro &amp; Setup'!$W$30='Intro &amp; Setup'!$BN$15, IF($Z$3='Intro &amp; Setup'!$BN$9, Q72, AK72)+'Intro &amp; Setup'!$AF$27, WORKDAY(IF($Z$3='Intro &amp; Setup'!$BN$9, Q72, AK72), 'Intro &amp; Setup'!$AF$27, $BR$59:$BR$106)))</f>
        <v/>
      </c>
      <c r="AM72" s="10" t="str">
        <f>IF(OR($H72="", AM$9="", R72=""), "", IF('Intro &amp; Setup'!$W$30='Intro &amp; Setup'!$BN$15, IF($Z$3='Intro &amp; Setup'!$BN$9, R72, AL72)+'Intro &amp; Setup'!$AF$28, WORKDAY(IF($Z$3='Intro &amp; Setup'!$BN$9, R72, AL72), 'Intro &amp; Setup'!$AF$28, $BR$59:$BR$106)))</f>
        <v/>
      </c>
      <c r="AO72" s="18" t="str">
        <f t="shared" si="34"/>
        <v/>
      </c>
      <c r="AQ72" s="61" t="str">
        <f t="shared" si="14"/>
        <v/>
      </c>
      <c r="AS72" s="13" t="str">
        <f>IF(AD72="", "", IF(J72="", IF('Intro &amp; Setup'!$W$30='Intro &amp; Setup'!$BN$5, AD72-$BP$2, NETWORKDAYS($BP$2, AD72, $BR$59:$BR$106)-1), IF(AD72&lt;J72, $AS$7, $AS$6)))</f>
        <v/>
      </c>
      <c r="AT72" s="20" t="str">
        <f>IF(AE72="", "", IF(K72="", IF('Intro &amp; Setup'!$W$30='Intro &amp; Setup'!$BN$5, AE72-$BP$2, NETWORKDAYS($BP$2, AE72, $BR$59:$BR$106)-1), IF(AE72&lt;K72, $AS$7, $AS$6)))</f>
        <v/>
      </c>
      <c r="AU72" s="20" t="str">
        <f>IF(AF72="", "", IF(L72="", IF('Intro &amp; Setup'!$W$30='Intro &amp; Setup'!$BN$5, AF72-$BP$2, NETWORKDAYS($BP$2, AF72, $BR$59:$BR$106)-1), IF(AF72&lt;L72, $AS$7, $AS$6)))</f>
        <v/>
      </c>
      <c r="AV72" s="20" t="str">
        <f>IF(AG72="", "", IF(M72="", IF('Intro &amp; Setup'!$W$30='Intro &amp; Setup'!$BN$5, AG72-$BP$2, NETWORKDAYS($BP$2, AG72, $BR$59:$BR$106)-1), IF(AG72&lt;M72, $AS$7, $AS$6)))</f>
        <v/>
      </c>
      <c r="AW72" s="20" t="str">
        <f>IF(AH72="", "", IF(N72="", IF('Intro &amp; Setup'!$W$30='Intro &amp; Setup'!$BN$5, AH72-$BP$2, NETWORKDAYS($BP$2, AH72, $BR$59:$BR$106)-1), IF(AH72&lt;N72, $AS$7, $AS$6)))</f>
        <v/>
      </c>
      <c r="AX72" s="20" t="str">
        <f>IF(AI72="", "", IF(O72="", IF('Intro &amp; Setup'!$W$30='Intro &amp; Setup'!$BN$5, AI72-$BP$2, NETWORKDAYS($BP$2, AI72, $BR$59:$BR$106)-1), IF(AI72&lt;O72, $AS$7, $AS$6)))</f>
        <v/>
      </c>
      <c r="AY72" s="20" t="str">
        <f>IF(AJ72="", "", IF(P72="", IF('Intro &amp; Setup'!$W$30='Intro &amp; Setup'!$BN$5, AJ72-$BP$2, NETWORKDAYS($BP$2, AJ72, $BR$59:$BR$106)-1), IF(AJ72&lt;P72, $AS$7, $AS$6)))</f>
        <v/>
      </c>
      <c r="AZ72" s="20" t="str">
        <f>IF(AK72="", "", IF(Q72="", IF('Intro &amp; Setup'!$W$30='Intro &amp; Setup'!$BN$5, AK72-$BP$2, NETWORKDAYS($BP$2, AK72, $BR$59:$BR$106)-1), IF(AK72&lt;Q72, $AS$7, $AS$6)))</f>
        <v/>
      </c>
      <c r="BA72" s="20" t="str">
        <f>IF(AL72="", "", IF(R72="", IF('Intro &amp; Setup'!$W$30='Intro &amp; Setup'!$BN$5, AL72-$BP$2, NETWORKDAYS($BP$2, AL72, $BR$59:$BR$106)-1), IF(AL72&lt;R72, $AS$7, $AS$6)))</f>
        <v/>
      </c>
      <c r="BB72" s="14" t="str">
        <f>IF(AM72="", "", IF(S72="", IF('Intro &amp; Setup'!$W$30='Intro &amp; Setup'!$BN$5, AM72-$BP$2, NETWORKDAYS($BP$2, AM72, $BR$59:$BR$106)-1), IF(AM72&lt;S72, $AS$7, $AS$6)))</f>
        <v/>
      </c>
      <c r="BD72" s="13" t="str">
        <f t="shared" si="15"/>
        <v/>
      </c>
      <c r="BE72" s="20" t="str">
        <f t="shared" si="16"/>
        <v/>
      </c>
      <c r="BF72" s="20" t="str">
        <f t="shared" si="17"/>
        <v/>
      </c>
      <c r="BG72" s="20" t="str">
        <f t="shared" si="18"/>
        <v/>
      </c>
      <c r="BH72" s="20" t="str">
        <f t="shared" si="19"/>
        <v/>
      </c>
      <c r="BI72" s="20" t="str">
        <f t="shared" si="20"/>
        <v/>
      </c>
      <c r="BJ72" s="20" t="str">
        <f t="shared" si="21"/>
        <v/>
      </c>
      <c r="BK72" s="20" t="str">
        <f t="shared" si="22"/>
        <v/>
      </c>
      <c r="BL72" s="20" t="str">
        <f t="shared" si="23"/>
        <v/>
      </c>
      <c r="BM72" s="14" t="str">
        <f t="shared" si="24"/>
        <v/>
      </c>
      <c r="BR72" s="46">
        <f ca="1">IF('Intro &amp; Setup'!$W$30='Intro &amp; Setup'!$BN$14, 0, $BR17)</f>
        <v>43612</v>
      </c>
    </row>
    <row r="73" spans="1:70" x14ac:dyDescent="0.25">
      <c r="A73" s="58"/>
      <c r="B73" s="13" t="str">
        <f t="shared" si="40"/>
        <v/>
      </c>
      <c r="C73" s="18" t="str">
        <f t="shared" si="40"/>
        <v/>
      </c>
      <c r="D73" s="14" t="str">
        <f t="shared" si="40"/>
        <v/>
      </c>
      <c r="E73" s="58"/>
      <c r="F73" s="3" t="str">
        <f t="shared" si="10"/>
        <v/>
      </c>
      <c r="G73" s="58"/>
      <c r="H73" s="95"/>
      <c r="I73" s="96"/>
      <c r="J73" s="97"/>
      <c r="K73" s="96"/>
      <c r="L73" s="96"/>
      <c r="M73" s="96"/>
      <c r="N73" s="96"/>
      <c r="O73" s="96"/>
      <c r="P73" s="96"/>
      <c r="Q73" s="96"/>
      <c r="R73" s="96"/>
      <c r="S73" s="98"/>
      <c r="T73" s="58"/>
      <c r="V73" s="18" t="str">
        <f t="shared" si="11"/>
        <v/>
      </c>
      <c r="W73" s="14" t="str">
        <f t="shared" si="12"/>
        <v/>
      </c>
      <c r="Y73" s="18" t="str">
        <f t="shared" si="41"/>
        <v/>
      </c>
      <c r="Z73" s="14" t="str">
        <f t="shared" si="41"/>
        <v/>
      </c>
      <c r="AB73" s="77" t="str">
        <f t="shared" si="13"/>
        <v/>
      </c>
      <c r="AD73" s="48" t="str">
        <f>IF(OR($H73="", AD$9="", I73=""), "", IF('Intro &amp; Setup'!$W$30='Intro &amp; Setup'!$BN$15, I73+'Intro &amp; Setup'!$AF$19, WORKDAY(I73, 'Intro &amp; Setup'!$AF$19, $BR$59:$BR$106)))</f>
        <v/>
      </c>
      <c r="AE73" s="2" t="str">
        <f>IF(OR($H73="", AE$9="", J73=""), "", IF('Intro &amp; Setup'!$W$30='Intro &amp; Setup'!$BN$15, IF($Z$3='Intro &amp; Setup'!$BN$9, J73, AD73)+'Intro &amp; Setup'!$AF$20, WORKDAY(IF($Z$3='Intro &amp; Setup'!$BN$9, J73, AD73), 'Intro &amp; Setup'!$AF$20, $BR$59:$BR$106)))</f>
        <v/>
      </c>
      <c r="AF73" s="2" t="str">
        <f>IF(OR($H73="", AF$9="", K73=""), "", IF('Intro &amp; Setup'!$W$30='Intro &amp; Setup'!$BN$15, IF($Z$3='Intro &amp; Setup'!$BN$9, K73, AE73)+'Intro &amp; Setup'!$AF$21, WORKDAY(IF($Z$3='Intro &amp; Setup'!$BN$9, K73, AE73), 'Intro &amp; Setup'!$AF$21, $BR$59:$BR$106)))</f>
        <v/>
      </c>
      <c r="AG73" s="2" t="str">
        <f>IF(OR($H73="", AG$9="", L73=""), "", IF('Intro &amp; Setup'!$W$30='Intro &amp; Setup'!$BN$15, IF($Z$3='Intro &amp; Setup'!$BN$9, L73, AF73)+'Intro &amp; Setup'!$AF$22, WORKDAY(IF($Z$3='Intro &amp; Setup'!$BN$9, L73, AF73), 'Intro &amp; Setup'!$AF$22, $BR$59:$BR$106)))</f>
        <v/>
      </c>
      <c r="AH73" s="2" t="str">
        <f>IF(OR($H73="", AH$9="", M73=""), "", IF('Intro &amp; Setup'!$W$30='Intro &amp; Setup'!$BN$15, IF($Z$3='Intro &amp; Setup'!$BN$9, M73, AG73)+'Intro &amp; Setup'!$AF$23, WORKDAY(IF($Z$3='Intro &amp; Setup'!$BN$9, M73, AG73), 'Intro &amp; Setup'!$AF$23, $BR$59:$BR$106)))</f>
        <v/>
      </c>
      <c r="AI73" s="2" t="str">
        <f>IF(OR($H73="", AI$9="", N73=""), "", IF('Intro &amp; Setup'!$W$30='Intro &amp; Setup'!$BN$15, IF($Z$3='Intro &amp; Setup'!$BN$9, N73, AH73)+'Intro &amp; Setup'!$AF$24, WORKDAY(IF($Z$3='Intro &amp; Setup'!$BN$9, N73, AH73), 'Intro &amp; Setup'!$AF$24, $BR$59:$BR$106)))</f>
        <v/>
      </c>
      <c r="AJ73" s="2" t="str">
        <f>IF(OR($H73="", AJ$9="", O73=""), "", IF('Intro &amp; Setup'!$W$30='Intro &amp; Setup'!$BN$15, IF($Z$3='Intro &amp; Setup'!$BN$9, O73, AI73)+'Intro &amp; Setup'!$AF$25, WORKDAY(IF($Z$3='Intro &amp; Setup'!$BN$9, O73, AI73), 'Intro &amp; Setup'!$AF$25, $BR$59:$BR$106)))</f>
        <v/>
      </c>
      <c r="AK73" s="2" t="str">
        <f>IF(OR($H73="", AK$9="", P73=""), "", IF('Intro &amp; Setup'!$W$30='Intro &amp; Setup'!$BN$15, IF($Z$3='Intro &amp; Setup'!$BN$9, P73, AJ73)+'Intro &amp; Setup'!$AF$26, WORKDAY(IF($Z$3='Intro &amp; Setup'!$BN$9, P73, AJ73), 'Intro &amp; Setup'!$AF$26, $BR$59:$BR$106)))</f>
        <v/>
      </c>
      <c r="AL73" s="2" t="str">
        <f>IF(OR($H73="", AL$9="", Q73=""), "", IF('Intro &amp; Setup'!$W$30='Intro &amp; Setup'!$BN$15, IF($Z$3='Intro &amp; Setup'!$BN$9, Q73, AK73)+'Intro &amp; Setup'!$AF$27, WORKDAY(IF($Z$3='Intro &amp; Setup'!$BN$9, Q73, AK73), 'Intro &amp; Setup'!$AF$27, $BR$59:$BR$106)))</f>
        <v/>
      </c>
      <c r="AM73" s="10" t="str">
        <f>IF(OR($H73="", AM$9="", R73=""), "", IF('Intro &amp; Setup'!$W$30='Intro &amp; Setup'!$BN$15, IF($Z$3='Intro &amp; Setup'!$BN$9, R73, AL73)+'Intro &amp; Setup'!$AF$28, WORKDAY(IF($Z$3='Intro &amp; Setup'!$BN$9, R73, AL73), 'Intro &amp; Setup'!$AF$28, $BR$59:$BR$106)))</f>
        <v/>
      </c>
      <c r="AO73" s="18" t="str">
        <f t="shared" si="34"/>
        <v/>
      </c>
      <c r="AQ73" s="61" t="str">
        <f t="shared" si="14"/>
        <v/>
      </c>
      <c r="AS73" s="13" t="str">
        <f>IF(AD73="", "", IF(J73="", IF('Intro &amp; Setup'!$W$30='Intro &amp; Setup'!$BN$5, AD73-$BP$2, NETWORKDAYS($BP$2, AD73, $BR$59:$BR$106)-1), IF(AD73&lt;J73, $AS$7, $AS$6)))</f>
        <v/>
      </c>
      <c r="AT73" s="20" t="str">
        <f>IF(AE73="", "", IF(K73="", IF('Intro &amp; Setup'!$W$30='Intro &amp; Setup'!$BN$5, AE73-$BP$2, NETWORKDAYS($BP$2, AE73, $BR$59:$BR$106)-1), IF(AE73&lt;K73, $AS$7, $AS$6)))</f>
        <v/>
      </c>
      <c r="AU73" s="20" t="str">
        <f>IF(AF73="", "", IF(L73="", IF('Intro &amp; Setup'!$W$30='Intro &amp; Setup'!$BN$5, AF73-$BP$2, NETWORKDAYS($BP$2, AF73, $BR$59:$BR$106)-1), IF(AF73&lt;L73, $AS$7, $AS$6)))</f>
        <v/>
      </c>
      <c r="AV73" s="20" t="str">
        <f>IF(AG73="", "", IF(M73="", IF('Intro &amp; Setup'!$W$30='Intro &amp; Setup'!$BN$5, AG73-$BP$2, NETWORKDAYS($BP$2, AG73, $BR$59:$BR$106)-1), IF(AG73&lt;M73, $AS$7, $AS$6)))</f>
        <v/>
      </c>
      <c r="AW73" s="20" t="str">
        <f>IF(AH73="", "", IF(N73="", IF('Intro &amp; Setup'!$W$30='Intro &amp; Setup'!$BN$5, AH73-$BP$2, NETWORKDAYS($BP$2, AH73, $BR$59:$BR$106)-1), IF(AH73&lt;N73, $AS$7, $AS$6)))</f>
        <v/>
      </c>
      <c r="AX73" s="20" t="str">
        <f>IF(AI73="", "", IF(O73="", IF('Intro &amp; Setup'!$W$30='Intro &amp; Setup'!$BN$5, AI73-$BP$2, NETWORKDAYS($BP$2, AI73, $BR$59:$BR$106)-1), IF(AI73&lt;O73, $AS$7, $AS$6)))</f>
        <v/>
      </c>
      <c r="AY73" s="20" t="str">
        <f>IF(AJ73="", "", IF(P73="", IF('Intro &amp; Setup'!$W$30='Intro &amp; Setup'!$BN$5, AJ73-$BP$2, NETWORKDAYS($BP$2, AJ73, $BR$59:$BR$106)-1), IF(AJ73&lt;P73, $AS$7, $AS$6)))</f>
        <v/>
      </c>
      <c r="AZ73" s="20" t="str">
        <f>IF(AK73="", "", IF(Q73="", IF('Intro &amp; Setup'!$W$30='Intro &amp; Setup'!$BN$5, AK73-$BP$2, NETWORKDAYS($BP$2, AK73, $BR$59:$BR$106)-1), IF(AK73&lt;Q73, $AS$7, $AS$6)))</f>
        <v/>
      </c>
      <c r="BA73" s="20" t="str">
        <f>IF(AL73="", "", IF(R73="", IF('Intro &amp; Setup'!$W$30='Intro &amp; Setup'!$BN$5, AL73-$BP$2, NETWORKDAYS($BP$2, AL73, $BR$59:$BR$106)-1), IF(AL73&lt;R73, $AS$7, $AS$6)))</f>
        <v/>
      </c>
      <c r="BB73" s="14" t="str">
        <f>IF(AM73="", "", IF(S73="", IF('Intro &amp; Setup'!$W$30='Intro &amp; Setup'!$BN$5, AM73-$BP$2, NETWORKDAYS($BP$2, AM73, $BR$59:$BR$106)-1), IF(AM73&lt;S73, $AS$7, $AS$6)))</f>
        <v/>
      </c>
      <c r="BD73" s="13" t="str">
        <f t="shared" si="15"/>
        <v/>
      </c>
      <c r="BE73" s="20" t="str">
        <f t="shared" si="16"/>
        <v/>
      </c>
      <c r="BF73" s="20" t="str">
        <f t="shared" si="17"/>
        <v/>
      </c>
      <c r="BG73" s="20" t="str">
        <f t="shared" si="18"/>
        <v/>
      </c>
      <c r="BH73" s="20" t="str">
        <f t="shared" si="19"/>
        <v/>
      </c>
      <c r="BI73" s="20" t="str">
        <f t="shared" si="20"/>
        <v/>
      </c>
      <c r="BJ73" s="20" t="str">
        <f t="shared" si="21"/>
        <v/>
      </c>
      <c r="BK73" s="20" t="str">
        <f t="shared" si="22"/>
        <v/>
      </c>
      <c r="BL73" s="20" t="str">
        <f t="shared" si="23"/>
        <v/>
      </c>
      <c r="BM73" s="14" t="str">
        <f t="shared" si="24"/>
        <v/>
      </c>
      <c r="BR73" s="46">
        <f ca="1">IF('Intro &amp; Setup'!$W$30='Intro &amp; Setup'!$BN$14, 0, $BR18)</f>
        <v>43703</v>
      </c>
    </row>
    <row r="74" spans="1:70" x14ac:dyDescent="0.25">
      <c r="A74" s="58"/>
      <c r="B74" s="13" t="str">
        <f t="shared" si="40"/>
        <v/>
      </c>
      <c r="C74" s="18" t="str">
        <f t="shared" si="40"/>
        <v/>
      </c>
      <c r="D74" s="14" t="str">
        <f t="shared" si="40"/>
        <v/>
      </c>
      <c r="E74" s="58"/>
      <c r="F74" s="3" t="str">
        <f t="shared" si="10"/>
        <v/>
      </c>
      <c r="G74" s="58"/>
      <c r="H74" s="95"/>
      <c r="I74" s="96"/>
      <c r="J74" s="97"/>
      <c r="K74" s="96"/>
      <c r="L74" s="96"/>
      <c r="M74" s="96"/>
      <c r="N74" s="96"/>
      <c r="O74" s="96"/>
      <c r="P74" s="96"/>
      <c r="Q74" s="96"/>
      <c r="R74" s="96"/>
      <c r="S74" s="98"/>
      <c r="T74" s="58"/>
      <c r="V74" s="18" t="str">
        <f t="shared" si="11"/>
        <v/>
      </c>
      <c r="W74" s="14" t="str">
        <f t="shared" si="12"/>
        <v/>
      </c>
      <c r="Y74" s="18" t="str">
        <f t="shared" si="41"/>
        <v/>
      </c>
      <c r="Z74" s="14" t="str">
        <f t="shared" si="41"/>
        <v/>
      </c>
      <c r="AB74" s="77" t="str">
        <f t="shared" si="13"/>
        <v/>
      </c>
      <c r="AD74" s="48" t="str">
        <f>IF(OR($H74="", AD$9="", I74=""), "", IF('Intro &amp; Setup'!$W$30='Intro &amp; Setup'!$BN$15, I74+'Intro &amp; Setup'!$AF$19, WORKDAY(I74, 'Intro &amp; Setup'!$AF$19, $BR$59:$BR$106)))</f>
        <v/>
      </c>
      <c r="AE74" s="2" t="str">
        <f>IF(OR($H74="", AE$9="", J74=""), "", IF('Intro &amp; Setup'!$W$30='Intro &amp; Setup'!$BN$15, IF($Z$3='Intro &amp; Setup'!$BN$9, J74, AD74)+'Intro &amp; Setup'!$AF$20, WORKDAY(IF($Z$3='Intro &amp; Setup'!$BN$9, J74, AD74), 'Intro &amp; Setup'!$AF$20, $BR$59:$BR$106)))</f>
        <v/>
      </c>
      <c r="AF74" s="2" t="str">
        <f>IF(OR($H74="", AF$9="", K74=""), "", IF('Intro &amp; Setup'!$W$30='Intro &amp; Setup'!$BN$15, IF($Z$3='Intro &amp; Setup'!$BN$9, K74, AE74)+'Intro &amp; Setup'!$AF$21, WORKDAY(IF($Z$3='Intro &amp; Setup'!$BN$9, K74, AE74), 'Intro &amp; Setup'!$AF$21, $BR$59:$BR$106)))</f>
        <v/>
      </c>
      <c r="AG74" s="2" t="str">
        <f>IF(OR($H74="", AG$9="", L74=""), "", IF('Intro &amp; Setup'!$W$30='Intro &amp; Setup'!$BN$15, IF($Z$3='Intro &amp; Setup'!$BN$9, L74, AF74)+'Intro &amp; Setup'!$AF$22, WORKDAY(IF($Z$3='Intro &amp; Setup'!$BN$9, L74, AF74), 'Intro &amp; Setup'!$AF$22, $BR$59:$BR$106)))</f>
        <v/>
      </c>
      <c r="AH74" s="2" t="str">
        <f>IF(OR($H74="", AH$9="", M74=""), "", IF('Intro &amp; Setup'!$W$30='Intro &amp; Setup'!$BN$15, IF($Z$3='Intro &amp; Setup'!$BN$9, M74, AG74)+'Intro &amp; Setup'!$AF$23, WORKDAY(IF($Z$3='Intro &amp; Setup'!$BN$9, M74, AG74), 'Intro &amp; Setup'!$AF$23, $BR$59:$BR$106)))</f>
        <v/>
      </c>
      <c r="AI74" s="2" t="str">
        <f>IF(OR($H74="", AI$9="", N74=""), "", IF('Intro &amp; Setup'!$W$30='Intro &amp; Setup'!$BN$15, IF($Z$3='Intro &amp; Setup'!$BN$9, N74, AH74)+'Intro &amp; Setup'!$AF$24, WORKDAY(IF($Z$3='Intro &amp; Setup'!$BN$9, N74, AH74), 'Intro &amp; Setup'!$AF$24, $BR$59:$BR$106)))</f>
        <v/>
      </c>
      <c r="AJ74" s="2" t="str">
        <f>IF(OR($H74="", AJ$9="", O74=""), "", IF('Intro &amp; Setup'!$W$30='Intro &amp; Setup'!$BN$15, IF($Z$3='Intro &amp; Setup'!$BN$9, O74, AI74)+'Intro &amp; Setup'!$AF$25, WORKDAY(IF($Z$3='Intro &amp; Setup'!$BN$9, O74, AI74), 'Intro &amp; Setup'!$AF$25, $BR$59:$BR$106)))</f>
        <v/>
      </c>
      <c r="AK74" s="2" t="str">
        <f>IF(OR($H74="", AK$9="", P74=""), "", IF('Intro &amp; Setup'!$W$30='Intro &amp; Setup'!$BN$15, IF($Z$3='Intro &amp; Setup'!$BN$9, P74, AJ74)+'Intro &amp; Setup'!$AF$26, WORKDAY(IF($Z$3='Intro &amp; Setup'!$BN$9, P74, AJ74), 'Intro &amp; Setup'!$AF$26, $BR$59:$BR$106)))</f>
        <v/>
      </c>
      <c r="AL74" s="2" t="str">
        <f>IF(OR($H74="", AL$9="", Q74=""), "", IF('Intro &amp; Setup'!$W$30='Intro &amp; Setup'!$BN$15, IF($Z$3='Intro &amp; Setup'!$BN$9, Q74, AK74)+'Intro &amp; Setup'!$AF$27, WORKDAY(IF($Z$3='Intro &amp; Setup'!$BN$9, Q74, AK74), 'Intro &amp; Setup'!$AF$27, $BR$59:$BR$106)))</f>
        <v/>
      </c>
      <c r="AM74" s="10" t="str">
        <f>IF(OR($H74="", AM$9="", R74=""), "", IF('Intro &amp; Setup'!$W$30='Intro &amp; Setup'!$BN$15, IF($Z$3='Intro &amp; Setup'!$BN$9, R74, AL74)+'Intro &amp; Setup'!$AF$28, WORKDAY(IF($Z$3='Intro &amp; Setup'!$BN$9, R74, AL74), 'Intro &amp; Setup'!$AF$28, $BR$59:$BR$106)))</f>
        <v/>
      </c>
      <c r="AO74" s="18" t="str">
        <f t="shared" si="34"/>
        <v/>
      </c>
      <c r="AQ74" s="61" t="str">
        <f t="shared" si="14"/>
        <v/>
      </c>
      <c r="AS74" s="13" t="str">
        <f>IF(AD74="", "", IF(J74="", IF('Intro &amp; Setup'!$W$30='Intro &amp; Setup'!$BN$5, AD74-$BP$2, NETWORKDAYS($BP$2, AD74, $BR$59:$BR$106)-1), IF(AD74&lt;J74, $AS$7, $AS$6)))</f>
        <v/>
      </c>
      <c r="AT74" s="20" t="str">
        <f>IF(AE74="", "", IF(K74="", IF('Intro &amp; Setup'!$W$30='Intro &amp; Setup'!$BN$5, AE74-$BP$2, NETWORKDAYS($BP$2, AE74, $BR$59:$BR$106)-1), IF(AE74&lt;K74, $AS$7, $AS$6)))</f>
        <v/>
      </c>
      <c r="AU74" s="20" t="str">
        <f>IF(AF74="", "", IF(L74="", IF('Intro &amp; Setup'!$W$30='Intro &amp; Setup'!$BN$5, AF74-$BP$2, NETWORKDAYS($BP$2, AF74, $BR$59:$BR$106)-1), IF(AF74&lt;L74, $AS$7, $AS$6)))</f>
        <v/>
      </c>
      <c r="AV74" s="20" t="str">
        <f>IF(AG74="", "", IF(M74="", IF('Intro &amp; Setup'!$W$30='Intro &amp; Setup'!$BN$5, AG74-$BP$2, NETWORKDAYS($BP$2, AG74, $BR$59:$BR$106)-1), IF(AG74&lt;M74, $AS$7, $AS$6)))</f>
        <v/>
      </c>
      <c r="AW74" s="20" t="str">
        <f>IF(AH74="", "", IF(N74="", IF('Intro &amp; Setup'!$W$30='Intro &amp; Setup'!$BN$5, AH74-$BP$2, NETWORKDAYS($BP$2, AH74, $BR$59:$BR$106)-1), IF(AH74&lt;N74, $AS$7, $AS$6)))</f>
        <v/>
      </c>
      <c r="AX74" s="20" t="str">
        <f>IF(AI74="", "", IF(O74="", IF('Intro &amp; Setup'!$W$30='Intro &amp; Setup'!$BN$5, AI74-$BP$2, NETWORKDAYS($BP$2, AI74, $BR$59:$BR$106)-1), IF(AI74&lt;O74, $AS$7, $AS$6)))</f>
        <v/>
      </c>
      <c r="AY74" s="20" t="str">
        <f>IF(AJ74="", "", IF(P74="", IF('Intro &amp; Setup'!$W$30='Intro &amp; Setup'!$BN$5, AJ74-$BP$2, NETWORKDAYS($BP$2, AJ74, $BR$59:$BR$106)-1), IF(AJ74&lt;P74, $AS$7, $AS$6)))</f>
        <v/>
      </c>
      <c r="AZ74" s="20" t="str">
        <f>IF(AK74="", "", IF(Q74="", IF('Intro &amp; Setup'!$W$30='Intro &amp; Setup'!$BN$5, AK74-$BP$2, NETWORKDAYS($BP$2, AK74, $BR$59:$BR$106)-1), IF(AK74&lt;Q74, $AS$7, $AS$6)))</f>
        <v/>
      </c>
      <c r="BA74" s="20" t="str">
        <f>IF(AL74="", "", IF(R74="", IF('Intro &amp; Setup'!$W$30='Intro &amp; Setup'!$BN$5, AL74-$BP$2, NETWORKDAYS($BP$2, AL74, $BR$59:$BR$106)-1), IF(AL74&lt;R74, $AS$7, $AS$6)))</f>
        <v/>
      </c>
      <c r="BB74" s="14" t="str">
        <f>IF(AM74="", "", IF(S74="", IF('Intro &amp; Setup'!$W$30='Intro &amp; Setup'!$BN$5, AM74-$BP$2, NETWORKDAYS($BP$2, AM74, $BR$59:$BR$106)-1), IF(AM74&lt;S74, $AS$7, $AS$6)))</f>
        <v/>
      </c>
      <c r="BD74" s="13" t="str">
        <f t="shared" si="15"/>
        <v/>
      </c>
      <c r="BE74" s="20" t="str">
        <f t="shared" si="16"/>
        <v/>
      </c>
      <c r="BF74" s="20" t="str">
        <f t="shared" si="17"/>
        <v/>
      </c>
      <c r="BG74" s="20" t="str">
        <f t="shared" si="18"/>
        <v/>
      </c>
      <c r="BH74" s="20" t="str">
        <f t="shared" si="19"/>
        <v/>
      </c>
      <c r="BI74" s="20" t="str">
        <f t="shared" si="20"/>
        <v/>
      </c>
      <c r="BJ74" s="20" t="str">
        <f t="shared" si="21"/>
        <v/>
      </c>
      <c r="BK74" s="20" t="str">
        <f t="shared" si="22"/>
        <v/>
      </c>
      <c r="BL74" s="20" t="str">
        <f t="shared" si="23"/>
        <v/>
      </c>
      <c r="BM74" s="14" t="str">
        <f t="shared" si="24"/>
        <v/>
      </c>
      <c r="BR74" s="46">
        <f ca="1">IF('Intro &amp; Setup'!$W$30='Intro &amp; Setup'!$BN$14, 0, $BR19)</f>
        <v>43824</v>
      </c>
    </row>
    <row r="75" spans="1:70" x14ac:dyDescent="0.25">
      <c r="A75" s="58"/>
      <c r="B75" s="13" t="str">
        <f t="shared" si="40"/>
        <v/>
      </c>
      <c r="C75" s="18" t="str">
        <f t="shared" si="40"/>
        <v/>
      </c>
      <c r="D75" s="14" t="str">
        <f t="shared" si="40"/>
        <v/>
      </c>
      <c r="E75" s="58"/>
      <c r="F75" s="3" t="str">
        <f t="shared" si="10"/>
        <v/>
      </c>
      <c r="G75" s="58"/>
      <c r="H75" s="95"/>
      <c r="I75" s="96"/>
      <c r="J75" s="97"/>
      <c r="K75" s="96"/>
      <c r="L75" s="96"/>
      <c r="M75" s="96"/>
      <c r="N75" s="96"/>
      <c r="O75" s="96"/>
      <c r="P75" s="96"/>
      <c r="Q75" s="96"/>
      <c r="R75" s="96"/>
      <c r="S75" s="98"/>
      <c r="T75" s="58"/>
      <c r="V75" s="18" t="str">
        <f t="shared" si="11"/>
        <v/>
      </c>
      <c r="W75" s="14" t="str">
        <f t="shared" si="12"/>
        <v/>
      </c>
      <c r="Y75" s="18" t="str">
        <f t="shared" si="41"/>
        <v/>
      </c>
      <c r="Z75" s="14" t="str">
        <f t="shared" si="41"/>
        <v/>
      </c>
      <c r="AB75" s="77" t="str">
        <f t="shared" si="13"/>
        <v/>
      </c>
      <c r="AD75" s="48" t="str">
        <f>IF(OR($H75="", AD$9="", I75=""), "", IF('Intro &amp; Setup'!$W$30='Intro &amp; Setup'!$BN$15, I75+'Intro &amp; Setup'!$AF$19, WORKDAY(I75, 'Intro &amp; Setup'!$AF$19, $BR$59:$BR$106)))</f>
        <v/>
      </c>
      <c r="AE75" s="2" t="str">
        <f>IF(OR($H75="", AE$9="", J75=""), "", IF('Intro &amp; Setup'!$W$30='Intro &amp; Setup'!$BN$15, IF($Z$3='Intro &amp; Setup'!$BN$9, J75, AD75)+'Intro &amp; Setup'!$AF$20, WORKDAY(IF($Z$3='Intro &amp; Setup'!$BN$9, J75, AD75), 'Intro &amp; Setup'!$AF$20, $BR$59:$BR$106)))</f>
        <v/>
      </c>
      <c r="AF75" s="2" t="str">
        <f>IF(OR($H75="", AF$9="", K75=""), "", IF('Intro &amp; Setup'!$W$30='Intro &amp; Setup'!$BN$15, IF($Z$3='Intro &amp; Setup'!$BN$9, K75, AE75)+'Intro &amp; Setup'!$AF$21, WORKDAY(IF($Z$3='Intro &amp; Setup'!$BN$9, K75, AE75), 'Intro &amp; Setup'!$AF$21, $BR$59:$BR$106)))</f>
        <v/>
      </c>
      <c r="AG75" s="2" t="str">
        <f>IF(OR($H75="", AG$9="", L75=""), "", IF('Intro &amp; Setup'!$W$30='Intro &amp; Setup'!$BN$15, IF($Z$3='Intro &amp; Setup'!$BN$9, L75, AF75)+'Intro &amp; Setup'!$AF$22, WORKDAY(IF($Z$3='Intro &amp; Setup'!$BN$9, L75, AF75), 'Intro &amp; Setup'!$AF$22, $BR$59:$BR$106)))</f>
        <v/>
      </c>
      <c r="AH75" s="2" t="str">
        <f>IF(OR($H75="", AH$9="", M75=""), "", IF('Intro &amp; Setup'!$W$30='Intro &amp; Setup'!$BN$15, IF($Z$3='Intro &amp; Setup'!$BN$9, M75, AG75)+'Intro &amp; Setup'!$AF$23, WORKDAY(IF($Z$3='Intro &amp; Setup'!$BN$9, M75, AG75), 'Intro &amp; Setup'!$AF$23, $BR$59:$BR$106)))</f>
        <v/>
      </c>
      <c r="AI75" s="2" t="str">
        <f>IF(OR($H75="", AI$9="", N75=""), "", IF('Intro &amp; Setup'!$W$30='Intro &amp; Setup'!$BN$15, IF($Z$3='Intro &amp; Setup'!$BN$9, N75, AH75)+'Intro &amp; Setup'!$AF$24, WORKDAY(IF($Z$3='Intro &amp; Setup'!$BN$9, N75, AH75), 'Intro &amp; Setup'!$AF$24, $BR$59:$BR$106)))</f>
        <v/>
      </c>
      <c r="AJ75" s="2" t="str">
        <f>IF(OR($H75="", AJ$9="", O75=""), "", IF('Intro &amp; Setup'!$W$30='Intro &amp; Setup'!$BN$15, IF($Z$3='Intro &amp; Setup'!$BN$9, O75, AI75)+'Intro &amp; Setup'!$AF$25, WORKDAY(IF($Z$3='Intro &amp; Setup'!$BN$9, O75, AI75), 'Intro &amp; Setup'!$AF$25, $BR$59:$BR$106)))</f>
        <v/>
      </c>
      <c r="AK75" s="2" t="str">
        <f>IF(OR($H75="", AK$9="", P75=""), "", IF('Intro &amp; Setup'!$W$30='Intro &amp; Setup'!$BN$15, IF($Z$3='Intro &amp; Setup'!$BN$9, P75, AJ75)+'Intro &amp; Setup'!$AF$26, WORKDAY(IF($Z$3='Intro &amp; Setup'!$BN$9, P75, AJ75), 'Intro &amp; Setup'!$AF$26, $BR$59:$BR$106)))</f>
        <v/>
      </c>
      <c r="AL75" s="2" t="str">
        <f>IF(OR($H75="", AL$9="", Q75=""), "", IF('Intro &amp; Setup'!$W$30='Intro &amp; Setup'!$BN$15, IF($Z$3='Intro &amp; Setup'!$BN$9, Q75, AK75)+'Intro &amp; Setup'!$AF$27, WORKDAY(IF($Z$3='Intro &amp; Setup'!$BN$9, Q75, AK75), 'Intro &amp; Setup'!$AF$27, $BR$59:$BR$106)))</f>
        <v/>
      </c>
      <c r="AM75" s="10" t="str">
        <f>IF(OR($H75="", AM$9="", R75=""), "", IF('Intro &amp; Setup'!$W$30='Intro &amp; Setup'!$BN$15, IF($Z$3='Intro &amp; Setup'!$BN$9, R75, AL75)+'Intro &amp; Setup'!$AF$28, WORKDAY(IF($Z$3='Intro &amp; Setup'!$BN$9, R75, AL75), 'Intro &amp; Setup'!$AF$28, $BR$59:$BR$106)))</f>
        <v/>
      </c>
      <c r="AO75" s="18" t="str">
        <f t="shared" ref="AO75:AO106" si="42">IF(COUNTIF($J75:$S75, "&gt;0")=$AD$7, "X", "")</f>
        <v/>
      </c>
      <c r="AQ75" s="61" t="str">
        <f t="shared" si="14"/>
        <v/>
      </c>
      <c r="AS75" s="13" t="str">
        <f>IF(AD75="", "", IF(J75="", IF('Intro &amp; Setup'!$W$30='Intro &amp; Setup'!$BN$5, AD75-$BP$2, NETWORKDAYS($BP$2, AD75, $BR$59:$BR$106)-1), IF(AD75&lt;J75, $AS$7, $AS$6)))</f>
        <v/>
      </c>
      <c r="AT75" s="20" t="str">
        <f>IF(AE75="", "", IF(K75="", IF('Intro &amp; Setup'!$W$30='Intro &amp; Setup'!$BN$5, AE75-$BP$2, NETWORKDAYS($BP$2, AE75, $BR$59:$BR$106)-1), IF(AE75&lt;K75, $AS$7, $AS$6)))</f>
        <v/>
      </c>
      <c r="AU75" s="20" t="str">
        <f>IF(AF75="", "", IF(L75="", IF('Intro &amp; Setup'!$W$30='Intro &amp; Setup'!$BN$5, AF75-$BP$2, NETWORKDAYS($BP$2, AF75, $BR$59:$BR$106)-1), IF(AF75&lt;L75, $AS$7, $AS$6)))</f>
        <v/>
      </c>
      <c r="AV75" s="20" t="str">
        <f>IF(AG75="", "", IF(M75="", IF('Intro &amp; Setup'!$W$30='Intro &amp; Setup'!$BN$5, AG75-$BP$2, NETWORKDAYS($BP$2, AG75, $BR$59:$BR$106)-1), IF(AG75&lt;M75, $AS$7, $AS$6)))</f>
        <v/>
      </c>
      <c r="AW75" s="20" t="str">
        <f>IF(AH75="", "", IF(N75="", IF('Intro &amp; Setup'!$W$30='Intro &amp; Setup'!$BN$5, AH75-$BP$2, NETWORKDAYS($BP$2, AH75, $BR$59:$BR$106)-1), IF(AH75&lt;N75, $AS$7, $AS$6)))</f>
        <v/>
      </c>
      <c r="AX75" s="20" t="str">
        <f>IF(AI75="", "", IF(O75="", IF('Intro &amp; Setup'!$W$30='Intro &amp; Setup'!$BN$5, AI75-$BP$2, NETWORKDAYS($BP$2, AI75, $BR$59:$BR$106)-1), IF(AI75&lt;O75, $AS$7, $AS$6)))</f>
        <v/>
      </c>
      <c r="AY75" s="20" t="str">
        <f>IF(AJ75="", "", IF(P75="", IF('Intro &amp; Setup'!$W$30='Intro &amp; Setup'!$BN$5, AJ75-$BP$2, NETWORKDAYS($BP$2, AJ75, $BR$59:$BR$106)-1), IF(AJ75&lt;P75, $AS$7, $AS$6)))</f>
        <v/>
      </c>
      <c r="AZ75" s="20" t="str">
        <f>IF(AK75="", "", IF(Q75="", IF('Intro &amp; Setup'!$W$30='Intro &amp; Setup'!$BN$5, AK75-$BP$2, NETWORKDAYS($BP$2, AK75, $BR$59:$BR$106)-1), IF(AK75&lt;Q75, $AS$7, $AS$6)))</f>
        <v/>
      </c>
      <c r="BA75" s="20" t="str">
        <f>IF(AL75="", "", IF(R75="", IF('Intro &amp; Setup'!$W$30='Intro &amp; Setup'!$BN$5, AL75-$BP$2, NETWORKDAYS($BP$2, AL75, $BR$59:$BR$106)-1), IF(AL75&lt;R75, $AS$7, $AS$6)))</f>
        <v/>
      </c>
      <c r="BB75" s="14" t="str">
        <f>IF(AM75="", "", IF(S75="", IF('Intro &amp; Setup'!$W$30='Intro &amp; Setup'!$BN$5, AM75-$BP$2, NETWORKDAYS($BP$2, AM75, $BR$59:$BR$106)-1), IF(AM75&lt;S75, $AS$7, $AS$6)))</f>
        <v/>
      </c>
      <c r="BD75" s="13" t="str">
        <f t="shared" si="15"/>
        <v/>
      </c>
      <c r="BE75" s="20" t="str">
        <f t="shared" si="16"/>
        <v/>
      </c>
      <c r="BF75" s="20" t="str">
        <f t="shared" si="17"/>
        <v/>
      </c>
      <c r="BG75" s="20" t="str">
        <f t="shared" si="18"/>
        <v/>
      </c>
      <c r="BH75" s="20" t="str">
        <f t="shared" si="19"/>
        <v/>
      </c>
      <c r="BI75" s="20" t="str">
        <f t="shared" si="20"/>
        <v/>
      </c>
      <c r="BJ75" s="20" t="str">
        <f t="shared" si="21"/>
        <v/>
      </c>
      <c r="BK75" s="20" t="str">
        <f t="shared" si="22"/>
        <v/>
      </c>
      <c r="BL75" s="20" t="str">
        <f t="shared" si="23"/>
        <v/>
      </c>
      <c r="BM75" s="14" t="str">
        <f t="shared" si="24"/>
        <v/>
      </c>
      <c r="BR75" s="46">
        <f ca="1">IF('Intro &amp; Setup'!$W$30='Intro &amp; Setup'!$BN$14, 0, $BR20)</f>
        <v>43825</v>
      </c>
    </row>
    <row r="76" spans="1:70" x14ac:dyDescent="0.25">
      <c r="A76" s="58"/>
      <c r="B76" s="13" t="str">
        <f t="shared" si="40"/>
        <v/>
      </c>
      <c r="C76" s="18" t="str">
        <f t="shared" si="40"/>
        <v/>
      </c>
      <c r="D76" s="14" t="str">
        <f t="shared" si="40"/>
        <v/>
      </c>
      <c r="E76" s="58"/>
      <c r="F76" s="3" t="str">
        <f t="shared" ref="F76:F131" si="43">IF(MAX($AD76:$AM76)=0, "", MAX($AD76:$AM76))</f>
        <v/>
      </c>
      <c r="G76" s="58"/>
      <c r="H76" s="95"/>
      <c r="I76" s="96"/>
      <c r="J76" s="97"/>
      <c r="K76" s="96"/>
      <c r="L76" s="96"/>
      <c r="M76" s="96"/>
      <c r="N76" s="96"/>
      <c r="O76" s="96"/>
      <c r="P76" s="96"/>
      <c r="Q76" s="96"/>
      <c r="R76" s="96"/>
      <c r="S76" s="98"/>
      <c r="T76" s="58"/>
      <c r="V76" s="18" t="str">
        <f t="shared" ref="V76:V131" si="44">IF(COUNTIF($BD76:$BM76, $BC$6)&gt;0, $BC$6, IF(COUNTIF($BD76:$BM76, $BC$7)&gt;0, $BC$7, IF(COUNTIF($BD76:$BM76, $BC$8)&gt;0, $BC$8, IF(COUNTIF($BD76:$BM76, $BC$9)&gt;0, $BC$9, ""))))</f>
        <v/>
      </c>
      <c r="W76" s="14" t="str">
        <f t="shared" ref="W76:W131" si="45">IFERROR(INDEX($BD76:$BM76, $AA76, MATCH("X", $BD$5:$BM$5, 0)), "")</f>
        <v/>
      </c>
      <c r="Y76" s="18" t="str">
        <f t="shared" si="41"/>
        <v/>
      </c>
      <c r="Z76" s="14" t="str">
        <f t="shared" si="41"/>
        <v/>
      </c>
      <c r="AB76" s="77" t="str">
        <f t="shared" ref="AB76:AB131" si="46">IF(IFERROR(INDEX($J76:$S76, $AC76, MATCH("X", $J$7:$S$7, 0)), "")="", "", IFERROR(INDEX($J76:$S76, $AC76, MATCH("X", $J$7:$S$7, 0)), ""))</f>
        <v/>
      </c>
      <c r="AD76" s="48" t="str">
        <f>IF(OR($H76="", AD$9="", I76=""), "", IF('Intro &amp; Setup'!$W$30='Intro &amp; Setup'!$BN$15, I76+'Intro &amp; Setup'!$AF$19, WORKDAY(I76, 'Intro &amp; Setup'!$AF$19, $BR$59:$BR$106)))</f>
        <v/>
      </c>
      <c r="AE76" s="2" t="str">
        <f>IF(OR($H76="", AE$9="", J76=""), "", IF('Intro &amp; Setup'!$W$30='Intro &amp; Setup'!$BN$15, IF($Z$3='Intro &amp; Setup'!$BN$9, J76, AD76)+'Intro &amp; Setup'!$AF$20, WORKDAY(IF($Z$3='Intro &amp; Setup'!$BN$9, J76, AD76), 'Intro &amp; Setup'!$AF$20, $BR$59:$BR$106)))</f>
        <v/>
      </c>
      <c r="AF76" s="2" t="str">
        <f>IF(OR($H76="", AF$9="", K76=""), "", IF('Intro &amp; Setup'!$W$30='Intro &amp; Setup'!$BN$15, IF($Z$3='Intro &amp; Setup'!$BN$9, K76, AE76)+'Intro &amp; Setup'!$AF$21, WORKDAY(IF($Z$3='Intro &amp; Setup'!$BN$9, K76, AE76), 'Intro &amp; Setup'!$AF$21, $BR$59:$BR$106)))</f>
        <v/>
      </c>
      <c r="AG76" s="2" t="str">
        <f>IF(OR($H76="", AG$9="", L76=""), "", IF('Intro &amp; Setup'!$W$30='Intro &amp; Setup'!$BN$15, IF($Z$3='Intro &amp; Setup'!$BN$9, L76, AF76)+'Intro &amp; Setup'!$AF$22, WORKDAY(IF($Z$3='Intro &amp; Setup'!$BN$9, L76, AF76), 'Intro &amp; Setup'!$AF$22, $BR$59:$BR$106)))</f>
        <v/>
      </c>
      <c r="AH76" s="2" t="str">
        <f>IF(OR($H76="", AH$9="", M76=""), "", IF('Intro &amp; Setup'!$W$30='Intro &amp; Setup'!$BN$15, IF($Z$3='Intro &amp; Setup'!$BN$9, M76, AG76)+'Intro &amp; Setup'!$AF$23, WORKDAY(IF($Z$3='Intro &amp; Setup'!$BN$9, M76, AG76), 'Intro &amp; Setup'!$AF$23, $BR$59:$BR$106)))</f>
        <v/>
      </c>
      <c r="AI76" s="2" t="str">
        <f>IF(OR($H76="", AI$9="", N76=""), "", IF('Intro &amp; Setup'!$W$30='Intro &amp; Setup'!$BN$15, IF($Z$3='Intro &amp; Setup'!$BN$9, N76, AH76)+'Intro &amp; Setup'!$AF$24, WORKDAY(IF($Z$3='Intro &amp; Setup'!$BN$9, N76, AH76), 'Intro &amp; Setup'!$AF$24, $BR$59:$BR$106)))</f>
        <v/>
      </c>
      <c r="AJ76" s="2" t="str">
        <f>IF(OR($H76="", AJ$9="", O76=""), "", IF('Intro &amp; Setup'!$W$30='Intro &amp; Setup'!$BN$15, IF($Z$3='Intro &amp; Setup'!$BN$9, O76, AI76)+'Intro &amp; Setup'!$AF$25, WORKDAY(IF($Z$3='Intro &amp; Setup'!$BN$9, O76, AI76), 'Intro &amp; Setup'!$AF$25, $BR$59:$BR$106)))</f>
        <v/>
      </c>
      <c r="AK76" s="2" t="str">
        <f>IF(OR($H76="", AK$9="", P76=""), "", IF('Intro &amp; Setup'!$W$30='Intro &amp; Setup'!$BN$15, IF($Z$3='Intro &amp; Setup'!$BN$9, P76, AJ76)+'Intro &amp; Setup'!$AF$26, WORKDAY(IF($Z$3='Intro &amp; Setup'!$BN$9, P76, AJ76), 'Intro &amp; Setup'!$AF$26, $BR$59:$BR$106)))</f>
        <v/>
      </c>
      <c r="AL76" s="2" t="str">
        <f>IF(OR($H76="", AL$9="", Q76=""), "", IF('Intro &amp; Setup'!$W$30='Intro &amp; Setup'!$BN$15, IF($Z$3='Intro &amp; Setup'!$BN$9, Q76, AK76)+'Intro &amp; Setup'!$AF$27, WORKDAY(IF($Z$3='Intro &amp; Setup'!$BN$9, Q76, AK76), 'Intro &amp; Setup'!$AF$27, $BR$59:$BR$106)))</f>
        <v/>
      </c>
      <c r="AM76" s="10" t="str">
        <f>IF(OR($H76="", AM$9="", R76=""), "", IF('Intro &amp; Setup'!$W$30='Intro &amp; Setup'!$BN$15, IF($Z$3='Intro &amp; Setup'!$BN$9, R76, AL76)+'Intro &amp; Setup'!$AF$28, WORKDAY(IF($Z$3='Intro &amp; Setup'!$BN$9, R76, AL76), 'Intro &amp; Setup'!$AF$28, $BR$59:$BR$106)))</f>
        <v/>
      </c>
      <c r="AO76" s="18" t="str">
        <f t="shared" si="42"/>
        <v/>
      </c>
      <c r="AQ76" s="61" t="str">
        <f t="shared" ref="AQ76:AQ131" si="47">IF($AO76="", "", IFERROR(ROUND(COUNTIF($AS76:$BB76, $AS$6)/(COUNTIF($AS76:$BB76, $AS$6)+COUNTIF($AS76:$BB76, $AS$7)), 2), ""))</f>
        <v/>
      </c>
      <c r="AS76" s="13" t="str">
        <f>IF(AD76="", "", IF(J76="", IF('Intro &amp; Setup'!$W$30='Intro &amp; Setup'!$BN$5, AD76-$BP$2, NETWORKDAYS($BP$2, AD76, $BR$59:$BR$106)-1), IF(AD76&lt;J76, $AS$7, $AS$6)))</f>
        <v/>
      </c>
      <c r="AT76" s="20" t="str">
        <f>IF(AE76="", "", IF(K76="", IF('Intro &amp; Setup'!$W$30='Intro &amp; Setup'!$BN$5, AE76-$BP$2, NETWORKDAYS($BP$2, AE76, $BR$59:$BR$106)-1), IF(AE76&lt;K76, $AS$7, $AS$6)))</f>
        <v/>
      </c>
      <c r="AU76" s="20" t="str">
        <f>IF(AF76="", "", IF(L76="", IF('Intro &amp; Setup'!$W$30='Intro &amp; Setup'!$BN$5, AF76-$BP$2, NETWORKDAYS($BP$2, AF76, $BR$59:$BR$106)-1), IF(AF76&lt;L76, $AS$7, $AS$6)))</f>
        <v/>
      </c>
      <c r="AV76" s="20" t="str">
        <f>IF(AG76="", "", IF(M76="", IF('Intro &amp; Setup'!$W$30='Intro &amp; Setup'!$BN$5, AG76-$BP$2, NETWORKDAYS($BP$2, AG76, $BR$59:$BR$106)-1), IF(AG76&lt;M76, $AS$7, $AS$6)))</f>
        <v/>
      </c>
      <c r="AW76" s="20" t="str">
        <f>IF(AH76="", "", IF(N76="", IF('Intro &amp; Setup'!$W$30='Intro &amp; Setup'!$BN$5, AH76-$BP$2, NETWORKDAYS($BP$2, AH76, $BR$59:$BR$106)-1), IF(AH76&lt;N76, $AS$7, $AS$6)))</f>
        <v/>
      </c>
      <c r="AX76" s="20" t="str">
        <f>IF(AI76="", "", IF(O76="", IF('Intro &amp; Setup'!$W$30='Intro &amp; Setup'!$BN$5, AI76-$BP$2, NETWORKDAYS($BP$2, AI76, $BR$59:$BR$106)-1), IF(AI76&lt;O76, $AS$7, $AS$6)))</f>
        <v/>
      </c>
      <c r="AY76" s="20" t="str">
        <f>IF(AJ76="", "", IF(P76="", IF('Intro &amp; Setup'!$W$30='Intro &amp; Setup'!$BN$5, AJ76-$BP$2, NETWORKDAYS($BP$2, AJ76, $BR$59:$BR$106)-1), IF(AJ76&lt;P76, $AS$7, $AS$6)))</f>
        <v/>
      </c>
      <c r="AZ76" s="20" t="str">
        <f>IF(AK76="", "", IF(Q76="", IF('Intro &amp; Setup'!$W$30='Intro &amp; Setup'!$BN$5, AK76-$BP$2, NETWORKDAYS($BP$2, AK76, $BR$59:$BR$106)-1), IF(AK76&lt;Q76, $AS$7, $AS$6)))</f>
        <v/>
      </c>
      <c r="BA76" s="20" t="str">
        <f>IF(AL76="", "", IF(R76="", IF('Intro &amp; Setup'!$W$30='Intro &amp; Setup'!$BN$5, AL76-$BP$2, NETWORKDAYS($BP$2, AL76, $BR$59:$BR$106)-1), IF(AL76&lt;R76, $AS$7, $AS$6)))</f>
        <v/>
      </c>
      <c r="BB76" s="14" t="str">
        <f>IF(AM76="", "", IF(S76="", IF('Intro &amp; Setup'!$W$30='Intro &amp; Setup'!$BN$5, AM76-$BP$2, NETWORKDAYS($BP$2, AM76, $BR$59:$BR$106)-1), IF(AM76&lt;S76, $AS$7, $AS$6)))</f>
        <v/>
      </c>
      <c r="BD76" s="13" t="str">
        <f t="shared" ref="BD76:BD131" si="48">IF(AS76="", "", IF(AS76=$AS$6, $BC$4, IF(AS76=$AS$7, $BC$5, IF(AS76&lt;0, $BC$6, IF(AS76=0, $BC$7, IF(AS76&lt;=$BC$2, $BC$8, $BC$9))))))</f>
        <v/>
      </c>
      <c r="BE76" s="20" t="str">
        <f t="shared" ref="BE76:BE131" si="49">IF(AT76="", "", IF(AT76=$AS$6, $BC$4, IF(AT76=$AS$7, $BC$5, IF(AT76&lt;0, $BC$6, IF(AT76=0, $BC$7, IF(AT76&lt;=$BC$2, $BC$8, $BC$9))))))</f>
        <v/>
      </c>
      <c r="BF76" s="20" t="str">
        <f t="shared" ref="BF76:BF131" si="50">IF(AU76="", "", IF(AU76=$AS$6, $BC$4, IF(AU76=$AS$7, $BC$5, IF(AU76&lt;0, $BC$6, IF(AU76=0, $BC$7, IF(AU76&lt;=$BC$2, $BC$8, $BC$9))))))</f>
        <v/>
      </c>
      <c r="BG76" s="20" t="str">
        <f t="shared" ref="BG76:BG131" si="51">IF(AV76="", "", IF(AV76=$AS$6, $BC$4, IF(AV76=$AS$7, $BC$5, IF(AV76&lt;0, $BC$6, IF(AV76=0, $BC$7, IF(AV76&lt;=$BC$2, $BC$8, $BC$9))))))</f>
        <v/>
      </c>
      <c r="BH76" s="20" t="str">
        <f t="shared" ref="BH76:BH131" si="52">IF(AW76="", "", IF(AW76=$AS$6, $BC$4, IF(AW76=$AS$7, $BC$5, IF(AW76&lt;0, $BC$6, IF(AW76=0, $BC$7, IF(AW76&lt;=$BC$2, $BC$8, $BC$9))))))</f>
        <v/>
      </c>
      <c r="BI76" s="20" t="str">
        <f t="shared" ref="BI76:BI131" si="53">IF(AX76="", "", IF(AX76=$AS$6, $BC$4, IF(AX76=$AS$7, $BC$5, IF(AX76&lt;0, $BC$6, IF(AX76=0, $BC$7, IF(AX76&lt;=$BC$2, $BC$8, $BC$9))))))</f>
        <v/>
      </c>
      <c r="BJ76" s="20" t="str">
        <f t="shared" ref="BJ76:BJ131" si="54">IF(AY76="", "", IF(AY76=$AS$6, $BC$4, IF(AY76=$AS$7, $BC$5, IF(AY76&lt;0, $BC$6, IF(AY76=0, $BC$7, IF(AY76&lt;=$BC$2, $BC$8, $BC$9))))))</f>
        <v/>
      </c>
      <c r="BK76" s="20" t="str">
        <f t="shared" ref="BK76:BK131" si="55">IF(AZ76="", "", IF(AZ76=$AS$6, $BC$4, IF(AZ76=$AS$7, $BC$5, IF(AZ76&lt;0, $BC$6, IF(AZ76=0, $BC$7, IF(AZ76&lt;=$BC$2, $BC$8, $BC$9))))))</f>
        <v/>
      </c>
      <c r="BL76" s="20" t="str">
        <f t="shared" ref="BL76:BL131" si="56">IF(BA76="", "", IF(BA76=$AS$6, $BC$4, IF(BA76=$AS$7, $BC$5, IF(BA76&lt;0, $BC$6, IF(BA76=0, $BC$7, IF(BA76&lt;=$BC$2, $BC$8, $BC$9))))))</f>
        <v/>
      </c>
      <c r="BM76" s="14" t="str">
        <f t="shared" ref="BM76:BM131" si="57">IF(BB76="", "", IF(BB76=$AS$6, $BC$4, IF(BB76=$AS$7, $BC$5, IF(BB76&lt;0, $BC$6, IF(BB76=0, $BC$7, IF(BB76&lt;=$BC$2, $BC$8, $BC$9))))))</f>
        <v/>
      </c>
      <c r="BR76" s="46">
        <f ca="1">IF('Intro &amp; Setup'!$W$30='Intro &amp; Setup'!$BN$14, 0, $BR21)</f>
        <v>2020</v>
      </c>
    </row>
    <row r="77" spans="1:70" x14ac:dyDescent="0.25">
      <c r="A77" s="58"/>
      <c r="B77" s="13" t="str">
        <f t="shared" si="40"/>
        <v/>
      </c>
      <c r="C77" s="18" t="str">
        <f t="shared" si="40"/>
        <v/>
      </c>
      <c r="D77" s="14" t="str">
        <f t="shared" si="40"/>
        <v/>
      </c>
      <c r="E77" s="58"/>
      <c r="F77" s="3" t="str">
        <f t="shared" si="43"/>
        <v/>
      </c>
      <c r="G77" s="58"/>
      <c r="H77" s="95"/>
      <c r="I77" s="96"/>
      <c r="J77" s="97"/>
      <c r="K77" s="96"/>
      <c r="L77" s="96"/>
      <c r="M77" s="96"/>
      <c r="N77" s="96"/>
      <c r="O77" s="96"/>
      <c r="P77" s="96"/>
      <c r="Q77" s="96"/>
      <c r="R77" s="96"/>
      <c r="S77" s="98"/>
      <c r="T77" s="58"/>
      <c r="V77" s="18" t="str">
        <f t="shared" si="44"/>
        <v/>
      </c>
      <c r="W77" s="14" t="str">
        <f t="shared" si="45"/>
        <v/>
      </c>
      <c r="Y77" s="18" t="str">
        <f t="shared" si="41"/>
        <v/>
      </c>
      <c r="Z77" s="14" t="str">
        <f t="shared" si="41"/>
        <v/>
      </c>
      <c r="AB77" s="77" t="str">
        <f t="shared" si="46"/>
        <v/>
      </c>
      <c r="AD77" s="48" t="str">
        <f>IF(OR($H77="", AD$9="", I77=""), "", IF('Intro &amp; Setup'!$W$30='Intro &amp; Setup'!$BN$15, I77+'Intro &amp; Setup'!$AF$19, WORKDAY(I77, 'Intro &amp; Setup'!$AF$19, $BR$59:$BR$106)))</f>
        <v/>
      </c>
      <c r="AE77" s="2" t="str">
        <f>IF(OR($H77="", AE$9="", J77=""), "", IF('Intro &amp; Setup'!$W$30='Intro &amp; Setup'!$BN$15, IF($Z$3='Intro &amp; Setup'!$BN$9, J77, AD77)+'Intro &amp; Setup'!$AF$20, WORKDAY(IF($Z$3='Intro &amp; Setup'!$BN$9, J77, AD77), 'Intro &amp; Setup'!$AF$20, $BR$59:$BR$106)))</f>
        <v/>
      </c>
      <c r="AF77" s="2" t="str">
        <f>IF(OR($H77="", AF$9="", K77=""), "", IF('Intro &amp; Setup'!$W$30='Intro &amp; Setup'!$BN$15, IF($Z$3='Intro &amp; Setup'!$BN$9, K77, AE77)+'Intro &amp; Setup'!$AF$21, WORKDAY(IF($Z$3='Intro &amp; Setup'!$BN$9, K77, AE77), 'Intro &amp; Setup'!$AF$21, $BR$59:$BR$106)))</f>
        <v/>
      </c>
      <c r="AG77" s="2" t="str">
        <f>IF(OR($H77="", AG$9="", L77=""), "", IF('Intro &amp; Setup'!$W$30='Intro &amp; Setup'!$BN$15, IF($Z$3='Intro &amp; Setup'!$BN$9, L77, AF77)+'Intro &amp; Setup'!$AF$22, WORKDAY(IF($Z$3='Intro &amp; Setup'!$BN$9, L77, AF77), 'Intro &amp; Setup'!$AF$22, $BR$59:$BR$106)))</f>
        <v/>
      </c>
      <c r="AH77" s="2" t="str">
        <f>IF(OR($H77="", AH$9="", M77=""), "", IF('Intro &amp; Setup'!$W$30='Intro &amp; Setup'!$BN$15, IF($Z$3='Intro &amp; Setup'!$BN$9, M77, AG77)+'Intro &amp; Setup'!$AF$23, WORKDAY(IF($Z$3='Intro &amp; Setup'!$BN$9, M77, AG77), 'Intro &amp; Setup'!$AF$23, $BR$59:$BR$106)))</f>
        <v/>
      </c>
      <c r="AI77" s="2" t="str">
        <f>IF(OR($H77="", AI$9="", N77=""), "", IF('Intro &amp; Setup'!$W$30='Intro &amp; Setup'!$BN$15, IF($Z$3='Intro &amp; Setup'!$BN$9, N77, AH77)+'Intro &amp; Setup'!$AF$24, WORKDAY(IF($Z$3='Intro &amp; Setup'!$BN$9, N77, AH77), 'Intro &amp; Setup'!$AF$24, $BR$59:$BR$106)))</f>
        <v/>
      </c>
      <c r="AJ77" s="2" t="str">
        <f>IF(OR($H77="", AJ$9="", O77=""), "", IF('Intro &amp; Setup'!$W$30='Intro &amp; Setup'!$BN$15, IF($Z$3='Intro &amp; Setup'!$BN$9, O77, AI77)+'Intro &amp; Setup'!$AF$25, WORKDAY(IF($Z$3='Intro &amp; Setup'!$BN$9, O77, AI77), 'Intro &amp; Setup'!$AF$25, $BR$59:$BR$106)))</f>
        <v/>
      </c>
      <c r="AK77" s="2" t="str">
        <f>IF(OR($H77="", AK$9="", P77=""), "", IF('Intro &amp; Setup'!$W$30='Intro &amp; Setup'!$BN$15, IF($Z$3='Intro &amp; Setup'!$BN$9, P77, AJ77)+'Intro &amp; Setup'!$AF$26, WORKDAY(IF($Z$3='Intro &amp; Setup'!$BN$9, P77, AJ77), 'Intro &amp; Setup'!$AF$26, $BR$59:$BR$106)))</f>
        <v/>
      </c>
      <c r="AL77" s="2" t="str">
        <f>IF(OR($H77="", AL$9="", Q77=""), "", IF('Intro &amp; Setup'!$W$30='Intro &amp; Setup'!$BN$15, IF($Z$3='Intro &amp; Setup'!$BN$9, Q77, AK77)+'Intro &amp; Setup'!$AF$27, WORKDAY(IF($Z$3='Intro &amp; Setup'!$BN$9, Q77, AK77), 'Intro &amp; Setup'!$AF$27, $BR$59:$BR$106)))</f>
        <v/>
      </c>
      <c r="AM77" s="10" t="str">
        <f>IF(OR($H77="", AM$9="", R77=""), "", IF('Intro &amp; Setup'!$W$30='Intro &amp; Setup'!$BN$15, IF($Z$3='Intro &amp; Setup'!$BN$9, R77, AL77)+'Intro &amp; Setup'!$AF$28, WORKDAY(IF($Z$3='Intro &amp; Setup'!$BN$9, R77, AL77), 'Intro &amp; Setup'!$AF$28, $BR$59:$BR$106)))</f>
        <v/>
      </c>
      <c r="AO77" s="18" t="str">
        <f t="shared" si="42"/>
        <v/>
      </c>
      <c r="AQ77" s="61" t="str">
        <f t="shared" si="47"/>
        <v/>
      </c>
      <c r="AS77" s="13" t="str">
        <f>IF(AD77="", "", IF(J77="", IF('Intro &amp; Setup'!$W$30='Intro &amp; Setup'!$BN$5, AD77-$BP$2, NETWORKDAYS($BP$2, AD77, $BR$59:$BR$106)-1), IF(AD77&lt;J77, $AS$7, $AS$6)))</f>
        <v/>
      </c>
      <c r="AT77" s="20" t="str">
        <f>IF(AE77="", "", IF(K77="", IF('Intro &amp; Setup'!$W$30='Intro &amp; Setup'!$BN$5, AE77-$BP$2, NETWORKDAYS($BP$2, AE77, $BR$59:$BR$106)-1), IF(AE77&lt;K77, $AS$7, $AS$6)))</f>
        <v/>
      </c>
      <c r="AU77" s="20" t="str">
        <f>IF(AF77="", "", IF(L77="", IF('Intro &amp; Setup'!$W$30='Intro &amp; Setup'!$BN$5, AF77-$BP$2, NETWORKDAYS($BP$2, AF77, $BR$59:$BR$106)-1), IF(AF77&lt;L77, $AS$7, $AS$6)))</f>
        <v/>
      </c>
      <c r="AV77" s="20" t="str">
        <f>IF(AG77="", "", IF(M77="", IF('Intro &amp; Setup'!$W$30='Intro &amp; Setup'!$BN$5, AG77-$BP$2, NETWORKDAYS($BP$2, AG77, $BR$59:$BR$106)-1), IF(AG77&lt;M77, $AS$7, $AS$6)))</f>
        <v/>
      </c>
      <c r="AW77" s="20" t="str">
        <f>IF(AH77="", "", IF(N77="", IF('Intro &amp; Setup'!$W$30='Intro &amp; Setup'!$BN$5, AH77-$BP$2, NETWORKDAYS($BP$2, AH77, $BR$59:$BR$106)-1), IF(AH77&lt;N77, $AS$7, $AS$6)))</f>
        <v/>
      </c>
      <c r="AX77" s="20" t="str">
        <f>IF(AI77="", "", IF(O77="", IF('Intro &amp; Setup'!$W$30='Intro &amp; Setup'!$BN$5, AI77-$BP$2, NETWORKDAYS($BP$2, AI77, $BR$59:$BR$106)-1), IF(AI77&lt;O77, $AS$7, $AS$6)))</f>
        <v/>
      </c>
      <c r="AY77" s="20" t="str">
        <f>IF(AJ77="", "", IF(P77="", IF('Intro &amp; Setup'!$W$30='Intro &amp; Setup'!$BN$5, AJ77-$BP$2, NETWORKDAYS($BP$2, AJ77, $BR$59:$BR$106)-1), IF(AJ77&lt;P77, $AS$7, $AS$6)))</f>
        <v/>
      </c>
      <c r="AZ77" s="20" t="str">
        <f>IF(AK77="", "", IF(Q77="", IF('Intro &amp; Setup'!$W$30='Intro &amp; Setup'!$BN$5, AK77-$BP$2, NETWORKDAYS($BP$2, AK77, $BR$59:$BR$106)-1), IF(AK77&lt;Q77, $AS$7, $AS$6)))</f>
        <v/>
      </c>
      <c r="BA77" s="20" t="str">
        <f>IF(AL77="", "", IF(R77="", IF('Intro &amp; Setup'!$W$30='Intro &amp; Setup'!$BN$5, AL77-$BP$2, NETWORKDAYS($BP$2, AL77, $BR$59:$BR$106)-1), IF(AL77&lt;R77, $AS$7, $AS$6)))</f>
        <v/>
      </c>
      <c r="BB77" s="14" t="str">
        <f>IF(AM77="", "", IF(S77="", IF('Intro &amp; Setup'!$W$30='Intro &amp; Setup'!$BN$5, AM77-$BP$2, NETWORKDAYS($BP$2, AM77, $BR$59:$BR$106)-1), IF(AM77&lt;S77, $AS$7, $AS$6)))</f>
        <v/>
      </c>
      <c r="BD77" s="13" t="str">
        <f t="shared" si="48"/>
        <v/>
      </c>
      <c r="BE77" s="20" t="str">
        <f t="shared" si="49"/>
        <v/>
      </c>
      <c r="BF77" s="20" t="str">
        <f t="shared" si="50"/>
        <v/>
      </c>
      <c r="BG77" s="20" t="str">
        <f t="shared" si="51"/>
        <v/>
      </c>
      <c r="BH77" s="20" t="str">
        <f t="shared" si="52"/>
        <v/>
      </c>
      <c r="BI77" s="20" t="str">
        <f t="shared" si="53"/>
        <v/>
      </c>
      <c r="BJ77" s="20" t="str">
        <f t="shared" si="54"/>
        <v/>
      </c>
      <c r="BK77" s="20" t="str">
        <f t="shared" si="55"/>
        <v/>
      </c>
      <c r="BL77" s="20" t="str">
        <f t="shared" si="56"/>
        <v/>
      </c>
      <c r="BM77" s="14" t="str">
        <f t="shared" si="57"/>
        <v/>
      </c>
      <c r="BR77" s="46">
        <f ca="1">IF('Intro &amp; Setup'!$W$30='Intro &amp; Setup'!$BN$14, 0, $BR22)</f>
        <v>43831</v>
      </c>
    </row>
    <row r="78" spans="1:70" x14ac:dyDescent="0.25">
      <c r="A78" s="58"/>
      <c r="B78" s="13" t="str">
        <f t="shared" si="40"/>
        <v/>
      </c>
      <c r="C78" s="18" t="str">
        <f t="shared" si="40"/>
        <v/>
      </c>
      <c r="D78" s="14" t="str">
        <f t="shared" si="40"/>
        <v/>
      </c>
      <c r="E78" s="58"/>
      <c r="F78" s="3" t="str">
        <f t="shared" si="43"/>
        <v/>
      </c>
      <c r="G78" s="58"/>
      <c r="H78" s="95"/>
      <c r="I78" s="96"/>
      <c r="J78" s="97"/>
      <c r="K78" s="96"/>
      <c r="L78" s="96"/>
      <c r="M78" s="96"/>
      <c r="N78" s="96"/>
      <c r="O78" s="96"/>
      <c r="P78" s="96"/>
      <c r="Q78" s="96"/>
      <c r="R78" s="96"/>
      <c r="S78" s="98"/>
      <c r="T78" s="58"/>
      <c r="V78" s="18" t="str">
        <f t="shared" si="44"/>
        <v/>
      </c>
      <c r="W78" s="14" t="str">
        <f t="shared" si="45"/>
        <v/>
      </c>
      <c r="Y78" s="18" t="str">
        <f t="shared" si="41"/>
        <v/>
      </c>
      <c r="Z78" s="14" t="str">
        <f t="shared" si="41"/>
        <v/>
      </c>
      <c r="AB78" s="77" t="str">
        <f t="shared" si="46"/>
        <v/>
      </c>
      <c r="AD78" s="48" t="str">
        <f>IF(OR($H78="", AD$9="", I78=""), "", IF('Intro &amp; Setup'!$W$30='Intro &amp; Setup'!$BN$15, I78+'Intro &amp; Setup'!$AF$19, WORKDAY(I78, 'Intro &amp; Setup'!$AF$19, $BR$59:$BR$106)))</f>
        <v/>
      </c>
      <c r="AE78" s="2" t="str">
        <f>IF(OR($H78="", AE$9="", J78=""), "", IF('Intro &amp; Setup'!$W$30='Intro &amp; Setup'!$BN$15, IF($Z$3='Intro &amp; Setup'!$BN$9, J78, AD78)+'Intro &amp; Setup'!$AF$20, WORKDAY(IF($Z$3='Intro &amp; Setup'!$BN$9, J78, AD78), 'Intro &amp; Setup'!$AF$20, $BR$59:$BR$106)))</f>
        <v/>
      </c>
      <c r="AF78" s="2" t="str">
        <f>IF(OR($H78="", AF$9="", K78=""), "", IF('Intro &amp; Setup'!$W$30='Intro &amp; Setup'!$BN$15, IF($Z$3='Intro &amp; Setup'!$BN$9, K78, AE78)+'Intro &amp; Setup'!$AF$21, WORKDAY(IF($Z$3='Intro &amp; Setup'!$BN$9, K78, AE78), 'Intro &amp; Setup'!$AF$21, $BR$59:$BR$106)))</f>
        <v/>
      </c>
      <c r="AG78" s="2" t="str">
        <f>IF(OR($H78="", AG$9="", L78=""), "", IF('Intro &amp; Setup'!$W$30='Intro &amp; Setup'!$BN$15, IF($Z$3='Intro &amp; Setup'!$BN$9, L78, AF78)+'Intro &amp; Setup'!$AF$22, WORKDAY(IF($Z$3='Intro &amp; Setup'!$BN$9, L78, AF78), 'Intro &amp; Setup'!$AF$22, $BR$59:$BR$106)))</f>
        <v/>
      </c>
      <c r="AH78" s="2" t="str">
        <f>IF(OR($H78="", AH$9="", M78=""), "", IF('Intro &amp; Setup'!$W$30='Intro &amp; Setup'!$BN$15, IF($Z$3='Intro &amp; Setup'!$BN$9, M78, AG78)+'Intro &amp; Setup'!$AF$23, WORKDAY(IF($Z$3='Intro &amp; Setup'!$BN$9, M78, AG78), 'Intro &amp; Setup'!$AF$23, $BR$59:$BR$106)))</f>
        <v/>
      </c>
      <c r="AI78" s="2" t="str">
        <f>IF(OR($H78="", AI$9="", N78=""), "", IF('Intro &amp; Setup'!$W$30='Intro &amp; Setup'!$BN$15, IF($Z$3='Intro &amp; Setup'!$BN$9, N78, AH78)+'Intro &amp; Setup'!$AF$24, WORKDAY(IF($Z$3='Intro &amp; Setup'!$BN$9, N78, AH78), 'Intro &amp; Setup'!$AF$24, $BR$59:$BR$106)))</f>
        <v/>
      </c>
      <c r="AJ78" s="2" t="str">
        <f>IF(OR($H78="", AJ$9="", O78=""), "", IF('Intro &amp; Setup'!$W$30='Intro &amp; Setup'!$BN$15, IF($Z$3='Intro &amp; Setup'!$BN$9, O78, AI78)+'Intro &amp; Setup'!$AF$25, WORKDAY(IF($Z$3='Intro &amp; Setup'!$BN$9, O78, AI78), 'Intro &amp; Setup'!$AF$25, $BR$59:$BR$106)))</f>
        <v/>
      </c>
      <c r="AK78" s="2" t="str">
        <f>IF(OR($H78="", AK$9="", P78=""), "", IF('Intro &amp; Setup'!$W$30='Intro &amp; Setup'!$BN$15, IF($Z$3='Intro &amp; Setup'!$BN$9, P78, AJ78)+'Intro &amp; Setup'!$AF$26, WORKDAY(IF($Z$3='Intro &amp; Setup'!$BN$9, P78, AJ78), 'Intro &amp; Setup'!$AF$26, $BR$59:$BR$106)))</f>
        <v/>
      </c>
      <c r="AL78" s="2" t="str">
        <f>IF(OR($H78="", AL$9="", Q78=""), "", IF('Intro &amp; Setup'!$W$30='Intro &amp; Setup'!$BN$15, IF($Z$3='Intro &amp; Setup'!$BN$9, Q78, AK78)+'Intro &amp; Setup'!$AF$27, WORKDAY(IF($Z$3='Intro &amp; Setup'!$BN$9, Q78, AK78), 'Intro &amp; Setup'!$AF$27, $BR$59:$BR$106)))</f>
        <v/>
      </c>
      <c r="AM78" s="10" t="str">
        <f>IF(OR($H78="", AM$9="", R78=""), "", IF('Intro &amp; Setup'!$W$30='Intro &amp; Setup'!$BN$15, IF($Z$3='Intro &amp; Setup'!$BN$9, R78, AL78)+'Intro &amp; Setup'!$AF$28, WORKDAY(IF($Z$3='Intro &amp; Setup'!$BN$9, R78, AL78), 'Intro &amp; Setup'!$AF$28, $BR$59:$BR$106)))</f>
        <v/>
      </c>
      <c r="AO78" s="18" t="str">
        <f t="shared" si="42"/>
        <v/>
      </c>
      <c r="AQ78" s="61" t="str">
        <f t="shared" si="47"/>
        <v/>
      </c>
      <c r="AS78" s="13" t="str">
        <f>IF(AD78="", "", IF(J78="", IF('Intro &amp; Setup'!$W$30='Intro &amp; Setup'!$BN$5, AD78-$BP$2, NETWORKDAYS($BP$2, AD78, $BR$59:$BR$106)-1), IF(AD78&lt;J78, $AS$7, $AS$6)))</f>
        <v/>
      </c>
      <c r="AT78" s="20" t="str">
        <f>IF(AE78="", "", IF(K78="", IF('Intro &amp; Setup'!$W$30='Intro &amp; Setup'!$BN$5, AE78-$BP$2, NETWORKDAYS($BP$2, AE78, $BR$59:$BR$106)-1), IF(AE78&lt;K78, $AS$7, $AS$6)))</f>
        <v/>
      </c>
      <c r="AU78" s="20" t="str">
        <f>IF(AF78="", "", IF(L78="", IF('Intro &amp; Setup'!$W$30='Intro &amp; Setup'!$BN$5, AF78-$BP$2, NETWORKDAYS($BP$2, AF78, $BR$59:$BR$106)-1), IF(AF78&lt;L78, $AS$7, $AS$6)))</f>
        <v/>
      </c>
      <c r="AV78" s="20" t="str">
        <f>IF(AG78="", "", IF(M78="", IF('Intro &amp; Setup'!$W$30='Intro &amp; Setup'!$BN$5, AG78-$BP$2, NETWORKDAYS($BP$2, AG78, $BR$59:$BR$106)-1), IF(AG78&lt;M78, $AS$7, $AS$6)))</f>
        <v/>
      </c>
      <c r="AW78" s="20" t="str">
        <f>IF(AH78="", "", IF(N78="", IF('Intro &amp; Setup'!$W$30='Intro &amp; Setup'!$BN$5, AH78-$BP$2, NETWORKDAYS($BP$2, AH78, $BR$59:$BR$106)-1), IF(AH78&lt;N78, $AS$7, $AS$6)))</f>
        <v/>
      </c>
      <c r="AX78" s="20" t="str">
        <f>IF(AI78="", "", IF(O78="", IF('Intro &amp; Setup'!$W$30='Intro &amp; Setup'!$BN$5, AI78-$BP$2, NETWORKDAYS($BP$2, AI78, $BR$59:$BR$106)-1), IF(AI78&lt;O78, $AS$7, $AS$6)))</f>
        <v/>
      </c>
      <c r="AY78" s="20" t="str">
        <f>IF(AJ78="", "", IF(P78="", IF('Intro &amp; Setup'!$W$30='Intro &amp; Setup'!$BN$5, AJ78-$BP$2, NETWORKDAYS($BP$2, AJ78, $BR$59:$BR$106)-1), IF(AJ78&lt;P78, $AS$7, $AS$6)))</f>
        <v/>
      </c>
      <c r="AZ78" s="20" t="str">
        <f>IF(AK78="", "", IF(Q78="", IF('Intro &amp; Setup'!$W$30='Intro &amp; Setup'!$BN$5, AK78-$BP$2, NETWORKDAYS($BP$2, AK78, $BR$59:$BR$106)-1), IF(AK78&lt;Q78, $AS$7, $AS$6)))</f>
        <v/>
      </c>
      <c r="BA78" s="20" t="str">
        <f>IF(AL78="", "", IF(R78="", IF('Intro &amp; Setup'!$W$30='Intro &amp; Setup'!$BN$5, AL78-$BP$2, NETWORKDAYS($BP$2, AL78, $BR$59:$BR$106)-1), IF(AL78&lt;R78, $AS$7, $AS$6)))</f>
        <v/>
      </c>
      <c r="BB78" s="14" t="str">
        <f>IF(AM78="", "", IF(S78="", IF('Intro &amp; Setup'!$W$30='Intro &amp; Setup'!$BN$5, AM78-$BP$2, NETWORKDAYS($BP$2, AM78, $BR$59:$BR$106)-1), IF(AM78&lt;S78, $AS$7, $AS$6)))</f>
        <v/>
      </c>
      <c r="BD78" s="13" t="str">
        <f t="shared" si="48"/>
        <v/>
      </c>
      <c r="BE78" s="20" t="str">
        <f t="shared" si="49"/>
        <v/>
      </c>
      <c r="BF78" s="20" t="str">
        <f t="shared" si="50"/>
        <v/>
      </c>
      <c r="BG78" s="20" t="str">
        <f t="shared" si="51"/>
        <v/>
      </c>
      <c r="BH78" s="20" t="str">
        <f t="shared" si="52"/>
        <v/>
      </c>
      <c r="BI78" s="20" t="str">
        <f t="shared" si="53"/>
        <v/>
      </c>
      <c r="BJ78" s="20" t="str">
        <f t="shared" si="54"/>
        <v/>
      </c>
      <c r="BK78" s="20" t="str">
        <f t="shared" si="55"/>
        <v/>
      </c>
      <c r="BL78" s="20" t="str">
        <f t="shared" si="56"/>
        <v/>
      </c>
      <c r="BM78" s="14" t="str">
        <f t="shared" si="57"/>
        <v/>
      </c>
      <c r="BR78" s="46">
        <f ca="1">IF('Intro &amp; Setup'!$W$30='Intro &amp; Setup'!$BN$14, 0, $BR23)</f>
        <v>43931</v>
      </c>
    </row>
    <row r="79" spans="1:70" x14ac:dyDescent="0.25">
      <c r="A79" s="58"/>
      <c r="B79" s="13" t="str">
        <f t="shared" si="40"/>
        <v/>
      </c>
      <c r="C79" s="18" t="str">
        <f t="shared" si="40"/>
        <v/>
      </c>
      <c r="D79" s="14" t="str">
        <f t="shared" si="40"/>
        <v/>
      </c>
      <c r="E79" s="58"/>
      <c r="F79" s="3" t="str">
        <f t="shared" si="43"/>
        <v/>
      </c>
      <c r="G79" s="58"/>
      <c r="H79" s="95"/>
      <c r="I79" s="96"/>
      <c r="J79" s="97"/>
      <c r="K79" s="96"/>
      <c r="L79" s="96"/>
      <c r="M79" s="96"/>
      <c r="N79" s="96"/>
      <c r="O79" s="96"/>
      <c r="P79" s="96"/>
      <c r="Q79" s="96"/>
      <c r="R79" s="96"/>
      <c r="S79" s="98"/>
      <c r="T79" s="58"/>
      <c r="V79" s="18" t="str">
        <f t="shared" si="44"/>
        <v/>
      </c>
      <c r="W79" s="14" t="str">
        <f t="shared" si="45"/>
        <v/>
      </c>
      <c r="Y79" s="18" t="str">
        <f t="shared" si="41"/>
        <v/>
      </c>
      <c r="Z79" s="14" t="str">
        <f t="shared" si="41"/>
        <v/>
      </c>
      <c r="AB79" s="77" t="str">
        <f t="shared" si="46"/>
        <v/>
      </c>
      <c r="AD79" s="48" t="str">
        <f>IF(OR($H79="", AD$9="", I79=""), "", IF('Intro &amp; Setup'!$W$30='Intro &amp; Setup'!$BN$15, I79+'Intro &amp; Setup'!$AF$19, WORKDAY(I79, 'Intro &amp; Setup'!$AF$19, $BR$59:$BR$106)))</f>
        <v/>
      </c>
      <c r="AE79" s="2" t="str">
        <f>IF(OR($H79="", AE$9="", J79=""), "", IF('Intro &amp; Setup'!$W$30='Intro &amp; Setup'!$BN$15, IF($Z$3='Intro &amp; Setup'!$BN$9, J79, AD79)+'Intro &amp; Setup'!$AF$20, WORKDAY(IF($Z$3='Intro &amp; Setup'!$BN$9, J79, AD79), 'Intro &amp; Setup'!$AF$20, $BR$59:$BR$106)))</f>
        <v/>
      </c>
      <c r="AF79" s="2" t="str">
        <f>IF(OR($H79="", AF$9="", K79=""), "", IF('Intro &amp; Setup'!$W$30='Intro &amp; Setup'!$BN$15, IF($Z$3='Intro &amp; Setup'!$BN$9, K79, AE79)+'Intro &amp; Setup'!$AF$21, WORKDAY(IF($Z$3='Intro &amp; Setup'!$BN$9, K79, AE79), 'Intro &amp; Setup'!$AF$21, $BR$59:$BR$106)))</f>
        <v/>
      </c>
      <c r="AG79" s="2" t="str">
        <f>IF(OR($H79="", AG$9="", L79=""), "", IF('Intro &amp; Setup'!$W$30='Intro &amp; Setup'!$BN$15, IF($Z$3='Intro &amp; Setup'!$BN$9, L79, AF79)+'Intro &amp; Setup'!$AF$22, WORKDAY(IF($Z$3='Intro &amp; Setup'!$BN$9, L79, AF79), 'Intro &amp; Setup'!$AF$22, $BR$59:$BR$106)))</f>
        <v/>
      </c>
      <c r="AH79" s="2" t="str">
        <f>IF(OR($H79="", AH$9="", M79=""), "", IF('Intro &amp; Setup'!$W$30='Intro &amp; Setup'!$BN$15, IF($Z$3='Intro &amp; Setup'!$BN$9, M79, AG79)+'Intro &amp; Setup'!$AF$23, WORKDAY(IF($Z$3='Intro &amp; Setup'!$BN$9, M79, AG79), 'Intro &amp; Setup'!$AF$23, $BR$59:$BR$106)))</f>
        <v/>
      </c>
      <c r="AI79" s="2" t="str">
        <f>IF(OR($H79="", AI$9="", N79=""), "", IF('Intro &amp; Setup'!$W$30='Intro &amp; Setup'!$BN$15, IF($Z$3='Intro &amp; Setup'!$BN$9, N79, AH79)+'Intro &amp; Setup'!$AF$24, WORKDAY(IF($Z$3='Intro &amp; Setup'!$BN$9, N79, AH79), 'Intro &amp; Setup'!$AF$24, $BR$59:$BR$106)))</f>
        <v/>
      </c>
      <c r="AJ79" s="2" t="str">
        <f>IF(OR($H79="", AJ$9="", O79=""), "", IF('Intro &amp; Setup'!$W$30='Intro &amp; Setup'!$BN$15, IF($Z$3='Intro &amp; Setup'!$BN$9, O79, AI79)+'Intro &amp; Setup'!$AF$25, WORKDAY(IF($Z$3='Intro &amp; Setup'!$BN$9, O79, AI79), 'Intro &amp; Setup'!$AF$25, $BR$59:$BR$106)))</f>
        <v/>
      </c>
      <c r="AK79" s="2" t="str">
        <f>IF(OR($H79="", AK$9="", P79=""), "", IF('Intro &amp; Setup'!$W$30='Intro &amp; Setup'!$BN$15, IF($Z$3='Intro &amp; Setup'!$BN$9, P79, AJ79)+'Intro &amp; Setup'!$AF$26, WORKDAY(IF($Z$3='Intro &amp; Setup'!$BN$9, P79, AJ79), 'Intro &amp; Setup'!$AF$26, $BR$59:$BR$106)))</f>
        <v/>
      </c>
      <c r="AL79" s="2" t="str">
        <f>IF(OR($H79="", AL$9="", Q79=""), "", IF('Intro &amp; Setup'!$W$30='Intro &amp; Setup'!$BN$15, IF($Z$3='Intro &amp; Setup'!$BN$9, Q79, AK79)+'Intro &amp; Setup'!$AF$27, WORKDAY(IF($Z$3='Intro &amp; Setup'!$BN$9, Q79, AK79), 'Intro &amp; Setup'!$AF$27, $BR$59:$BR$106)))</f>
        <v/>
      </c>
      <c r="AM79" s="10" t="str">
        <f>IF(OR($H79="", AM$9="", R79=""), "", IF('Intro &amp; Setup'!$W$30='Intro &amp; Setup'!$BN$15, IF($Z$3='Intro &amp; Setup'!$BN$9, R79, AL79)+'Intro &amp; Setup'!$AF$28, WORKDAY(IF($Z$3='Intro &amp; Setup'!$BN$9, R79, AL79), 'Intro &amp; Setup'!$AF$28, $BR$59:$BR$106)))</f>
        <v/>
      </c>
      <c r="AO79" s="18" t="str">
        <f t="shared" si="42"/>
        <v/>
      </c>
      <c r="AQ79" s="61" t="str">
        <f t="shared" si="47"/>
        <v/>
      </c>
      <c r="AS79" s="13" t="str">
        <f>IF(AD79="", "", IF(J79="", IF('Intro &amp; Setup'!$W$30='Intro &amp; Setup'!$BN$5, AD79-$BP$2, NETWORKDAYS($BP$2, AD79, $BR$59:$BR$106)-1), IF(AD79&lt;J79, $AS$7, $AS$6)))</f>
        <v/>
      </c>
      <c r="AT79" s="20" t="str">
        <f>IF(AE79="", "", IF(K79="", IF('Intro &amp; Setup'!$W$30='Intro &amp; Setup'!$BN$5, AE79-$BP$2, NETWORKDAYS($BP$2, AE79, $BR$59:$BR$106)-1), IF(AE79&lt;K79, $AS$7, $AS$6)))</f>
        <v/>
      </c>
      <c r="AU79" s="20" t="str">
        <f>IF(AF79="", "", IF(L79="", IF('Intro &amp; Setup'!$W$30='Intro &amp; Setup'!$BN$5, AF79-$BP$2, NETWORKDAYS($BP$2, AF79, $BR$59:$BR$106)-1), IF(AF79&lt;L79, $AS$7, $AS$6)))</f>
        <v/>
      </c>
      <c r="AV79" s="20" t="str">
        <f>IF(AG79="", "", IF(M79="", IF('Intro &amp; Setup'!$W$30='Intro &amp; Setup'!$BN$5, AG79-$BP$2, NETWORKDAYS($BP$2, AG79, $BR$59:$BR$106)-1), IF(AG79&lt;M79, $AS$7, $AS$6)))</f>
        <v/>
      </c>
      <c r="AW79" s="20" t="str">
        <f>IF(AH79="", "", IF(N79="", IF('Intro &amp; Setup'!$W$30='Intro &amp; Setup'!$BN$5, AH79-$BP$2, NETWORKDAYS($BP$2, AH79, $BR$59:$BR$106)-1), IF(AH79&lt;N79, $AS$7, $AS$6)))</f>
        <v/>
      </c>
      <c r="AX79" s="20" t="str">
        <f>IF(AI79="", "", IF(O79="", IF('Intro &amp; Setup'!$W$30='Intro &amp; Setup'!$BN$5, AI79-$BP$2, NETWORKDAYS($BP$2, AI79, $BR$59:$BR$106)-1), IF(AI79&lt;O79, $AS$7, $AS$6)))</f>
        <v/>
      </c>
      <c r="AY79" s="20" t="str">
        <f>IF(AJ79="", "", IF(P79="", IF('Intro &amp; Setup'!$W$30='Intro &amp; Setup'!$BN$5, AJ79-$BP$2, NETWORKDAYS($BP$2, AJ79, $BR$59:$BR$106)-1), IF(AJ79&lt;P79, $AS$7, $AS$6)))</f>
        <v/>
      </c>
      <c r="AZ79" s="20" t="str">
        <f>IF(AK79="", "", IF(Q79="", IF('Intro &amp; Setup'!$W$30='Intro &amp; Setup'!$BN$5, AK79-$BP$2, NETWORKDAYS($BP$2, AK79, $BR$59:$BR$106)-1), IF(AK79&lt;Q79, $AS$7, $AS$6)))</f>
        <v/>
      </c>
      <c r="BA79" s="20" t="str">
        <f>IF(AL79="", "", IF(R79="", IF('Intro &amp; Setup'!$W$30='Intro &amp; Setup'!$BN$5, AL79-$BP$2, NETWORKDAYS($BP$2, AL79, $BR$59:$BR$106)-1), IF(AL79&lt;R79, $AS$7, $AS$6)))</f>
        <v/>
      </c>
      <c r="BB79" s="14" t="str">
        <f>IF(AM79="", "", IF(S79="", IF('Intro &amp; Setup'!$W$30='Intro &amp; Setup'!$BN$5, AM79-$BP$2, NETWORKDAYS($BP$2, AM79, $BR$59:$BR$106)-1), IF(AM79&lt;S79, $AS$7, $AS$6)))</f>
        <v/>
      </c>
      <c r="BD79" s="13" t="str">
        <f t="shared" si="48"/>
        <v/>
      </c>
      <c r="BE79" s="20" t="str">
        <f t="shared" si="49"/>
        <v/>
      </c>
      <c r="BF79" s="20" t="str">
        <f t="shared" si="50"/>
        <v/>
      </c>
      <c r="BG79" s="20" t="str">
        <f t="shared" si="51"/>
        <v/>
      </c>
      <c r="BH79" s="20" t="str">
        <f t="shared" si="52"/>
        <v/>
      </c>
      <c r="BI79" s="20" t="str">
        <f t="shared" si="53"/>
        <v/>
      </c>
      <c r="BJ79" s="20" t="str">
        <f t="shared" si="54"/>
        <v/>
      </c>
      <c r="BK79" s="20" t="str">
        <f t="shared" si="55"/>
        <v/>
      </c>
      <c r="BL79" s="20" t="str">
        <f t="shared" si="56"/>
        <v/>
      </c>
      <c r="BM79" s="14" t="str">
        <f t="shared" si="57"/>
        <v/>
      </c>
      <c r="BR79" s="46">
        <f ca="1">IF('Intro &amp; Setup'!$W$30='Intro &amp; Setup'!$BN$14, 0, $BR24)</f>
        <v>43934</v>
      </c>
    </row>
    <row r="80" spans="1:70" x14ac:dyDescent="0.25">
      <c r="A80" s="58"/>
      <c r="B80" s="13" t="str">
        <f t="shared" si="40"/>
        <v/>
      </c>
      <c r="C80" s="18" t="str">
        <f t="shared" si="40"/>
        <v/>
      </c>
      <c r="D80" s="14" t="str">
        <f t="shared" si="40"/>
        <v/>
      </c>
      <c r="E80" s="58"/>
      <c r="F80" s="3" t="str">
        <f t="shared" si="43"/>
        <v/>
      </c>
      <c r="G80" s="58"/>
      <c r="H80" s="95"/>
      <c r="I80" s="96"/>
      <c r="J80" s="97"/>
      <c r="K80" s="96"/>
      <c r="L80" s="96"/>
      <c r="M80" s="96"/>
      <c r="N80" s="96"/>
      <c r="O80" s="96"/>
      <c r="P80" s="96"/>
      <c r="Q80" s="96"/>
      <c r="R80" s="96"/>
      <c r="S80" s="98"/>
      <c r="T80" s="58"/>
      <c r="V80" s="18" t="str">
        <f t="shared" si="44"/>
        <v/>
      </c>
      <c r="W80" s="14" t="str">
        <f t="shared" si="45"/>
        <v/>
      </c>
      <c r="Y80" s="18" t="str">
        <f t="shared" si="41"/>
        <v/>
      </c>
      <c r="Z80" s="14" t="str">
        <f t="shared" si="41"/>
        <v/>
      </c>
      <c r="AB80" s="77" t="str">
        <f t="shared" si="46"/>
        <v/>
      </c>
      <c r="AD80" s="48" t="str">
        <f>IF(OR($H80="", AD$9="", I80=""), "", IF('Intro &amp; Setup'!$W$30='Intro &amp; Setup'!$BN$15, I80+'Intro &amp; Setup'!$AF$19, WORKDAY(I80, 'Intro &amp; Setup'!$AF$19, $BR$59:$BR$106)))</f>
        <v/>
      </c>
      <c r="AE80" s="2" t="str">
        <f>IF(OR($H80="", AE$9="", J80=""), "", IF('Intro &amp; Setup'!$W$30='Intro &amp; Setup'!$BN$15, IF($Z$3='Intro &amp; Setup'!$BN$9, J80, AD80)+'Intro &amp; Setup'!$AF$20, WORKDAY(IF($Z$3='Intro &amp; Setup'!$BN$9, J80, AD80), 'Intro &amp; Setup'!$AF$20, $BR$59:$BR$106)))</f>
        <v/>
      </c>
      <c r="AF80" s="2" t="str">
        <f>IF(OR($H80="", AF$9="", K80=""), "", IF('Intro &amp; Setup'!$W$30='Intro &amp; Setup'!$BN$15, IF($Z$3='Intro &amp; Setup'!$BN$9, K80, AE80)+'Intro &amp; Setup'!$AF$21, WORKDAY(IF($Z$3='Intro &amp; Setup'!$BN$9, K80, AE80), 'Intro &amp; Setup'!$AF$21, $BR$59:$BR$106)))</f>
        <v/>
      </c>
      <c r="AG80" s="2" t="str">
        <f>IF(OR($H80="", AG$9="", L80=""), "", IF('Intro &amp; Setup'!$W$30='Intro &amp; Setup'!$BN$15, IF($Z$3='Intro &amp; Setup'!$BN$9, L80, AF80)+'Intro &amp; Setup'!$AF$22, WORKDAY(IF($Z$3='Intro &amp; Setup'!$BN$9, L80, AF80), 'Intro &amp; Setup'!$AF$22, $BR$59:$BR$106)))</f>
        <v/>
      </c>
      <c r="AH80" s="2" t="str">
        <f>IF(OR($H80="", AH$9="", M80=""), "", IF('Intro &amp; Setup'!$W$30='Intro &amp; Setup'!$BN$15, IF($Z$3='Intro &amp; Setup'!$BN$9, M80, AG80)+'Intro &amp; Setup'!$AF$23, WORKDAY(IF($Z$3='Intro &amp; Setup'!$BN$9, M80, AG80), 'Intro &amp; Setup'!$AF$23, $BR$59:$BR$106)))</f>
        <v/>
      </c>
      <c r="AI80" s="2" t="str">
        <f>IF(OR($H80="", AI$9="", N80=""), "", IF('Intro &amp; Setup'!$W$30='Intro &amp; Setup'!$BN$15, IF($Z$3='Intro &amp; Setup'!$BN$9, N80, AH80)+'Intro &amp; Setup'!$AF$24, WORKDAY(IF($Z$3='Intro &amp; Setup'!$BN$9, N80, AH80), 'Intro &amp; Setup'!$AF$24, $BR$59:$BR$106)))</f>
        <v/>
      </c>
      <c r="AJ80" s="2" t="str">
        <f>IF(OR($H80="", AJ$9="", O80=""), "", IF('Intro &amp; Setup'!$W$30='Intro &amp; Setup'!$BN$15, IF($Z$3='Intro &amp; Setup'!$BN$9, O80, AI80)+'Intro &amp; Setup'!$AF$25, WORKDAY(IF($Z$3='Intro &amp; Setup'!$BN$9, O80, AI80), 'Intro &amp; Setup'!$AF$25, $BR$59:$BR$106)))</f>
        <v/>
      </c>
      <c r="AK80" s="2" t="str">
        <f>IF(OR($H80="", AK$9="", P80=""), "", IF('Intro &amp; Setup'!$W$30='Intro &amp; Setup'!$BN$15, IF($Z$3='Intro &amp; Setup'!$BN$9, P80, AJ80)+'Intro &amp; Setup'!$AF$26, WORKDAY(IF($Z$3='Intro &amp; Setup'!$BN$9, P80, AJ80), 'Intro &amp; Setup'!$AF$26, $BR$59:$BR$106)))</f>
        <v/>
      </c>
      <c r="AL80" s="2" t="str">
        <f>IF(OR($H80="", AL$9="", Q80=""), "", IF('Intro &amp; Setup'!$W$30='Intro &amp; Setup'!$BN$15, IF($Z$3='Intro &amp; Setup'!$BN$9, Q80, AK80)+'Intro &amp; Setup'!$AF$27, WORKDAY(IF($Z$3='Intro &amp; Setup'!$BN$9, Q80, AK80), 'Intro &amp; Setup'!$AF$27, $BR$59:$BR$106)))</f>
        <v/>
      </c>
      <c r="AM80" s="10" t="str">
        <f>IF(OR($H80="", AM$9="", R80=""), "", IF('Intro &amp; Setup'!$W$30='Intro &amp; Setup'!$BN$15, IF($Z$3='Intro &amp; Setup'!$BN$9, R80, AL80)+'Intro &amp; Setup'!$AF$28, WORKDAY(IF($Z$3='Intro &amp; Setup'!$BN$9, R80, AL80), 'Intro &amp; Setup'!$AF$28, $BR$59:$BR$106)))</f>
        <v/>
      </c>
      <c r="AO80" s="18" t="str">
        <f t="shared" si="42"/>
        <v/>
      </c>
      <c r="AQ80" s="61" t="str">
        <f t="shared" si="47"/>
        <v/>
      </c>
      <c r="AS80" s="13" t="str">
        <f>IF(AD80="", "", IF(J80="", IF('Intro &amp; Setup'!$W$30='Intro &amp; Setup'!$BN$5, AD80-$BP$2, NETWORKDAYS($BP$2, AD80, $BR$59:$BR$106)-1), IF(AD80&lt;J80, $AS$7, $AS$6)))</f>
        <v/>
      </c>
      <c r="AT80" s="20" t="str">
        <f>IF(AE80="", "", IF(K80="", IF('Intro &amp; Setup'!$W$30='Intro &amp; Setup'!$BN$5, AE80-$BP$2, NETWORKDAYS($BP$2, AE80, $BR$59:$BR$106)-1), IF(AE80&lt;K80, $AS$7, $AS$6)))</f>
        <v/>
      </c>
      <c r="AU80" s="20" t="str">
        <f>IF(AF80="", "", IF(L80="", IF('Intro &amp; Setup'!$W$30='Intro &amp; Setup'!$BN$5, AF80-$BP$2, NETWORKDAYS($BP$2, AF80, $BR$59:$BR$106)-1), IF(AF80&lt;L80, $AS$7, $AS$6)))</f>
        <v/>
      </c>
      <c r="AV80" s="20" t="str">
        <f>IF(AG80="", "", IF(M80="", IF('Intro &amp; Setup'!$W$30='Intro &amp; Setup'!$BN$5, AG80-$BP$2, NETWORKDAYS($BP$2, AG80, $BR$59:$BR$106)-1), IF(AG80&lt;M80, $AS$7, $AS$6)))</f>
        <v/>
      </c>
      <c r="AW80" s="20" t="str">
        <f>IF(AH80="", "", IF(N80="", IF('Intro &amp; Setup'!$W$30='Intro &amp; Setup'!$BN$5, AH80-$BP$2, NETWORKDAYS($BP$2, AH80, $BR$59:$BR$106)-1), IF(AH80&lt;N80, $AS$7, $AS$6)))</f>
        <v/>
      </c>
      <c r="AX80" s="20" t="str">
        <f>IF(AI80="", "", IF(O80="", IF('Intro &amp; Setup'!$W$30='Intro &amp; Setup'!$BN$5, AI80-$BP$2, NETWORKDAYS($BP$2, AI80, $BR$59:$BR$106)-1), IF(AI80&lt;O80, $AS$7, $AS$6)))</f>
        <v/>
      </c>
      <c r="AY80" s="20" t="str">
        <f>IF(AJ80="", "", IF(P80="", IF('Intro &amp; Setup'!$W$30='Intro &amp; Setup'!$BN$5, AJ80-$BP$2, NETWORKDAYS($BP$2, AJ80, $BR$59:$BR$106)-1), IF(AJ80&lt;P80, $AS$7, $AS$6)))</f>
        <v/>
      </c>
      <c r="AZ80" s="20" t="str">
        <f>IF(AK80="", "", IF(Q80="", IF('Intro &amp; Setup'!$W$30='Intro &amp; Setup'!$BN$5, AK80-$BP$2, NETWORKDAYS($BP$2, AK80, $BR$59:$BR$106)-1), IF(AK80&lt;Q80, $AS$7, $AS$6)))</f>
        <v/>
      </c>
      <c r="BA80" s="20" t="str">
        <f>IF(AL80="", "", IF(R80="", IF('Intro &amp; Setup'!$W$30='Intro &amp; Setup'!$BN$5, AL80-$BP$2, NETWORKDAYS($BP$2, AL80, $BR$59:$BR$106)-1), IF(AL80&lt;R80, $AS$7, $AS$6)))</f>
        <v/>
      </c>
      <c r="BB80" s="14" t="str">
        <f>IF(AM80="", "", IF(S80="", IF('Intro &amp; Setup'!$W$30='Intro &amp; Setup'!$BN$5, AM80-$BP$2, NETWORKDAYS($BP$2, AM80, $BR$59:$BR$106)-1), IF(AM80&lt;S80, $AS$7, $AS$6)))</f>
        <v/>
      </c>
      <c r="BD80" s="13" t="str">
        <f t="shared" si="48"/>
        <v/>
      </c>
      <c r="BE80" s="20" t="str">
        <f t="shared" si="49"/>
        <v/>
      </c>
      <c r="BF80" s="20" t="str">
        <f t="shared" si="50"/>
        <v/>
      </c>
      <c r="BG80" s="20" t="str">
        <f t="shared" si="51"/>
        <v/>
      </c>
      <c r="BH80" s="20" t="str">
        <f t="shared" si="52"/>
        <v/>
      </c>
      <c r="BI80" s="20" t="str">
        <f t="shared" si="53"/>
        <v/>
      </c>
      <c r="BJ80" s="20" t="str">
        <f t="shared" si="54"/>
        <v/>
      </c>
      <c r="BK80" s="20" t="str">
        <f t="shared" si="55"/>
        <v/>
      </c>
      <c r="BL80" s="20" t="str">
        <f t="shared" si="56"/>
        <v/>
      </c>
      <c r="BM80" s="14" t="str">
        <f t="shared" si="57"/>
        <v/>
      </c>
      <c r="BR80" s="46">
        <f ca="1">IF('Intro &amp; Setup'!$W$30='Intro &amp; Setup'!$BN$14, 0, $BR25)</f>
        <v>43955</v>
      </c>
    </row>
    <row r="81" spans="1:70" x14ac:dyDescent="0.25">
      <c r="A81" s="58"/>
      <c r="B81" s="13" t="str">
        <f t="shared" si="40"/>
        <v/>
      </c>
      <c r="C81" s="18" t="str">
        <f t="shared" si="40"/>
        <v/>
      </c>
      <c r="D81" s="14" t="str">
        <f t="shared" si="40"/>
        <v/>
      </c>
      <c r="E81" s="58"/>
      <c r="F81" s="3" t="str">
        <f t="shared" si="43"/>
        <v/>
      </c>
      <c r="G81" s="58"/>
      <c r="H81" s="95"/>
      <c r="I81" s="96"/>
      <c r="J81" s="97"/>
      <c r="K81" s="96"/>
      <c r="L81" s="96"/>
      <c r="M81" s="96"/>
      <c r="N81" s="96"/>
      <c r="O81" s="96"/>
      <c r="P81" s="96"/>
      <c r="Q81" s="96"/>
      <c r="R81" s="96"/>
      <c r="S81" s="98"/>
      <c r="T81" s="58"/>
      <c r="V81" s="18" t="str">
        <f t="shared" si="44"/>
        <v/>
      </c>
      <c r="W81" s="14" t="str">
        <f t="shared" si="45"/>
        <v/>
      </c>
      <c r="Y81" s="18" t="str">
        <f t="shared" si="41"/>
        <v/>
      </c>
      <c r="Z81" s="14" t="str">
        <f t="shared" si="41"/>
        <v/>
      </c>
      <c r="AB81" s="77" t="str">
        <f t="shared" si="46"/>
        <v/>
      </c>
      <c r="AD81" s="48" t="str">
        <f>IF(OR($H81="", AD$9="", I81=""), "", IF('Intro &amp; Setup'!$W$30='Intro &amp; Setup'!$BN$15, I81+'Intro &amp; Setup'!$AF$19, WORKDAY(I81, 'Intro &amp; Setup'!$AF$19, $BR$59:$BR$106)))</f>
        <v/>
      </c>
      <c r="AE81" s="2" t="str">
        <f>IF(OR($H81="", AE$9="", J81=""), "", IF('Intro &amp; Setup'!$W$30='Intro &amp; Setup'!$BN$15, IF($Z$3='Intro &amp; Setup'!$BN$9, J81, AD81)+'Intro &amp; Setup'!$AF$20, WORKDAY(IF($Z$3='Intro &amp; Setup'!$BN$9, J81, AD81), 'Intro &amp; Setup'!$AF$20, $BR$59:$BR$106)))</f>
        <v/>
      </c>
      <c r="AF81" s="2" t="str">
        <f>IF(OR($H81="", AF$9="", K81=""), "", IF('Intro &amp; Setup'!$W$30='Intro &amp; Setup'!$BN$15, IF($Z$3='Intro &amp; Setup'!$BN$9, K81, AE81)+'Intro &amp; Setup'!$AF$21, WORKDAY(IF($Z$3='Intro &amp; Setup'!$BN$9, K81, AE81), 'Intro &amp; Setup'!$AF$21, $BR$59:$BR$106)))</f>
        <v/>
      </c>
      <c r="AG81" s="2" t="str">
        <f>IF(OR($H81="", AG$9="", L81=""), "", IF('Intro &amp; Setup'!$W$30='Intro &amp; Setup'!$BN$15, IF($Z$3='Intro &amp; Setup'!$BN$9, L81, AF81)+'Intro &amp; Setup'!$AF$22, WORKDAY(IF($Z$3='Intro &amp; Setup'!$BN$9, L81, AF81), 'Intro &amp; Setup'!$AF$22, $BR$59:$BR$106)))</f>
        <v/>
      </c>
      <c r="AH81" s="2" t="str">
        <f>IF(OR($H81="", AH$9="", M81=""), "", IF('Intro &amp; Setup'!$W$30='Intro &amp; Setup'!$BN$15, IF($Z$3='Intro &amp; Setup'!$BN$9, M81, AG81)+'Intro &amp; Setup'!$AF$23, WORKDAY(IF($Z$3='Intro &amp; Setup'!$BN$9, M81, AG81), 'Intro &amp; Setup'!$AF$23, $BR$59:$BR$106)))</f>
        <v/>
      </c>
      <c r="AI81" s="2" t="str">
        <f>IF(OR($H81="", AI$9="", N81=""), "", IF('Intro &amp; Setup'!$W$30='Intro &amp; Setup'!$BN$15, IF($Z$3='Intro &amp; Setup'!$BN$9, N81, AH81)+'Intro &amp; Setup'!$AF$24, WORKDAY(IF($Z$3='Intro &amp; Setup'!$BN$9, N81, AH81), 'Intro &amp; Setup'!$AF$24, $BR$59:$BR$106)))</f>
        <v/>
      </c>
      <c r="AJ81" s="2" t="str">
        <f>IF(OR($H81="", AJ$9="", O81=""), "", IF('Intro &amp; Setup'!$W$30='Intro &amp; Setup'!$BN$15, IF($Z$3='Intro &amp; Setup'!$BN$9, O81, AI81)+'Intro &amp; Setup'!$AF$25, WORKDAY(IF($Z$3='Intro &amp; Setup'!$BN$9, O81, AI81), 'Intro &amp; Setup'!$AF$25, $BR$59:$BR$106)))</f>
        <v/>
      </c>
      <c r="AK81" s="2" t="str">
        <f>IF(OR($H81="", AK$9="", P81=""), "", IF('Intro &amp; Setup'!$W$30='Intro &amp; Setup'!$BN$15, IF($Z$3='Intro &amp; Setup'!$BN$9, P81, AJ81)+'Intro &amp; Setup'!$AF$26, WORKDAY(IF($Z$3='Intro &amp; Setup'!$BN$9, P81, AJ81), 'Intro &amp; Setup'!$AF$26, $BR$59:$BR$106)))</f>
        <v/>
      </c>
      <c r="AL81" s="2" t="str">
        <f>IF(OR($H81="", AL$9="", Q81=""), "", IF('Intro &amp; Setup'!$W$30='Intro &amp; Setup'!$BN$15, IF($Z$3='Intro &amp; Setup'!$BN$9, Q81, AK81)+'Intro &amp; Setup'!$AF$27, WORKDAY(IF($Z$3='Intro &amp; Setup'!$BN$9, Q81, AK81), 'Intro &amp; Setup'!$AF$27, $BR$59:$BR$106)))</f>
        <v/>
      </c>
      <c r="AM81" s="10" t="str">
        <f>IF(OR($H81="", AM$9="", R81=""), "", IF('Intro &amp; Setup'!$W$30='Intro &amp; Setup'!$BN$15, IF($Z$3='Intro &amp; Setup'!$BN$9, R81, AL81)+'Intro &amp; Setup'!$AF$28, WORKDAY(IF($Z$3='Intro &amp; Setup'!$BN$9, R81, AL81), 'Intro &amp; Setup'!$AF$28, $BR$59:$BR$106)))</f>
        <v/>
      </c>
      <c r="AO81" s="18" t="str">
        <f t="shared" si="42"/>
        <v/>
      </c>
      <c r="AQ81" s="61" t="str">
        <f t="shared" si="47"/>
        <v/>
      </c>
      <c r="AS81" s="13" t="str">
        <f>IF(AD81="", "", IF(J81="", IF('Intro &amp; Setup'!$W$30='Intro &amp; Setup'!$BN$5, AD81-$BP$2, NETWORKDAYS($BP$2, AD81, $BR$59:$BR$106)-1), IF(AD81&lt;J81, $AS$7, $AS$6)))</f>
        <v/>
      </c>
      <c r="AT81" s="20" t="str">
        <f>IF(AE81="", "", IF(K81="", IF('Intro &amp; Setup'!$W$30='Intro &amp; Setup'!$BN$5, AE81-$BP$2, NETWORKDAYS($BP$2, AE81, $BR$59:$BR$106)-1), IF(AE81&lt;K81, $AS$7, $AS$6)))</f>
        <v/>
      </c>
      <c r="AU81" s="20" t="str">
        <f>IF(AF81="", "", IF(L81="", IF('Intro &amp; Setup'!$W$30='Intro &amp; Setup'!$BN$5, AF81-$BP$2, NETWORKDAYS($BP$2, AF81, $BR$59:$BR$106)-1), IF(AF81&lt;L81, $AS$7, $AS$6)))</f>
        <v/>
      </c>
      <c r="AV81" s="20" t="str">
        <f>IF(AG81="", "", IF(M81="", IF('Intro &amp; Setup'!$W$30='Intro &amp; Setup'!$BN$5, AG81-$BP$2, NETWORKDAYS($BP$2, AG81, $BR$59:$BR$106)-1), IF(AG81&lt;M81, $AS$7, $AS$6)))</f>
        <v/>
      </c>
      <c r="AW81" s="20" t="str">
        <f>IF(AH81="", "", IF(N81="", IF('Intro &amp; Setup'!$W$30='Intro &amp; Setup'!$BN$5, AH81-$BP$2, NETWORKDAYS($BP$2, AH81, $BR$59:$BR$106)-1), IF(AH81&lt;N81, $AS$7, $AS$6)))</f>
        <v/>
      </c>
      <c r="AX81" s="20" t="str">
        <f>IF(AI81="", "", IF(O81="", IF('Intro &amp; Setup'!$W$30='Intro &amp; Setup'!$BN$5, AI81-$BP$2, NETWORKDAYS($BP$2, AI81, $BR$59:$BR$106)-1), IF(AI81&lt;O81, $AS$7, $AS$6)))</f>
        <v/>
      </c>
      <c r="AY81" s="20" t="str">
        <f>IF(AJ81="", "", IF(P81="", IF('Intro &amp; Setup'!$W$30='Intro &amp; Setup'!$BN$5, AJ81-$BP$2, NETWORKDAYS($BP$2, AJ81, $BR$59:$BR$106)-1), IF(AJ81&lt;P81, $AS$7, $AS$6)))</f>
        <v/>
      </c>
      <c r="AZ81" s="20" t="str">
        <f>IF(AK81="", "", IF(Q81="", IF('Intro &amp; Setup'!$W$30='Intro &amp; Setup'!$BN$5, AK81-$BP$2, NETWORKDAYS($BP$2, AK81, $BR$59:$BR$106)-1), IF(AK81&lt;Q81, $AS$7, $AS$6)))</f>
        <v/>
      </c>
      <c r="BA81" s="20" t="str">
        <f>IF(AL81="", "", IF(R81="", IF('Intro &amp; Setup'!$W$30='Intro &amp; Setup'!$BN$5, AL81-$BP$2, NETWORKDAYS($BP$2, AL81, $BR$59:$BR$106)-1), IF(AL81&lt;R81, $AS$7, $AS$6)))</f>
        <v/>
      </c>
      <c r="BB81" s="14" t="str">
        <f>IF(AM81="", "", IF(S81="", IF('Intro &amp; Setup'!$W$30='Intro &amp; Setup'!$BN$5, AM81-$BP$2, NETWORKDAYS($BP$2, AM81, $BR$59:$BR$106)-1), IF(AM81&lt;S81, $AS$7, $AS$6)))</f>
        <v/>
      </c>
      <c r="BD81" s="13" t="str">
        <f t="shared" si="48"/>
        <v/>
      </c>
      <c r="BE81" s="20" t="str">
        <f t="shared" si="49"/>
        <v/>
      </c>
      <c r="BF81" s="20" t="str">
        <f t="shared" si="50"/>
        <v/>
      </c>
      <c r="BG81" s="20" t="str">
        <f t="shared" si="51"/>
        <v/>
      </c>
      <c r="BH81" s="20" t="str">
        <f t="shared" si="52"/>
        <v/>
      </c>
      <c r="BI81" s="20" t="str">
        <f t="shared" si="53"/>
        <v/>
      </c>
      <c r="BJ81" s="20" t="str">
        <f t="shared" si="54"/>
        <v/>
      </c>
      <c r="BK81" s="20" t="str">
        <f t="shared" si="55"/>
        <v/>
      </c>
      <c r="BL81" s="20" t="str">
        <f t="shared" si="56"/>
        <v/>
      </c>
      <c r="BM81" s="14" t="str">
        <f t="shared" si="57"/>
        <v/>
      </c>
      <c r="BR81" s="46">
        <f ca="1">IF('Intro &amp; Setup'!$W$30='Intro &amp; Setup'!$BN$14, 0, $BR26)</f>
        <v>43976</v>
      </c>
    </row>
    <row r="82" spans="1:70" x14ac:dyDescent="0.25">
      <c r="A82" s="58"/>
      <c r="B82" s="13" t="str">
        <f t="shared" si="40"/>
        <v/>
      </c>
      <c r="C82" s="18" t="str">
        <f t="shared" si="40"/>
        <v/>
      </c>
      <c r="D82" s="14" t="str">
        <f t="shared" si="40"/>
        <v/>
      </c>
      <c r="E82" s="58"/>
      <c r="F82" s="3" t="str">
        <f t="shared" si="43"/>
        <v/>
      </c>
      <c r="G82" s="58"/>
      <c r="H82" s="95"/>
      <c r="I82" s="96"/>
      <c r="J82" s="97"/>
      <c r="K82" s="96"/>
      <c r="L82" s="96"/>
      <c r="M82" s="96"/>
      <c r="N82" s="96"/>
      <c r="O82" s="96"/>
      <c r="P82" s="96"/>
      <c r="Q82" s="96"/>
      <c r="R82" s="96"/>
      <c r="S82" s="98"/>
      <c r="T82" s="58"/>
      <c r="V82" s="18" t="str">
        <f t="shared" si="44"/>
        <v/>
      </c>
      <c r="W82" s="14" t="str">
        <f t="shared" si="45"/>
        <v/>
      </c>
      <c r="Y82" s="18" t="str">
        <f t="shared" si="41"/>
        <v/>
      </c>
      <c r="Z82" s="14" t="str">
        <f t="shared" si="41"/>
        <v/>
      </c>
      <c r="AB82" s="77" t="str">
        <f t="shared" si="46"/>
        <v/>
      </c>
      <c r="AD82" s="48" t="str">
        <f>IF(OR($H82="", AD$9="", I82=""), "", IF('Intro &amp; Setup'!$W$30='Intro &amp; Setup'!$BN$15, I82+'Intro &amp; Setup'!$AF$19, WORKDAY(I82, 'Intro &amp; Setup'!$AF$19, $BR$59:$BR$106)))</f>
        <v/>
      </c>
      <c r="AE82" s="2" t="str">
        <f>IF(OR($H82="", AE$9="", J82=""), "", IF('Intro &amp; Setup'!$W$30='Intro &amp; Setup'!$BN$15, IF($Z$3='Intro &amp; Setup'!$BN$9, J82, AD82)+'Intro &amp; Setup'!$AF$20, WORKDAY(IF($Z$3='Intro &amp; Setup'!$BN$9, J82, AD82), 'Intro &amp; Setup'!$AF$20, $BR$59:$BR$106)))</f>
        <v/>
      </c>
      <c r="AF82" s="2" t="str">
        <f>IF(OR($H82="", AF$9="", K82=""), "", IF('Intro &amp; Setup'!$W$30='Intro &amp; Setup'!$BN$15, IF($Z$3='Intro &amp; Setup'!$BN$9, K82, AE82)+'Intro &amp; Setup'!$AF$21, WORKDAY(IF($Z$3='Intro &amp; Setup'!$BN$9, K82, AE82), 'Intro &amp; Setup'!$AF$21, $BR$59:$BR$106)))</f>
        <v/>
      </c>
      <c r="AG82" s="2" t="str">
        <f>IF(OR($H82="", AG$9="", L82=""), "", IF('Intro &amp; Setup'!$W$30='Intro &amp; Setup'!$BN$15, IF($Z$3='Intro &amp; Setup'!$BN$9, L82, AF82)+'Intro &amp; Setup'!$AF$22, WORKDAY(IF($Z$3='Intro &amp; Setup'!$BN$9, L82, AF82), 'Intro &amp; Setup'!$AF$22, $BR$59:$BR$106)))</f>
        <v/>
      </c>
      <c r="AH82" s="2" t="str">
        <f>IF(OR($H82="", AH$9="", M82=""), "", IF('Intro &amp; Setup'!$W$30='Intro &amp; Setup'!$BN$15, IF($Z$3='Intro &amp; Setup'!$BN$9, M82, AG82)+'Intro &amp; Setup'!$AF$23, WORKDAY(IF($Z$3='Intro &amp; Setup'!$BN$9, M82, AG82), 'Intro &amp; Setup'!$AF$23, $BR$59:$BR$106)))</f>
        <v/>
      </c>
      <c r="AI82" s="2" t="str">
        <f>IF(OR($H82="", AI$9="", N82=""), "", IF('Intro &amp; Setup'!$W$30='Intro &amp; Setup'!$BN$15, IF($Z$3='Intro &amp; Setup'!$BN$9, N82, AH82)+'Intro &amp; Setup'!$AF$24, WORKDAY(IF($Z$3='Intro &amp; Setup'!$BN$9, N82, AH82), 'Intro &amp; Setup'!$AF$24, $BR$59:$BR$106)))</f>
        <v/>
      </c>
      <c r="AJ82" s="2" t="str">
        <f>IF(OR($H82="", AJ$9="", O82=""), "", IF('Intro &amp; Setup'!$W$30='Intro &amp; Setup'!$BN$15, IF($Z$3='Intro &amp; Setup'!$BN$9, O82, AI82)+'Intro &amp; Setup'!$AF$25, WORKDAY(IF($Z$3='Intro &amp; Setup'!$BN$9, O82, AI82), 'Intro &amp; Setup'!$AF$25, $BR$59:$BR$106)))</f>
        <v/>
      </c>
      <c r="AK82" s="2" t="str">
        <f>IF(OR($H82="", AK$9="", P82=""), "", IF('Intro &amp; Setup'!$W$30='Intro &amp; Setup'!$BN$15, IF($Z$3='Intro &amp; Setup'!$BN$9, P82, AJ82)+'Intro &amp; Setup'!$AF$26, WORKDAY(IF($Z$3='Intro &amp; Setup'!$BN$9, P82, AJ82), 'Intro &amp; Setup'!$AF$26, $BR$59:$BR$106)))</f>
        <v/>
      </c>
      <c r="AL82" s="2" t="str">
        <f>IF(OR($H82="", AL$9="", Q82=""), "", IF('Intro &amp; Setup'!$W$30='Intro &amp; Setup'!$BN$15, IF($Z$3='Intro &amp; Setup'!$BN$9, Q82, AK82)+'Intro &amp; Setup'!$AF$27, WORKDAY(IF($Z$3='Intro &amp; Setup'!$BN$9, Q82, AK82), 'Intro &amp; Setup'!$AF$27, $BR$59:$BR$106)))</f>
        <v/>
      </c>
      <c r="AM82" s="10" t="str">
        <f>IF(OR($H82="", AM$9="", R82=""), "", IF('Intro &amp; Setup'!$W$30='Intro &amp; Setup'!$BN$15, IF($Z$3='Intro &amp; Setup'!$BN$9, R82, AL82)+'Intro &amp; Setup'!$AF$28, WORKDAY(IF($Z$3='Intro &amp; Setup'!$BN$9, R82, AL82), 'Intro &amp; Setup'!$AF$28, $BR$59:$BR$106)))</f>
        <v/>
      </c>
      <c r="AO82" s="18" t="str">
        <f t="shared" si="42"/>
        <v/>
      </c>
      <c r="AQ82" s="61" t="str">
        <f t="shared" si="47"/>
        <v/>
      </c>
      <c r="AS82" s="13" t="str">
        <f>IF(AD82="", "", IF(J82="", IF('Intro &amp; Setup'!$W$30='Intro &amp; Setup'!$BN$5, AD82-$BP$2, NETWORKDAYS($BP$2, AD82, $BR$59:$BR$106)-1), IF(AD82&lt;J82, $AS$7, $AS$6)))</f>
        <v/>
      </c>
      <c r="AT82" s="20" t="str">
        <f>IF(AE82="", "", IF(K82="", IF('Intro &amp; Setup'!$W$30='Intro &amp; Setup'!$BN$5, AE82-$BP$2, NETWORKDAYS($BP$2, AE82, $BR$59:$BR$106)-1), IF(AE82&lt;K82, $AS$7, $AS$6)))</f>
        <v/>
      </c>
      <c r="AU82" s="20" t="str">
        <f>IF(AF82="", "", IF(L82="", IF('Intro &amp; Setup'!$W$30='Intro &amp; Setup'!$BN$5, AF82-$BP$2, NETWORKDAYS($BP$2, AF82, $BR$59:$BR$106)-1), IF(AF82&lt;L82, $AS$7, $AS$6)))</f>
        <v/>
      </c>
      <c r="AV82" s="20" t="str">
        <f>IF(AG82="", "", IF(M82="", IF('Intro &amp; Setup'!$W$30='Intro &amp; Setup'!$BN$5, AG82-$BP$2, NETWORKDAYS($BP$2, AG82, $BR$59:$BR$106)-1), IF(AG82&lt;M82, $AS$7, $AS$6)))</f>
        <v/>
      </c>
      <c r="AW82" s="20" t="str">
        <f>IF(AH82="", "", IF(N82="", IF('Intro &amp; Setup'!$W$30='Intro &amp; Setup'!$BN$5, AH82-$BP$2, NETWORKDAYS($BP$2, AH82, $BR$59:$BR$106)-1), IF(AH82&lt;N82, $AS$7, $AS$6)))</f>
        <v/>
      </c>
      <c r="AX82" s="20" t="str">
        <f>IF(AI82="", "", IF(O82="", IF('Intro &amp; Setup'!$W$30='Intro &amp; Setup'!$BN$5, AI82-$BP$2, NETWORKDAYS($BP$2, AI82, $BR$59:$BR$106)-1), IF(AI82&lt;O82, $AS$7, $AS$6)))</f>
        <v/>
      </c>
      <c r="AY82" s="20" t="str">
        <f>IF(AJ82="", "", IF(P82="", IF('Intro &amp; Setup'!$W$30='Intro &amp; Setup'!$BN$5, AJ82-$BP$2, NETWORKDAYS($BP$2, AJ82, $BR$59:$BR$106)-1), IF(AJ82&lt;P82, $AS$7, $AS$6)))</f>
        <v/>
      </c>
      <c r="AZ82" s="20" t="str">
        <f>IF(AK82="", "", IF(Q82="", IF('Intro &amp; Setup'!$W$30='Intro &amp; Setup'!$BN$5, AK82-$BP$2, NETWORKDAYS($BP$2, AK82, $BR$59:$BR$106)-1), IF(AK82&lt;Q82, $AS$7, $AS$6)))</f>
        <v/>
      </c>
      <c r="BA82" s="20" t="str">
        <f>IF(AL82="", "", IF(R82="", IF('Intro &amp; Setup'!$W$30='Intro &amp; Setup'!$BN$5, AL82-$BP$2, NETWORKDAYS($BP$2, AL82, $BR$59:$BR$106)-1), IF(AL82&lt;R82, $AS$7, $AS$6)))</f>
        <v/>
      </c>
      <c r="BB82" s="14" t="str">
        <f>IF(AM82="", "", IF(S82="", IF('Intro &amp; Setup'!$W$30='Intro &amp; Setup'!$BN$5, AM82-$BP$2, NETWORKDAYS($BP$2, AM82, $BR$59:$BR$106)-1), IF(AM82&lt;S82, $AS$7, $AS$6)))</f>
        <v/>
      </c>
      <c r="BD82" s="13" t="str">
        <f t="shared" si="48"/>
        <v/>
      </c>
      <c r="BE82" s="20" t="str">
        <f t="shared" si="49"/>
        <v/>
      </c>
      <c r="BF82" s="20" t="str">
        <f t="shared" si="50"/>
        <v/>
      </c>
      <c r="BG82" s="20" t="str">
        <f t="shared" si="51"/>
        <v/>
      </c>
      <c r="BH82" s="20" t="str">
        <f t="shared" si="52"/>
        <v/>
      </c>
      <c r="BI82" s="20" t="str">
        <f t="shared" si="53"/>
        <v/>
      </c>
      <c r="BJ82" s="20" t="str">
        <f t="shared" si="54"/>
        <v/>
      </c>
      <c r="BK82" s="20" t="str">
        <f t="shared" si="55"/>
        <v/>
      </c>
      <c r="BL82" s="20" t="str">
        <f t="shared" si="56"/>
        <v/>
      </c>
      <c r="BM82" s="14" t="str">
        <f t="shared" si="57"/>
        <v/>
      </c>
      <c r="BR82" s="46">
        <f ca="1">IF('Intro &amp; Setup'!$W$30='Intro &amp; Setup'!$BN$14, 0, $BR27)</f>
        <v>44074</v>
      </c>
    </row>
    <row r="83" spans="1:70" x14ac:dyDescent="0.25">
      <c r="A83" s="58"/>
      <c r="B83" s="13" t="str">
        <f t="shared" si="40"/>
        <v/>
      </c>
      <c r="C83" s="18" t="str">
        <f t="shared" si="40"/>
        <v/>
      </c>
      <c r="D83" s="14" t="str">
        <f t="shared" si="40"/>
        <v/>
      </c>
      <c r="E83" s="58"/>
      <c r="F83" s="3" t="str">
        <f t="shared" si="43"/>
        <v/>
      </c>
      <c r="G83" s="58"/>
      <c r="H83" s="95"/>
      <c r="I83" s="96"/>
      <c r="J83" s="97"/>
      <c r="K83" s="96"/>
      <c r="L83" s="96"/>
      <c r="M83" s="96"/>
      <c r="N83" s="96"/>
      <c r="O83" s="96"/>
      <c r="P83" s="96"/>
      <c r="Q83" s="96"/>
      <c r="R83" s="96"/>
      <c r="S83" s="98"/>
      <c r="T83" s="58"/>
      <c r="V83" s="18" t="str">
        <f t="shared" si="44"/>
        <v/>
      </c>
      <c r="W83" s="14" t="str">
        <f t="shared" si="45"/>
        <v/>
      </c>
      <c r="Y83" s="18" t="str">
        <f t="shared" si="41"/>
        <v/>
      </c>
      <c r="Z83" s="14" t="str">
        <f t="shared" si="41"/>
        <v/>
      </c>
      <c r="AB83" s="77" t="str">
        <f t="shared" si="46"/>
        <v/>
      </c>
      <c r="AD83" s="48" t="str">
        <f>IF(OR($H83="", AD$9="", I83=""), "", IF('Intro &amp; Setup'!$W$30='Intro &amp; Setup'!$BN$15, I83+'Intro &amp; Setup'!$AF$19, WORKDAY(I83, 'Intro &amp; Setup'!$AF$19, $BR$59:$BR$106)))</f>
        <v/>
      </c>
      <c r="AE83" s="2" t="str">
        <f>IF(OR($H83="", AE$9="", J83=""), "", IF('Intro &amp; Setup'!$W$30='Intro &amp; Setup'!$BN$15, IF($Z$3='Intro &amp; Setup'!$BN$9, J83, AD83)+'Intro &amp; Setup'!$AF$20, WORKDAY(IF($Z$3='Intro &amp; Setup'!$BN$9, J83, AD83), 'Intro &amp; Setup'!$AF$20, $BR$59:$BR$106)))</f>
        <v/>
      </c>
      <c r="AF83" s="2" t="str">
        <f>IF(OR($H83="", AF$9="", K83=""), "", IF('Intro &amp; Setup'!$W$30='Intro &amp; Setup'!$BN$15, IF($Z$3='Intro &amp; Setup'!$BN$9, K83, AE83)+'Intro &amp; Setup'!$AF$21, WORKDAY(IF($Z$3='Intro &amp; Setup'!$BN$9, K83, AE83), 'Intro &amp; Setup'!$AF$21, $BR$59:$BR$106)))</f>
        <v/>
      </c>
      <c r="AG83" s="2" t="str">
        <f>IF(OR($H83="", AG$9="", L83=""), "", IF('Intro &amp; Setup'!$W$30='Intro &amp; Setup'!$BN$15, IF($Z$3='Intro &amp; Setup'!$BN$9, L83, AF83)+'Intro &amp; Setup'!$AF$22, WORKDAY(IF($Z$3='Intro &amp; Setup'!$BN$9, L83, AF83), 'Intro &amp; Setup'!$AF$22, $BR$59:$BR$106)))</f>
        <v/>
      </c>
      <c r="AH83" s="2" t="str">
        <f>IF(OR($H83="", AH$9="", M83=""), "", IF('Intro &amp; Setup'!$W$30='Intro &amp; Setup'!$BN$15, IF($Z$3='Intro &amp; Setup'!$BN$9, M83, AG83)+'Intro &amp; Setup'!$AF$23, WORKDAY(IF($Z$3='Intro &amp; Setup'!$BN$9, M83, AG83), 'Intro &amp; Setup'!$AF$23, $BR$59:$BR$106)))</f>
        <v/>
      </c>
      <c r="AI83" s="2" t="str">
        <f>IF(OR($H83="", AI$9="", N83=""), "", IF('Intro &amp; Setup'!$W$30='Intro &amp; Setup'!$BN$15, IF($Z$3='Intro &amp; Setup'!$BN$9, N83, AH83)+'Intro &amp; Setup'!$AF$24, WORKDAY(IF($Z$3='Intro &amp; Setup'!$BN$9, N83, AH83), 'Intro &amp; Setup'!$AF$24, $BR$59:$BR$106)))</f>
        <v/>
      </c>
      <c r="AJ83" s="2" t="str">
        <f>IF(OR($H83="", AJ$9="", O83=""), "", IF('Intro &amp; Setup'!$W$30='Intro &amp; Setup'!$BN$15, IF($Z$3='Intro &amp; Setup'!$BN$9, O83, AI83)+'Intro &amp; Setup'!$AF$25, WORKDAY(IF($Z$3='Intro &amp; Setup'!$BN$9, O83, AI83), 'Intro &amp; Setup'!$AF$25, $BR$59:$BR$106)))</f>
        <v/>
      </c>
      <c r="AK83" s="2" t="str">
        <f>IF(OR($H83="", AK$9="", P83=""), "", IF('Intro &amp; Setup'!$W$30='Intro &amp; Setup'!$BN$15, IF($Z$3='Intro &amp; Setup'!$BN$9, P83, AJ83)+'Intro &amp; Setup'!$AF$26, WORKDAY(IF($Z$3='Intro &amp; Setup'!$BN$9, P83, AJ83), 'Intro &amp; Setup'!$AF$26, $BR$59:$BR$106)))</f>
        <v/>
      </c>
      <c r="AL83" s="2" t="str">
        <f>IF(OR($H83="", AL$9="", Q83=""), "", IF('Intro &amp; Setup'!$W$30='Intro &amp; Setup'!$BN$15, IF($Z$3='Intro &amp; Setup'!$BN$9, Q83, AK83)+'Intro &amp; Setup'!$AF$27, WORKDAY(IF($Z$3='Intro &amp; Setup'!$BN$9, Q83, AK83), 'Intro &amp; Setup'!$AF$27, $BR$59:$BR$106)))</f>
        <v/>
      </c>
      <c r="AM83" s="10" t="str">
        <f>IF(OR($H83="", AM$9="", R83=""), "", IF('Intro &amp; Setup'!$W$30='Intro &amp; Setup'!$BN$15, IF($Z$3='Intro &amp; Setup'!$BN$9, R83, AL83)+'Intro &amp; Setup'!$AF$28, WORKDAY(IF($Z$3='Intro &amp; Setup'!$BN$9, R83, AL83), 'Intro &amp; Setup'!$AF$28, $BR$59:$BR$106)))</f>
        <v/>
      </c>
      <c r="AO83" s="18" t="str">
        <f t="shared" si="42"/>
        <v/>
      </c>
      <c r="AQ83" s="61" t="str">
        <f t="shared" si="47"/>
        <v/>
      </c>
      <c r="AS83" s="13" t="str">
        <f>IF(AD83="", "", IF(J83="", IF('Intro &amp; Setup'!$W$30='Intro &amp; Setup'!$BN$5, AD83-$BP$2, NETWORKDAYS($BP$2, AD83, $BR$59:$BR$106)-1), IF(AD83&lt;J83, $AS$7, $AS$6)))</f>
        <v/>
      </c>
      <c r="AT83" s="20" t="str">
        <f>IF(AE83="", "", IF(K83="", IF('Intro &amp; Setup'!$W$30='Intro &amp; Setup'!$BN$5, AE83-$BP$2, NETWORKDAYS($BP$2, AE83, $BR$59:$BR$106)-1), IF(AE83&lt;K83, $AS$7, $AS$6)))</f>
        <v/>
      </c>
      <c r="AU83" s="20" t="str">
        <f>IF(AF83="", "", IF(L83="", IF('Intro &amp; Setup'!$W$30='Intro &amp; Setup'!$BN$5, AF83-$BP$2, NETWORKDAYS($BP$2, AF83, $BR$59:$BR$106)-1), IF(AF83&lt;L83, $AS$7, $AS$6)))</f>
        <v/>
      </c>
      <c r="AV83" s="20" t="str">
        <f>IF(AG83="", "", IF(M83="", IF('Intro &amp; Setup'!$W$30='Intro &amp; Setup'!$BN$5, AG83-$BP$2, NETWORKDAYS($BP$2, AG83, $BR$59:$BR$106)-1), IF(AG83&lt;M83, $AS$7, $AS$6)))</f>
        <v/>
      </c>
      <c r="AW83" s="20" t="str">
        <f>IF(AH83="", "", IF(N83="", IF('Intro &amp; Setup'!$W$30='Intro &amp; Setup'!$BN$5, AH83-$BP$2, NETWORKDAYS($BP$2, AH83, $BR$59:$BR$106)-1), IF(AH83&lt;N83, $AS$7, $AS$6)))</f>
        <v/>
      </c>
      <c r="AX83" s="20" t="str">
        <f>IF(AI83="", "", IF(O83="", IF('Intro &amp; Setup'!$W$30='Intro &amp; Setup'!$BN$5, AI83-$BP$2, NETWORKDAYS($BP$2, AI83, $BR$59:$BR$106)-1), IF(AI83&lt;O83, $AS$7, $AS$6)))</f>
        <v/>
      </c>
      <c r="AY83" s="20" t="str">
        <f>IF(AJ83="", "", IF(P83="", IF('Intro &amp; Setup'!$W$30='Intro &amp; Setup'!$BN$5, AJ83-$BP$2, NETWORKDAYS($BP$2, AJ83, $BR$59:$BR$106)-1), IF(AJ83&lt;P83, $AS$7, $AS$6)))</f>
        <v/>
      </c>
      <c r="AZ83" s="20" t="str">
        <f>IF(AK83="", "", IF(Q83="", IF('Intro &amp; Setup'!$W$30='Intro &amp; Setup'!$BN$5, AK83-$BP$2, NETWORKDAYS($BP$2, AK83, $BR$59:$BR$106)-1), IF(AK83&lt;Q83, $AS$7, $AS$6)))</f>
        <v/>
      </c>
      <c r="BA83" s="20" t="str">
        <f>IF(AL83="", "", IF(R83="", IF('Intro &amp; Setup'!$W$30='Intro &amp; Setup'!$BN$5, AL83-$BP$2, NETWORKDAYS($BP$2, AL83, $BR$59:$BR$106)-1), IF(AL83&lt;R83, $AS$7, $AS$6)))</f>
        <v/>
      </c>
      <c r="BB83" s="14" t="str">
        <f>IF(AM83="", "", IF(S83="", IF('Intro &amp; Setup'!$W$30='Intro &amp; Setup'!$BN$5, AM83-$BP$2, NETWORKDAYS($BP$2, AM83, $BR$59:$BR$106)-1), IF(AM83&lt;S83, $AS$7, $AS$6)))</f>
        <v/>
      </c>
      <c r="BD83" s="13" t="str">
        <f t="shared" si="48"/>
        <v/>
      </c>
      <c r="BE83" s="20" t="str">
        <f t="shared" si="49"/>
        <v/>
      </c>
      <c r="BF83" s="20" t="str">
        <f t="shared" si="50"/>
        <v/>
      </c>
      <c r="BG83" s="20" t="str">
        <f t="shared" si="51"/>
        <v/>
      </c>
      <c r="BH83" s="20" t="str">
        <f t="shared" si="52"/>
        <v/>
      </c>
      <c r="BI83" s="20" t="str">
        <f t="shared" si="53"/>
        <v/>
      </c>
      <c r="BJ83" s="20" t="str">
        <f t="shared" si="54"/>
        <v/>
      </c>
      <c r="BK83" s="20" t="str">
        <f t="shared" si="55"/>
        <v/>
      </c>
      <c r="BL83" s="20" t="str">
        <f t="shared" si="56"/>
        <v/>
      </c>
      <c r="BM83" s="14" t="str">
        <f t="shared" si="57"/>
        <v/>
      </c>
      <c r="BR83" s="46">
        <f ca="1">IF('Intro &amp; Setup'!$W$30='Intro &amp; Setup'!$BN$14, 0, $BR28)</f>
        <v>44190</v>
      </c>
    </row>
    <row r="84" spans="1:70" x14ac:dyDescent="0.25">
      <c r="A84" s="58"/>
      <c r="B84" s="13" t="str">
        <f t="shared" si="40"/>
        <v/>
      </c>
      <c r="C84" s="18" t="str">
        <f t="shared" si="40"/>
        <v/>
      </c>
      <c r="D84" s="14" t="str">
        <f t="shared" si="40"/>
        <v/>
      </c>
      <c r="E84" s="58"/>
      <c r="F84" s="3" t="str">
        <f t="shared" si="43"/>
        <v/>
      </c>
      <c r="G84" s="58"/>
      <c r="H84" s="95"/>
      <c r="I84" s="96"/>
      <c r="J84" s="97"/>
      <c r="K84" s="96"/>
      <c r="L84" s="96"/>
      <c r="M84" s="96"/>
      <c r="N84" s="96"/>
      <c r="O84" s="96"/>
      <c r="P84" s="96"/>
      <c r="Q84" s="96"/>
      <c r="R84" s="96"/>
      <c r="S84" s="98"/>
      <c r="T84" s="58"/>
      <c r="V84" s="18" t="str">
        <f t="shared" si="44"/>
        <v/>
      </c>
      <c r="W84" s="14" t="str">
        <f t="shared" si="45"/>
        <v/>
      </c>
      <c r="Y84" s="18" t="str">
        <f t="shared" si="41"/>
        <v/>
      </c>
      <c r="Z84" s="14" t="str">
        <f t="shared" si="41"/>
        <v/>
      </c>
      <c r="AB84" s="77" t="str">
        <f t="shared" si="46"/>
        <v/>
      </c>
      <c r="AD84" s="48" t="str">
        <f>IF(OR($H84="", AD$9="", I84=""), "", IF('Intro &amp; Setup'!$W$30='Intro &amp; Setup'!$BN$15, I84+'Intro &amp; Setup'!$AF$19, WORKDAY(I84, 'Intro &amp; Setup'!$AF$19, $BR$59:$BR$106)))</f>
        <v/>
      </c>
      <c r="AE84" s="2" t="str">
        <f>IF(OR($H84="", AE$9="", J84=""), "", IF('Intro &amp; Setup'!$W$30='Intro &amp; Setup'!$BN$15, IF($Z$3='Intro &amp; Setup'!$BN$9, J84, AD84)+'Intro &amp; Setup'!$AF$20, WORKDAY(IF($Z$3='Intro &amp; Setup'!$BN$9, J84, AD84), 'Intro &amp; Setup'!$AF$20, $BR$59:$BR$106)))</f>
        <v/>
      </c>
      <c r="AF84" s="2" t="str">
        <f>IF(OR($H84="", AF$9="", K84=""), "", IF('Intro &amp; Setup'!$W$30='Intro &amp; Setup'!$BN$15, IF($Z$3='Intro &amp; Setup'!$BN$9, K84, AE84)+'Intro &amp; Setup'!$AF$21, WORKDAY(IF($Z$3='Intro &amp; Setup'!$BN$9, K84, AE84), 'Intro &amp; Setup'!$AF$21, $BR$59:$BR$106)))</f>
        <v/>
      </c>
      <c r="AG84" s="2" t="str">
        <f>IF(OR($H84="", AG$9="", L84=""), "", IF('Intro &amp; Setup'!$W$30='Intro &amp; Setup'!$BN$15, IF($Z$3='Intro &amp; Setup'!$BN$9, L84, AF84)+'Intro &amp; Setup'!$AF$22, WORKDAY(IF($Z$3='Intro &amp; Setup'!$BN$9, L84, AF84), 'Intro &amp; Setup'!$AF$22, $BR$59:$BR$106)))</f>
        <v/>
      </c>
      <c r="AH84" s="2" t="str">
        <f>IF(OR($H84="", AH$9="", M84=""), "", IF('Intro &amp; Setup'!$W$30='Intro &amp; Setup'!$BN$15, IF($Z$3='Intro &amp; Setup'!$BN$9, M84, AG84)+'Intro &amp; Setup'!$AF$23, WORKDAY(IF($Z$3='Intro &amp; Setup'!$BN$9, M84, AG84), 'Intro &amp; Setup'!$AF$23, $BR$59:$BR$106)))</f>
        <v/>
      </c>
      <c r="AI84" s="2" t="str">
        <f>IF(OR($H84="", AI$9="", N84=""), "", IF('Intro &amp; Setup'!$W$30='Intro &amp; Setup'!$BN$15, IF($Z$3='Intro &amp; Setup'!$BN$9, N84, AH84)+'Intro &amp; Setup'!$AF$24, WORKDAY(IF($Z$3='Intro &amp; Setup'!$BN$9, N84, AH84), 'Intro &amp; Setup'!$AF$24, $BR$59:$BR$106)))</f>
        <v/>
      </c>
      <c r="AJ84" s="2" t="str">
        <f>IF(OR($H84="", AJ$9="", O84=""), "", IF('Intro &amp; Setup'!$W$30='Intro &amp; Setup'!$BN$15, IF($Z$3='Intro &amp; Setup'!$BN$9, O84, AI84)+'Intro &amp; Setup'!$AF$25, WORKDAY(IF($Z$3='Intro &amp; Setup'!$BN$9, O84, AI84), 'Intro &amp; Setup'!$AF$25, $BR$59:$BR$106)))</f>
        <v/>
      </c>
      <c r="AK84" s="2" t="str">
        <f>IF(OR($H84="", AK$9="", P84=""), "", IF('Intro &amp; Setup'!$W$30='Intro &amp; Setup'!$BN$15, IF($Z$3='Intro &amp; Setup'!$BN$9, P84, AJ84)+'Intro &amp; Setup'!$AF$26, WORKDAY(IF($Z$3='Intro &amp; Setup'!$BN$9, P84, AJ84), 'Intro &amp; Setup'!$AF$26, $BR$59:$BR$106)))</f>
        <v/>
      </c>
      <c r="AL84" s="2" t="str">
        <f>IF(OR($H84="", AL$9="", Q84=""), "", IF('Intro &amp; Setup'!$W$30='Intro &amp; Setup'!$BN$15, IF($Z$3='Intro &amp; Setup'!$BN$9, Q84, AK84)+'Intro &amp; Setup'!$AF$27, WORKDAY(IF($Z$3='Intro &amp; Setup'!$BN$9, Q84, AK84), 'Intro &amp; Setup'!$AF$27, $BR$59:$BR$106)))</f>
        <v/>
      </c>
      <c r="AM84" s="10" t="str">
        <f>IF(OR($H84="", AM$9="", R84=""), "", IF('Intro &amp; Setup'!$W$30='Intro &amp; Setup'!$BN$15, IF($Z$3='Intro &amp; Setup'!$BN$9, R84, AL84)+'Intro &amp; Setup'!$AF$28, WORKDAY(IF($Z$3='Intro &amp; Setup'!$BN$9, R84, AL84), 'Intro &amp; Setup'!$AF$28, $BR$59:$BR$106)))</f>
        <v/>
      </c>
      <c r="AO84" s="18" t="str">
        <f t="shared" si="42"/>
        <v/>
      </c>
      <c r="AQ84" s="61" t="str">
        <f t="shared" si="47"/>
        <v/>
      </c>
      <c r="AS84" s="13" t="str">
        <f>IF(AD84="", "", IF(J84="", IF('Intro &amp; Setup'!$W$30='Intro &amp; Setup'!$BN$5, AD84-$BP$2, NETWORKDAYS($BP$2, AD84, $BR$59:$BR$106)-1), IF(AD84&lt;J84, $AS$7, $AS$6)))</f>
        <v/>
      </c>
      <c r="AT84" s="20" t="str">
        <f>IF(AE84="", "", IF(K84="", IF('Intro &amp; Setup'!$W$30='Intro &amp; Setup'!$BN$5, AE84-$BP$2, NETWORKDAYS($BP$2, AE84, $BR$59:$BR$106)-1), IF(AE84&lt;K84, $AS$7, $AS$6)))</f>
        <v/>
      </c>
      <c r="AU84" s="20" t="str">
        <f>IF(AF84="", "", IF(L84="", IF('Intro &amp; Setup'!$W$30='Intro &amp; Setup'!$BN$5, AF84-$BP$2, NETWORKDAYS($BP$2, AF84, $BR$59:$BR$106)-1), IF(AF84&lt;L84, $AS$7, $AS$6)))</f>
        <v/>
      </c>
      <c r="AV84" s="20" t="str">
        <f>IF(AG84="", "", IF(M84="", IF('Intro &amp; Setup'!$W$30='Intro &amp; Setup'!$BN$5, AG84-$BP$2, NETWORKDAYS($BP$2, AG84, $BR$59:$BR$106)-1), IF(AG84&lt;M84, $AS$7, $AS$6)))</f>
        <v/>
      </c>
      <c r="AW84" s="20" t="str">
        <f>IF(AH84="", "", IF(N84="", IF('Intro &amp; Setup'!$W$30='Intro &amp; Setup'!$BN$5, AH84-$BP$2, NETWORKDAYS($BP$2, AH84, $BR$59:$BR$106)-1), IF(AH84&lt;N84, $AS$7, $AS$6)))</f>
        <v/>
      </c>
      <c r="AX84" s="20" t="str">
        <f>IF(AI84="", "", IF(O84="", IF('Intro &amp; Setup'!$W$30='Intro &amp; Setup'!$BN$5, AI84-$BP$2, NETWORKDAYS($BP$2, AI84, $BR$59:$BR$106)-1), IF(AI84&lt;O84, $AS$7, $AS$6)))</f>
        <v/>
      </c>
      <c r="AY84" s="20" t="str">
        <f>IF(AJ84="", "", IF(P84="", IF('Intro &amp; Setup'!$W$30='Intro &amp; Setup'!$BN$5, AJ84-$BP$2, NETWORKDAYS($BP$2, AJ84, $BR$59:$BR$106)-1), IF(AJ84&lt;P84, $AS$7, $AS$6)))</f>
        <v/>
      </c>
      <c r="AZ84" s="20" t="str">
        <f>IF(AK84="", "", IF(Q84="", IF('Intro &amp; Setup'!$W$30='Intro &amp; Setup'!$BN$5, AK84-$BP$2, NETWORKDAYS($BP$2, AK84, $BR$59:$BR$106)-1), IF(AK84&lt;Q84, $AS$7, $AS$6)))</f>
        <v/>
      </c>
      <c r="BA84" s="20" t="str">
        <f>IF(AL84="", "", IF(R84="", IF('Intro &amp; Setup'!$W$30='Intro &amp; Setup'!$BN$5, AL84-$BP$2, NETWORKDAYS($BP$2, AL84, $BR$59:$BR$106)-1), IF(AL84&lt;R84, $AS$7, $AS$6)))</f>
        <v/>
      </c>
      <c r="BB84" s="14" t="str">
        <f>IF(AM84="", "", IF(S84="", IF('Intro &amp; Setup'!$W$30='Intro &amp; Setup'!$BN$5, AM84-$BP$2, NETWORKDAYS($BP$2, AM84, $BR$59:$BR$106)-1), IF(AM84&lt;S84, $AS$7, $AS$6)))</f>
        <v/>
      </c>
      <c r="BD84" s="13" t="str">
        <f t="shared" si="48"/>
        <v/>
      </c>
      <c r="BE84" s="20" t="str">
        <f t="shared" si="49"/>
        <v/>
      </c>
      <c r="BF84" s="20" t="str">
        <f t="shared" si="50"/>
        <v/>
      </c>
      <c r="BG84" s="20" t="str">
        <f t="shared" si="51"/>
        <v/>
      </c>
      <c r="BH84" s="20" t="str">
        <f t="shared" si="52"/>
        <v/>
      </c>
      <c r="BI84" s="20" t="str">
        <f t="shared" si="53"/>
        <v/>
      </c>
      <c r="BJ84" s="20" t="str">
        <f t="shared" si="54"/>
        <v/>
      </c>
      <c r="BK84" s="20" t="str">
        <f t="shared" si="55"/>
        <v/>
      </c>
      <c r="BL84" s="20" t="str">
        <f t="shared" si="56"/>
        <v/>
      </c>
      <c r="BM84" s="14" t="str">
        <f t="shared" si="57"/>
        <v/>
      </c>
      <c r="BR84" s="46">
        <f ca="1">IF('Intro &amp; Setup'!$W$30='Intro &amp; Setup'!$BN$14, 0, $BR29)</f>
        <v>44193</v>
      </c>
    </row>
    <row r="85" spans="1:70" x14ac:dyDescent="0.25">
      <c r="A85" s="58"/>
      <c r="B85" s="13" t="str">
        <f t="shared" si="40"/>
        <v/>
      </c>
      <c r="C85" s="18" t="str">
        <f t="shared" si="40"/>
        <v/>
      </c>
      <c r="D85" s="14" t="str">
        <f t="shared" si="40"/>
        <v/>
      </c>
      <c r="E85" s="58"/>
      <c r="F85" s="3" t="str">
        <f t="shared" si="43"/>
        <v/>
      </c>
      <c r="G85" s="58"/>
      <c r="H85" s="95"/>
      <c r="I85" s="96"/>
      <c r="J85" s="97"/>
      <c r="K85" s="96"/>
      <c r="L85" s="96"/>
      <c r="M85" s="96"/>
      <c r="N85" s="96"/>
      <c r="O85" s="96"/>
      <c r="P85" s="96"/>
      <c r="Q85" s="96"/>
      <c r="R85" s="96"/>
      <c r="S85" s="98"/>
      <c r="T85" s="58"/>
      <c r="V85" s="18" t="str">
        <f t="shared" si="44"/>
        <v/>
      </c>
      <c r="W85" s="14" t="str">
        <f t="shared" si="45"/>
        <v/>
      </c>
      <c r="Y85" s="18" t="str">
        <f t="shared" si="41"/>
        <v/>
      </c>
      <c r="Z85" s="14" t="str">
        <f t="shared" si="41"/>
        <v/>
      </c>
      <c r="AB85" s="77" t="str">
        <f t="shared" si="46"/>
        <v/>
      </c>
      <c r="AD85" s="48" t="str">
        <f>IF(OR($H85="", AD$9="", I85=""), "", IF('Intro &amp; Setup'!$W$30='Intro &amp; Setup'!$BN$15, I85+'Intro &amp; Setup'!$AF$19, WORKDAY(I85, 'Intro &amp; Setup'!$AF$19, $BR$59:$BR$106)))</f>
        <v/>
      </c>
      <c r="AE85" s="2" t="str">
        <f>IF(OR($H85="", AE$9="", J85=""), "", IF('Intro &amp; Setup'!$W$30='Intro &amp; Setup'!$BN$15, IF($Z$3='Intro &amp; Setup'!$BN$9, J85, AD85)+'Intro &amp; Setup'!$AF$20, WORKDAY(IF($Z$3='Intro &amp; Setup'!$BN$9, J85, AD85), 'Intro &amp; Setup'!$AF$20, $BR$59:$BR$106)))</f>
        <v/>
      </c>
      <c r="AF85" s="2" t="str">
        <f>IF(OR($H85="", AF$9="", K85=""), "", IF('Intro &amp; Setup'!$W$30='Intro &amp; Setup'!$BN$15, IF($Z$3='Intro &amp; Setup'!$BN$9, K85, AE85)+'Intro &amp; Setup'!$AF$21, WORKDAY(IF($Z$3='Intro &amp; Setup'!$BN$9, K85, AE85), 'Intro &amp; Setup'!$AF$21, $BR$59:$BR$106)))</f>
        <v/>
      </c>
      <c r="AG85" s="2" t="str">
        <f>IF(OR($H85="", AG$9="", L85=""), "", IF('Intro &amp; Setup'!$W$30='Intro &amp; Setup'!$BN$15, IF($Z$3='Intro &amp; Setup'!$BN$9, L85, AF85)+'Intro &amp; Setup'!$AF$22, WORKDAY(IF($Z$3='Intro &amp; Setup'!$BN$9, L85, AF85), 'Intro &amp; Setup'!$AF$22, $BR$59:$BR$106)))</f>
        <v/>
      </c>
      <c r="AH85" s="2" t="str">
        <f>IF(OR($H85="", AH$9="", M85=""), "", IF('Intro &amp; Setup'!$W$30='Intro &amp; Setup'!$BN$15, IF($Z$3='Intro &amp; Setup'!$BN$9, M85, AG85)+'Intro &amp; Setup'!$AF$23, WORKDAY(IF($Z$3='Intro &amp; Setup'!$BN$9, M85, AG85), 'Intro &amp; Setup'!$AF$23, $BR$59:$BR$106)))</f>
        <v/>
      </c>
      <c r="AI85" s="2" t="str">
        <f>IF(OR($H85="", AI$9="", N85=""), "", IF('Intro &amp; Setup'!$W$30='Intro &amp; Setup'!$BN$15, IF($Z$3='Intro &amp; Setup'!$BN$9, N85, AH85)+'Intro &amp; Setup'!$AF$24, WORKDAY(IF($Z$3='Intro &amp; Setup'!$BN$9, N85, AH85), 'Intro &amp; Setup'!$AF$24, $BR$59:$BR$106)))</f>
        <v/>
      </c>
      <c r="AJ85" s="2" t="str">
        <f>IF(OR($H85="", AJ$9="", O85=""), "", IF('Intro &amp; Setup'!$W$30='Intro &amp; Setup'!$BN$15, IF($Z$3='Intro &amp; Setup'!$BN$9, O85, AI85)+'Intro &amp; Setup'!$AF$25, WORKDAY(IF($Z$3='Intro &amp; Setup'!$BN$9, O85, AI85), 'Intro &amp; Setup'!$AF$25, $BR$59:$BR$106)))</f>
        <v/>
      </c>
      <c r="AK85" s="2" t="str">
        <f>IF(OR($H85="", AK$9="", P85=""), "", IF('Intro &amp; Setup'!$W$30='Intro &amp; Setup'!$BN$15, IF($Z$3='Intro &amp; Setup'!$BN$9, P85, AJ85)+'Intro &amp; Setup'!$AF$26, WORKDAY(IF($Z$3='Intro &amp; Setup'!$BN$9, P85, AJ85), 'Intro &amp; Setup'!$AF$26, $BR$59:$BR$106)))</f>
        <v/>
      </c>
      <c r="AL85" s="2" t="str">
        <f>IF(OR($H85="", AL$9="", Q85=""), "", IF('Intro &amp; Setup'!$W$30='Intro &amp; Setup'!$BN$15, IF($Z$3='Intro &amp; Setup'!$BN$9, Q85, AK85)+'Intro &amp; Setup'!$AF$27, WORKDAY(IF($Z$3='Intro &amp; Setup'!$BN$9, Q85, AK85), 'Intro &amp; Setup'!$AF$27, $BR$59:$BR$106)))</f>
        <v/>
      </c>
      <c r="AM85" s="10" t="str">
        <f>IF(OR($H85="", AM$9="", R85=""), "", IF('Intro &amp; Setup'!$W$30='Intro &amp; Setup'!$BN$15, IF($Z$3='Intro &amp; Setup'!$BN$9, R85, AL85)+'Intro &amp; Setup'!$AF$28, WORKDAY(IF($Z$3='Intro &amp; Setup'!$BN$9, R85, AL85), 'Intro &amp; Setup'!$AF$28, $BR$59:$BR$106)))</f>
        <v/>
      </c>
      <c r="AO85" s="18" t="str">
        <f t="shared" si="42"/>
        <v/>
      </c>
      <c r="AQ85" s="61" t="str">
        <f t="shared" si="47"/>
        <v/>
      </c>
      <c r="AS85" s="13" t="str">
        <f>IF(AD85="", "", IF(J85="", IF('Intro &amp; Setup'!$W$30='Intro &amp; Setup'!$BN$5, AD85-$BP$2, NETWORKDAYS($BP$2, AD85, $BR$59:$BR$106)-1), IF(AD85&lt;J85, $AS$7, $AS$6)))</f>
        <v/>
      </c>
      <c r="AT85" s="20" t="str">
        <f>IF(AE85="", "", IF(K85="", IF('Intro &amp; Setup'!$W$30='Intro &amp; Setup'!$BN$5, AE85-$BP$2, NETWORKDAYS($BP$2, AE85, $BR$59:$BR$106)-1), IF(AE85&lt;K85, $AS$7, $AS$6)))</f>
        <v/>
      </c>
      <c r="AU85" s="20" t="str">
        <f>IF(AF85="", "", IF(L85="", IF('Intro &amp; Setup'!$W$30='Intro &amp; Setup'!$BN$5, AF85-$BP$2, NETWORKDAYS($BP$2, AF85, $BR$59:$BR$106)-1), IF(AF85&lt;L85, $AS$7, $AS$6)))</f>
        <v/>
      </c>
      <c r="AV85" s="20" t="str">
        <f>IF(AG85="", "", IF(M85="", IF('Intro &amp; Setup'!$W$30='Intro &amp; Setup'!$BN$5, AG85-$BP$2, NETWORKDAYS($BP$2, AG85, $BR$59:$BR$106)-1), IF(AG85&lt;M85, $AS$7, $AS$6)))</f>
        <v/>
      </c>
      <c r="AW85" s="20" t="str">
        <f>IF(AH85="", "", IF(N85="", IF('Intro &amp; Setup'!$W$30='Intro &amp; Setup'!$BN$5, AH85-$BP$2, NETWORKDAYS($BP$2, AH85, $BR$59:$BR$106)-1), IF(AH85&lt;N85, $AS$7, $AS$6)))</f>
        <v/>
      </c>
      <c r="AX85" s="20" t="str">
        <f>IF(AI85="", "", IF(O85="", IF('Intro &amp; Setup'!$W$30='Intro &amp; Setup'!$BN$5, AI85-$BP$2, NETWORKDAYS($BP$2, AI85, $BR$59:$BR$106)-1), IF(AI85&lt;O85, $AS$7, $AS$6)))</f>
        <v/>
      </c>
      <c r="AY85" s="20" t="str">
        <f>IF(AJ85="", "", IF(P85="", IF('Intro &amp; Setup'!$W$30='Intro &amp; Setup'!$BN$5, AJ85-$BP$2, NETWORKDAYS($BP$2, AJ85, $BR$59:$BR$106)-1), IF(AJ85&lt;P85, $AS$7, $AS$6)))</f>
        <v/>
      </c>
      <c r="AZ85" s="20" t="str">
        <f>IF(AK85="", "", IF(Q85="", IF('Intro &amp; Setup'!$W$30='Intro &amp; Setup'!$BN$5, AK85-$BP$2, NETWORKDAYS($BP$2, AK85, $BR$59:$BR$106)-1), IF(AK85&lt;Q85, $AS$7, $AS$6)))</f>
        <v/>
      </c>
      <c r="BA85" s="20" t="str">
        <f>IF(AL85="", "", IF(R85="", IF('Intro &amp; Setup'!$W$30='Intro &amp; Setup'!$BN$5, AL85-$BP$2, NETWORKDAYS($BP$2, AL85, $BR$59:$BR$106)-1), IF(AL85&lt;R85, $AS$7, $AS$6)))</f>
        <v/>
      </c>
      <c r="BB85" s="14" t="str">
        <f>IF(AM85="", "", IF(S85="", IF('Intro &amp; Setup'!$W$30='Intro &amp; Setup'!$BN$5, AM85-$BP$2, NETWORKDAYS($BP$2, AM85, $BR$59:$BR$106)-1), IF(AM85&lt;S85, $AS$7, $AS$6)))</f>
        <v/>
      </c>
      <c r="BD85" s="13" t="str">
        <f t="shared" si="48"/>
        <v/>
      </c>
      <c r="BE85" s="20" t="str">
        <f t="shared" si="49"/>
        <v/>
      </c>
      <c r="BF85" s="20" t="str">
        <f t="shared" si="50"/>
        <v/>
      </c>
      <c r="BG85" s="20" t="str">
        <f t="shared" si="51"/>
        <v/>
      </c>
      <c r="BH85" s="20" t="str">
        <f t="shared" si="52"/>
        <v/>
      </c>
      <c r="BI85" s="20" t="str">
        <f t="shared" si="53"/>
        <v/>
      </c>
      <c r="BJ85" s="20" t="str">
        <f t="shared" si="54"/>
        <v/>
      </c>
      <c r="BK85" s="20" t="str">
        <f t="shared" si="55"/>
        <v/>
      </c>
      <c r="BL85" s="20" t="str">
        <f t="shared" si="56"/>
        <v/>
      </c>
      <c r="BM85" s="14" t="str">
        <f t="shared" si="57"/>
        <v/>
      </c>
      <c r="BR85" s="46">
        <f ca="1">IF('Intro &amp; Setup'!$W$30='Intro &amp; Setup'!$BN$14, 0, $BR30)</f>
        <v>2021</v>
      </c>
    </row>
    <row r="86" spans="1:70" x14ac:dyDescent="0.25">
      <c r="A86" s="58"/>
      <c r="B86" s="13" t="str">
        <f t="shared" si="40"/>
        <v/>
      </c>
      <c r="C86" s="18" t="str">
        <f t="shared" si="40"/>
        <v/>
      </c>
      <c r="D86" s="14" t="str">
        <f t="shared" si="40"/>
        <v/>
      </c>
      <c r="E86" s="58"/>
      <c r="F86" s="3" t="str">
        <f t="shared" si="43"/>
        <v/>
      </c>
      <c r="G86" s="58"/>
      <c r="H86" s="95"/>
      <c r="I86" s="96"/>
      <c r="J86" s="97"/>
      <c r="K86" s="96"/>
      <c r="L86" s="96"/>
      <c r="M86" s="96"/>
      <c r="N86" s="96"/>
      <c r="O86" s="96"/>
      <c r="P86" s="96"/>
      <c r="Q86" s="96"/>
      <c r="R86" s="96"/>
      <c r="S86" s="98"/>
      <c r="T86" s="58"/>
      <c r="V86" s="18" t="str">
        <f t="shared" si="44"/>
        <v/>
      </c>
      <c r="W86" s="14" t="str">
        <f t="shared" si="45"/>
        <v/>
      </c>
      <c r="Y86" s="18" t="str">
        <f t="shared" si="41"/>
        <v/>
      </c>
      <c r="Z86" s="14" t="str">
        <f t="shared" si="41"/>
        <v/>
      </c>
      <c r="AB86" s="77" t="str">
        <f t="shared" si="46"/>
        <v/>
      </c>
      <c r="AD86" s="48" t="str">
        <f>IF(OR($H86="", AD$9="", I86=""), "", IF('Intro &amp; Setup'!$W$30='Intro &amp; Setup'!$BN$15, I86+'Intro &amp; Setup'!$AF$19, WORKDAY(I86, 'Intro &amp; Setup'!$AF$19, $BR$59:$BR$106)))</f>
        <v/>
      </c>
      <c r="AE86" s="2" t="str">
        <f>IF(OR($H86="", AE$9="", J86=""), "", IF('Intro &amp; Setup'!$W$30='Intro &amp; Setup'!$BN$15, IF($Z$3='Intro &amp; Setup'!$BN$9, J86, AD86)+'Intro &amp; Setup'!$AF$20, WORKDAY(IF($Z$3='Intro &amp; Setup'!$BN$9, J86, AD86), 'Intro &amp; Setup'!$AF$20, $BR$59:$BR$106)))</f>
        <v/>
      </c>
      <c r="AF86" s="2" t="str">
        <f>IF(OR($H86="", AF$9="", K86=""), "", IF('Intro &amp; Setup'!$W$30='Intro &amp; Setup'!$BN$15, IF($Z$3='Intro &amp; Setup'!$BN$9, K86, AE86)+'Intro &amp; Setup'!$AF$21, WORKDAY(IF($Z$3='Intro &amp; Setup'!$BN$9, K86, AE86), 'Intro &amp; Setup'!$AF$21, $BR$59:$BR$106)))</f>
        <v/>
      </c>
      <c r="AG86" s="2" t="str">
        <f>IF(OR($H86="", AG$9="", L86=""), "", IF('Intro &amp; Setup'!$W$30='Intro &amp; Setup'!$BN$15, IF($Z$3='Intro &amp; Setup'!$BN$9, L86, AF86)+'Intro &amp; Setup'!$AF$22, WORKDAY(IF($Z$3='Intro &amp; Setup'!$BN$9, L86, AF86), 'Intro &amp; Setup'!$AF$22, $BR$59:$BR$106)))</f>
        <v/>
      </c>
      <c r="AH86" s="2" t="str">
        <f>IF(OR($H86="", AH$9="", M86=""), "", IF('Intro &amp; Setup'!$W$30='Intro &amp; Setup'!$BN$15, IF($Z$3='Intro &amp; Setup'!$BN$9, M86, AG86)+'Intro &amp; Setup'!$AF$23, WORKDAY(IF($Z$3='Intro &amp; Setup'!$BN$9, M86, AG86), 'Intro &amp; Setup'!$AF$23, $BR$59:$BR$106)))</f>
        <v/>
      </c>
      <c r="AI86" s="2" t="str">
        <f>IF(OR($H86="", AI$9="", N86=""), "", IF('Intro &amp; Setup'!$W$30='Intro &amp; Setup'!$BN$15, IF($Z$3='Intro &amp; Setup'!$BN$9, N86, AH86)+'Intro &amp; Setup'!$AF$24, WORKDAY(IF($Z$3='Intro &amp; Setup'!$BN$9, N86, AH86), 'Intro &amp; Setup'!$AF$24, $BR$59:$BR$106)))</f>
        <v/>
      </c>
      <c r="AJ86" s="2" t="str">
        <f>IF(OR($H86="", AJ$9="", O86=""), "", IF('Intro &amp; Setup'!$W$30='Intro &amp; Setup'!$BN$15, IF($Z$3='Intro &amp; Setup'!$BN$9, O86, AI86)+'Intro &amp; Setup'!$AF$25, WORKDAY(IF($Z$3='Intro &amp; Setup'!$BN$9, O86, AI86), 'Intro &amp; Setup'!$AF$25, $BR$59:$BR$106)))</f>
        <v/>
      </c>
      <c r="AK86" s="2" t="str">
        <f>IF(OR($H86="", AK$9="", P86=""), "", IF('Intro &amp; Setup'!$W$30='Intro &amp; Setup'!$BN$15, IF($Z$3='Intro &amp; Setup'!$BN$9, P86, AJ86)+'Intro &amp; Setup'!$AF$26, WORKDAY(IF($Z$3='Intro &amp; Setup'!$BN$9, P86, AJ86), 'Intro &amp; Setup'!$AF$26, $BR$59:$BR$106)))</f>
        <v/>
      </c>
      <c r="AL86" s="2" t="str">
        <f>IF(OR($H86="", AL$9="", Q86=""), "", IF('Intro &amp; Setup'!$W$30='Intro &amp; Setup'!$BN$15, IF($Z$3='Intro &amp; Setup'!$BN$9, Q86, AK86)+'Intro &amp; Setup'!$AF$27, WORKDAY(IF($Z$3='Intro &amp; Setup'!$BN$9, Q86, AK86), 'Intro &amp; Setup'!$AF$27, $BR$59:$BR$106)))</f>
        <v/>
      </c>
      <c r="AM86" s="10" t="str">
        <f>IF(OR($H86="", AM$9="", R86=""), "", IF('Intro &amp; Setup'!$W$30='Intro &amp; Setup'!$BN$15, IF($Z$3='Intro &amp; Setup'!$BN$9, R86, AL86)+'Intro &amp; Setup'!$AF$28, WORKDAY(IF($Z$3='Intro &amp; Setup'!$BN$9, R86, AL86), 'Intro &amp; Setup'!$AF$28, $BR$59:$BR$106)))</f>
        <v/>
      </c>
      <c r="AO86" s="18" t="str">
        <f t="shared" si="42"/>
        <v/>
      </c>
      <c r="AQ86" s="61" t="str">
        <f t="shared" si="47"/>
        <v/>
      </c>
      <c r="AS86" s="13" t="str">
        <f>IF(AD86="", "", IF(J86="", IF('Intro &amp; Setup'!$W$30='Intro &amp; Setup'!$BN$5, AD86-$BP$2, NETWORKDAYS($BP$2, AD86, $BR$59:$BR$106)-1), IF(AD86&lt;J86, $AS$7, $AS$6)))</f>
        <v/>
      </c>
      <c r="AT86" s="20" t="str">
        <f>IF(AE86="", "", IF(K86="", IF('Intro &amp; Setup'!$W$30='Intro &amp; Setup'!$BN$5, AE86-$BP$2, NETWORKDAYS($BP$2, AE86, $BR$59:$BR$106)-1), IF(AE86&lt;K86, $AS$7, $AS$6)))</f>
        <v/>
      </c>
      <c r="AU86" s="20" t="str">
        <f>IF(AF86="", "", IF(L86="", IF('Intro &amp; Setup'!$W$30='Intro &amp; Setup'!$BN$5, AF86-$BP$2, NETWORKDAYS($BP$2, AF86, $BR$59:$BR$106)-1), IF(AF86&lt;L86, $AS$7, $AS$6)))</f>
        <v/>
      </c>
      <c r="AV86" s="20" t="str">
        <f>IF(AG86="", "", IF(M86="", IF('Intro &amp; Setup'!$W$30='Intro &amp; Setup'!$BN$5, AG86-$BP$2, NETWORKDAYS($BP$2, AG86, $BR$59:$BR$106)-1), IF(AG86&lt;M86, $AS$7, $AS$6)))</f>
        <v/>
      </c>
      <c r="AW86" s="20" t="str">
        <f>IF(AH86="", "", IF(N86="", IF('Intro &amp; Setup'!$W$30='Intro &amp; Setup'!$BN$5, AH86-$BP$2, NETWORKDAYS($BP$2, AH86, $BR$59:$BR$106)-1), IF(AH86&lt;N86, $AS$7, $AS$6)))</f>
        <v/>
      </c>
      <c r="AX86" s="20" t="str">
        <f>IF(AI86="", "", IF(O86="", IF('Intro &amp; Setup'!$W$30='Intro &amp; Setup'!$BN$5, AI86-$BP$2, NETWORKDAYS($BP$2, AI86, $BR$59:$BR$106)-1), IF(AI86&lt;O86, $AS$7, $AS$6)))</f>
        <v/>
      </c>
      <c r="AY86" s="20" t="str">
        <f>IF(AJ86="", "", IF(P86="", IF('Intro &amp; Setup'!$W$30='Intro &amp; Setup'!$BN$5, AJ86-$BP$2, NETWORKDAYS($BP$2, AJ86, $BR$59:$BR$106)-1), IF(AJ86&lt;P86, $AS$7, $AS$6)))</f>
        <v/>
      </c>
      <c r="AZ86" s="20" t="str">
        <f>IF(AK86="", "", IF(Q86="", IF('Intro &amp; Setup'!$W$30='Intro &amp; Setup'!$BN$5, AK86-$BP$2, NETWORKDAYS($BP$2, AK86, $BR$59:$BR$106)-1), IF(AK86&lt;Q86, $AS$7, $AS$6)))</f>
        <v/>
      </c>
      <c r="BA86" s="20" t="str">
        <f>IF(AL86="", "", IF(R86="", IF('Intro &amp; Setup'!$W$30='Intro &amp; Setup'!$BN$5, AL86-$BP$2, NETWORKDAYS($BP$2, AL86, $BR$59:$BR$106)-1), IF(AL86&lt;R86, $AS$7, $AS$6)))</f>
        <v/>
      </c>
      <c r="BB86" s="14" t="str">
        <f>IF(AM86="", "", IF(S86="", IF('Intro &amp; Setup'!$W$30='Intro &amp; Setup'!$BN$5, AM86-$BP$2, NETWORKDAYS($BP$2, AM86, $BR$59:$BR$106)-1), IF(AM86&lt;S86, $AS$7, $AS$6)))</f>
        <v/>
      </c>
      <c r="BD86" s="13" t="str">
        <f t="shared" si="48"/>
        <v/>
      </c>
      <c r="BE86" s="20" t="str">
        <f t="shared" si="49"/>
        <v/>
      </c>
      <c r="BF86" s="20" t="str">
        <f t="shared" si="50"/>
        <v/>
      </c>
      <c r="BG86" s="20" t="str">
        <f t="shared" si="51"/>
        <v/>
      </c>
      <c r="BH86" s="20" t="str">
        <f t="shared" si="52"/>
        <v/>
      </c>
      <c r="BI86" s="20" t="str">
        <f t="shared" si="53"/>
        <v/>
      </c>
      <c r="BJ86" s="20" t="str">
        <f t="shared" si="54"/>
        <v/>
      </c>
      <c r="BK86" s="20" t="str">
        <f t="shared" si="55"/>
        <v/>
      </c>
      <c r="BL86" s="20" t="str">
        <f t="shared" si="56"/>
        <v/>
      </c>
      <c r="BM86" s="14" t="str">
        <f t="shared" si="57"/>
        <v/>
      </c>
      <c r="BR86" s="46">
        <f ca="1">IF('Intro &amp; Setup'!$W$30='Intro &amp; Setup'!$BN$14, 0, $BR31)</f>
        <v>44197</v>
      </c>
    </row>
    <row r="87" spans="1:70" x14ac:dyDescent="0.25">
      <c r="A87" s="58"/>
      <c r="B87" s="13" t="str">
        <f t="shared" si="40"/>
        <v/>
      </c>
      <c r="C87" s="18" t="str">
        <f t="shared" si="40"/>
        <v/>
      </c>
      <c r="D87" s="14" t="str">
        <f t="shared" si="40"/>
        <v/>
      </c>
      <c r="E87" s="58"/>
      <c r="F87" s="3" t="str">
        <f t="shared" si="43"/>
        <v/>
      </c>
      <c r="G87" s="58"/>
      <c r="H87" s="95"/>
      <c r="I87" s="96"/>
      <c r="J87" s="97"/>
      <c r="K87" s="96"/>
      <c r="L87" s="96"/>
      <c r="M87" s="96"/>
      <c r="N87" s="96"/>
      <c r="O87" s="96"/>
      <c r="P87" s="96"/>
      <c r="Q87" s="96"/>
      <c r="R87" s="96"/>
      <c r="S87" s="98"/>
      <c r="T87" s="58"/>
      <c r="V87" s="18" t="str">
        <f t="shared" si="44"/>
        <v/>
      </c>
      <c r="W87" s="14" t="str">
        <f t="shared" si="45"/>
        <v/>
      </c>
      <c r="Y87" s="18" t="str">
        <f t="shared" si="41"/>
        <v/>
      </c>
      <c r="Z87" s="14" t="str">
        <f t="shared" si="41"/>
        <v/>
      </c>
      <c r="AB87" s="77" t="str">
        <f t="shared" si="46"/>
        <v/>
      </c>
      <c r="AD87" s="48" t="str">
        <f>IF(OR($H87="", AD$9="", I87=""), "", IF('Intro &amp; Setup'!$W$30='Intro &amp; Setup'!$BN$15, I87+'Intro &amp; Setup'!$AF$19, WORKDAY(I87, 'Intro &amp; Setup'!$AF$19, $BR$59:$BR$106)))</f>
        <v/>
      </c>
      <c r="AE87" s="2" t="str">
        <f>IF(OR($H87="", AE$9="", J87=""), "", IF('Intro &amp; Setup'!$W$30='Intro &amp; Setup'!$BN$15, IF($Z$3='Intro &amp; Setup'!$BN$9, J87, AD87)+'Intro &amp; Setup'!$AF$20, WORKDAY(IF($Z$3='Intro &amp; Setup'!$BN$9, J87, AD87), 'Intro &amp; Setup'!$AF$20, $BR$59:$BR$106)))</f>
        <v/>
      </c>
      <c r="AF87" s="2" t="str">
        <f>IF(OR($H87="", AF$9="", K87=""), "", IF('Intro &amp; Setup'!$W$30='Intro &amp; Setup'!$BN$15, IF($Z$3='Intro &amp; Setup'!$BN$9, K87, AE87)+'Intro &amp; Setup'!$AF$21, WORKDAY(IF($Z$3='Intro &amp; Setup'!$BN$9, K87, AE87), 'Intro &amp; Setup'!$AF$21, $BR$59:$BR$106)))</f>
        <v/>
      </c>
      <c r="AG87" s="2" t="str">
        <f>IF(OR($H87="", AG$9="", L87=""), "", IF('Intro &amp; Setup'!$W$30='Intro &amp; Setup'!$BN$15, IF($Z$3='Intro &amp; Setup'!$BN$9, L87, AF87)+'Intro &amp; Setup'!$AF$22, WORKDAY(IF($Z$3='Intro &amp; Setup'!$BN$9, L87, AF87), 'Intro &amp; Setup'!$AF$22, $BR$59:$BR$106)))</f>
        <v/>
      </c>
      <c r="AH87" s="2" t="str">
        <f>IF(OR($H87="", AH$9="", M87=""), "", IF('Intro &amp; Setup'!$W$30='Intro &amp; Setup'!$BN$15, IF($Z$3='Intro &amp; Setup'!$BN$9, M87, AG87)+'Intro &amp; Setup'!$AF$23, WORKDAY(IF($Z$3='Intro &amp; Setup'!$BN$9, M87, AG87), 'Intro &amp; Setup'!$AF$23, $BR$59:$BR$106)))</f>
        <v/>
      </c>
      <c r="AI87" s="2" t="str">
        <f>IF(OR($H87="", AI$9="", N87=""), "", IF('Intro &amp; Setup'!$W$30='Intro &amp; Setup'!$BN$15, IF($Z$3='Intro &amp; Setup'!$BN$9, N87, AH87)+'Intro &amp; Setup'!$AF$24, WORKDAY(IF($Z$3='Intro &amp; Setup'!$BN$9, N87, AH87), 'Intro &amp; Setup'!$AF$24, $BR$59:$BR$106)))</f>
        <v/>
      </c>
      <c r="AJ87" s="2" t="str">
        <f>IF(OR($H87="", AJ$9="", O87=""), "", IF('Intro &amp; Setup'!$W$30='Intro &amp; Setup'!$BN$15, IF($Z$3='Intro &amp; Setup'!$BN$9, O87, AI87)+'Intro &amp; Setup'!$AF$25, WORKDAY(IF($Z$3='Intro &amp; Setup'!$BN$9, O87, AI87), 'Intro &amp; Setup'!$AF$25, $BR$59:$BR$106)))</f>
        <v/>
      </c>
      <c r="AK87" s="2" t="str">
        <f>IF(OR($H87="", AK$9="", P87=""), "", IF('Intro &amp; Setup'!$W$30='Intro &amp; Setup'!$BN$15, IF($Z$3='Intro &amp; Setup'!$BN$9, P87, AJ87)+'Intro &amp; Setup'!$AF$26, WORKDAY(IF($Z$3='Intro &amp; Setup'!$BN$9, P87, AJ87), 'Intro &amp; Setup'!$AF$26, $BR$59:$BR$106)))</f>
        <v/>
      </c>
      <c r="AL87" s="2" t="str">
        <f>IF(OR($H87="", AL$9="", Q87=""), "", IF('Intro &amp; Setup'!$W$30='Intro &amp; Setup'!$BN$15, IF($Z$3='Intro &amp; Setup'!$BN$9, Q87, AK87)+'Intro &amp; Setup'!$AF$27, WORKDAY(IF($Z$3='Intro &amp; Setup'!$BN$9, Q87, AK87), 'Intro &amp; Setup'!$AF$27, $BR$59:$BR$106)))</f>
        <v/>
      </c>
      <c r="AM87" s="10" t="str">
        <f>IF(OR($H87="", AM$9="", R87=""), "", IF('Intro &amp; Setup'!$W$30='Intro &amp; Setup'!$BN$15, IF($Z$3='Intro &amp; Setup'!$BN$9, R87, AL87)+'Intro &amp; Setup'!$AF$28, WORKDAY(IF($Z$3='Intro &amp; Setup'!$BN$9, R87, AL87), 'Intro &amp; Setup'!$AF$28, $BR$59:$BR$106)))</f>
        <v/>
      </c>
      <c r="AO87" s="18" t="str">
        <f t="shared" si="42"/>
        <v/>
      </c>
      <c r="AQ87" s="61" t="str">
        <f t="shared" si="47"/>
        <v/>
      </c>
      <c r="AS87" s="13" t="str">
        <f>IF(AD87="", "", IF(J87="", IF('Intro &amp; Setup'!$W$30='Intro &amp; Setup'!$BN$5, AD87-$BP$2, NETWORKDAYS($BP$2, AD87, $BR$59:$BR$106)-1), IF(AD87&lt;J87, $AS$7, $AS$6)))</f>
        <v/>
      </c>
      <c r="AT87" s="20" t="str">
        <f>IF(AE87="", "", IF(K87="", IF('Intro &amp; Setup'!$W$30='Intro &amp; Setup'!$BN$5, AE87-$BP$2, NETWORKDAYS($BP$2, AE87, $BR$59:$BR$106)-1), IF(AE87&lt;K87, $AS$7, $AS$6)))</f>
        <v/>
      </c>
      <c r="AU87" s="20" t="str">
        <f>IF(AF87="", "", IF(L87="", IF('Intro &amp; Setup'!$W$30='Intro &amp; Setup'!$BN$5, AF87-$BP$2, NETWORKDAYS($BP$2, AF87, $BR$59:$BR$106)-1), IF(AF87&lt;L87, $AS$7, $AS$6)))</f>
        <v/>
      </c>
      <c r="AV87" s="20" t="str">
        <f>IF(AG87="", "", IF(M87="", IF('Intro &amp; Setup'!$W$30='Intro &amp; Setup'!$BN$5, AG87-$BP$2, NETWORKDAYS($BP$2, AG87, $BR$59:$BR$106)-1), IF(AG87&lt;M87, $AS$7, $AS$6)))</f>
        <v/>
      </c>
      <c r="AW87" s="20" t="str">
        <f>IF(AH87="", "", IF(N87="", IF('Intro &amp; Setup'!$W$30='Intro &amp; Setup'!$BN$5, AH87-$BP$2, NETWORKDAYS($BP$2, AH87, $BR$59:$BR$106)-1), IF(AH87&lt;N87, $AS$7, $AS$6)))</f>
        <v/>
      </c>
      <c r="AX87" s="20" t="str">
        <f>IF(AI87="", "", IF(O87="", IF('Intro &amp; Setup'!$W$30='Intro &amp; Setup'!$BN$5, AI87-$BP$2, NETWORKDAYS($BP$2, AI87, $BR$59:$BR$106)-1), IF(AI87&lt;O87, $AS$7, $AS$6)))</f>
        <v/>
      </c>
      <c r="AY87" s="20" t="str">
        <f>IF(AJ87="", "", IF(P87="", IF('Intro &amp; Setup'!$W$30='Intro &amp; Setup'!$BN$5, AJ87-$BP$2, NETWORKDAYS($BP$2, AJ87, $BR$59:$BR$106)-1), IF(AJ87&lt;P87, $AS$7, $AS$6)))</f>
        <v/>
      </c>
      <c r="AZ87" s="20" t="str">
        <f>IF(AK87="", "", IF(Q87="", IF('Intro &amp; Setup'!$W$30='Intro &amp; Setup'!$BN$5, AK87-$BP$2, NETWORKDAYS($BP$2, AK87, $BR$59:$BR$106)-1), IF(AK87&lt;Q87, $AS$7, $AS$6)))</f>
        <v/>
      </c>
      <c r="BA87" s="20" t="str">
        <f>IF(AL87="", "", IF(R87="", IF('Intro &amp; Setup'!$W$30='Intro &amp; Setup'!$BN$5, AL87-$BP$2, NETWORKDAYS($BP$2, AL87, $BR$59:$BR$106)-1), IF(AL87&lt;R87, $AS$7, $AS$6)))</f>
        <v/>
      </c>
      <c r="BB87" s="14" t="str">
        <f>IF(AM87="", "", IF(S87="", IF('Intro &amp; Setup'!$W$30='Intro &amp; Setup'!$BN$5, AM87-$BP$2, NETWORKDAYS($BP$2, AM87, $BR$59:$BR$106)-1), IF(AM87&lt;S87, $AS$7, $AS$6)))</f>
        <v/>
      </c>
      <c r="BD87" s="13" t="str">
        <f t="shared" si="48"/>
        <v/>
      </c>
      <c r="BE87" s="20" t="str">
        <f t="shared" si="49"/>
        <v/>
      </c>
      <c r="BF87" s="20" t="str">
        <f t="shared" si="50"/>
        <v/>
      </c>
      <c r="BG87" s="20" t="str">
        <f t="shared" si="51"/>
        <v/>
      </c>
      <c r="BH87" s="20" t="str">
        <f t="shared" si="52"/>
        <v/>
      </c>
      <c r="BI87" s="20" t="str">
        <f t="shared" si="53"/>
        <v/>
      </c>
      <c r="BJ87" s="20" t="str">
        <f t="shared" si="54"/>
        <v/>
      </c>
      <c r="BK87" s="20" t="str">
        <f t="shared" si="55"/>
        <v/>
      </c>
      <c r="BL87" s="20" t="str">
        <f t="shared" si="56"/>
        <v/>
      </c>
      <c r="BM87" s="14" t="str">
        <f t="shared" si="57"/>
        <v/>
      </c>
      <c r="BR87" s="46">
        <f ca="1">IF('Intro &amp; Setup'!$W$30='Intro &amp; Setup'!$BN$14, 0, $BR32)</f>
        <v>44288</v>
      </c>
    </row>
    <row r="88" spans="1:70" x14ac:dyDescent="0.25">
      <c r="A88" s="58"/>
      <c r="B88" s="13" t="str">
        <f t="shared" si="40"/>
        <v/>
      </c>
      <c r="C88" s="18" t="str">
        <f t="shared" si="40"/>
        <v/>
      </c>
      <c r="D88" s="14" t="str">
        <f t="shared" si="40"/>
        <v/>
      </c>
      <c r="E88" s="58"/>
      <c r="F88" s="3" t="str">
        <f t="shared" si="43"/>
        <v/>
      </c>
      <c r="G88" s="58"/>
      <c r="H88" s="95"/>
      <c r="I88" s="96"/>
      <c r="J88" s="97"/>
      <c r="K88" s="96"/>
      <c r="L88" s="96"/>
      <c r="M88" s="96"/>
      <c r="N88" s="96"/>
      <c r="O88" s="96"/>
      <c r="P88" s="96"/>
      <c r="Q88" s="96"/>
      <c r="R88" s="96"/>
      <c r="S88" s="98"/>
      <c r="T88" s="58"/>
      <c r="V88" s="18" t="str">
        <f t="shared" si="44"/>
        <v/>
      </c>
      <c r="W88" s="14" t="str">
        <f t="shared" si="45"/>
        <v/>
      </c>
      <c r="Y88" s="18" t="str">
        <f t="shared" si="41"/>
        <v/>
      </c>
      <c r="Z88" s="14" t="str">
        <f t="shared" si="41"/>
        <v/>
      </c>
      <c r="AB88" s="77" t="str">
        <f t="shared" si="46"/>
        <v/>
      </c>
      <c r="AD88" s="48" t="str">
        <f>IF(OR($H88="", AD$9="", I88=""), "", IF('Intro &amp; Setup'!$W$30='Intro &amp; Setup'!$BN$15, I88+'Intro &amp; Setup'!$AF$19, WORKDAY(I88, 'Intro &amp; Setup'!$AF$19, $BR$59:$BR$106)))</f>
        <v/>
      </c>
      <c r="AE88" s="2" t="str">
        <f>IF(OR($H88="", AE$9="", J88=""), "", IF('Intro &amp; Setup'!$W$30='Intro &amp; Setup'!$BN$15, IF($Z$3='Intro &amp; Setup'!$BN$9, J88, AD88)+'Intro &amp; Setup'!$AF$20, WORKDAY(IF($Z$3='Intro &amp; Setup'!$BN$9, J88, AD88), 'Intro &amp; Setup'!$AF$20, $BR$59:$BR$106)))</f>
        <v/>
      </c>
      <c r="AF88" s="2" t="str">
        <f>IF(OR($H88="", AF$9="", K88=""), "", IF('Intro &amp; Setup'!$W$30='Intro &amp; Setup'!$BN$15, IF($Z$3='Intro &amp; Setup'!$BN$9, K88, AE88)+'Intro &amp; Setup'!$AF$21, WORKDAY(IF($Z$3='Intro &amp; Setup'!$BN$9, K88, AE88), 'Intro &amp; Setup'!$AF$21, $BR$59:$BR$106)))</f>
        <v/>
      </c>
      <c r="AG88" s="2" t="str">
        <f>IF(OR($H88="", AG$9="", L88=""), "", IF('Intro &amp; Setup'!$W$30='Intro &amp; Setup'!$BN$15, IF($Z$3='Intro &amp; Setup'!$BN$9, L88, AF88)+'Intro &amp; Setup'!$AF$22, WORKDAY(IF($Z$3='Intro &amp; Setup'!$BN$9, L88, AF88), 'Intro &amp; Setup'!$AF$22, $BR$59:$BR$106)))</f>
        <v/>
      </c>
      <c r="AH88" s="2" t="str">
        <f>IF(OR($H88="", AH$9="", M88=""), "", IF('Intro &amp; Setup'!$W$30='Intro &amp; Setup'!$BN$15, IF($Z$3='Intro &amp; Setup'!$BN$9, M88, AG88)+'Intro &amp; Setup'!$AF$23, WORKDAY(IF($Z$3='Intro &amp; Setup'!$BN$9, M88, AG88), 'Intro &amp; Setup'!$AF$23, $BR$59:$BR$106)))</f>
        <v/>
      </c>
      <c r="AI88" s="2" t="str">
        <f>IF(OR($H88="", AI$9="", N88=""), "", IF('Intro &amp; Setup'!$W$30='Intro &amp; Setup'!$BN$15, IF($Z$3='Intro &amp; Setup'!$BN$9, N88, AH88)+'Intro &amp; Setup'!$AF$24, WORKDAY(IF($Z$3='Intro &amp; Setup'!$BN$9, N88, AH88), 'Intro &amp; Setup'!$AF$24, $BR$59:$BR$106)))</f>
        <v/>
      </c>
      <c r="AJ88" s="2" t="str">
        <f>IF(OR($H88="", AJ$9="", O88=""), "", IF('Intro &amp; Setup'!$W$30='Intro &amp; Setup'!$BN$15, IF($Z$3='Intro &amp; Setup'!$BN$9, O88, AI88)+'Intro &amp; Setup'!$AF$25, WORKDAY(IF($Z$3='Intro &amp; Setup'!$BN$9, O88, AI88), 'Intro &amp; Setup'!$AF$25, $BR$59:$BR$106)))</f>
        <v/>
      </c>
      <c r="AK88" s="2" t="str">
        <f>IF(OR($H88="", AK$9="", P88=""), "", IF('Intro &amp; Setup'!$W$30='Intro &amp; Setup'!$BN$15, IF($Z$3='Intro &amp; Setup'!$BN$9, P88, AJ88)+'Intro &amp; Setup'!$AF$26, WORKDAY(IF($Z$3='Intro &amp; Setup'!$BN$9, P88, AJ88), 'Intro &amp; Setup'!$AF$26, $BR$59:$BR$106)))</f>
        <v/>
      </c>
      <c r="AL88" s="2" t="str">
        <f>IF(OR($H88="", AL$9="", Q88=""), "", IF('Intro &amp; Setup'!$W$30='Intro &amp; Setup'!$BN$15, IF($Z$3='Intro &amp; Setup'!$BN$9, Q88, AK88)+'Intro &amp; Setup'!$AF$27, WORKDAY(IF($Z$3='Intro &amp; Setup'!$BN$9, Q88, AK88), 'Intro &amp; Setup'!$AF$27, $BR$59:$BR$106)))</f>
        <v/>
      </c>
      <c r="AM88" s="10" t="str">
        <f>IF(OR($H88="", AM$9="", R88=""), "", IF('Intro &amp; Setup'!$W$30='Intro &amp; Setup'!$BN$15, IF($Z$3='Intro &amp; Setup'!$BN$9, R88, AL88)+'Intro &amp; Setup'!$AF$28, WORKDAY(IF($Z$3='Intro &amp; Setup'!$BN$9, R88, AL88), 'Intro &amp; Setup'!$AF$28, $BR$59:$BR$106)))</f>
        <v/>
      </c>
      <c r="AO88" s="18" t="str">
        <f t="shared" si="42"/>
        <v/>
      </c>
      <c r="AQ88" s="61" t="str">
        <f t="shared" si="47"/>
        <v/>
      </c>
      <c r="AS88" s="13" t="str">
        <f>IF(AD88="", "", IF(J88="", IF('Intro &amp; Setup'!$W$30='Intro &amp; Setup'!$BN$5, AD88-$BP$2, NETWORKDAYS($BP$2, AD88, $BR$59:$BR$106)-1), IF(AD88&lt;J88, $AS$7, $AS$6)))</f>
        <v/>
      </c>
      <c r="AT88" s="20" t="str">
        <f>IF(AE88="", "", IF(K88="", IF('Intro &amp; Setup'!$W$30='Intro &amp; Setup'!$BN$5, AE88-$BP$2, NETWORKDAYS($BP$2, AE88, $BR$59:$BR$106)-1), IF(AE88&lt;K88, $AS$7, $AS$6)))</f>
        <v/>
      </c>
      <c r="AU88" s="20" t="str">
        <f>IF(AF88="", "", IF(L88="", IF('Intro &amp; Setup'!$W$30='Intro &amp; Setup'!$BN$5, AF88-$BP$2, NETWORKDAYS($BP$2, AF88, $BR$59:$BR$106)-1), IF(AF88&lt;L88, $AS$7, $AS$6)))</f>
        <v/>
      </c>
      <c r="AV88" s="20" t="str">
        <f>IF(AG88="", "", IF(M88="", IF('Intro &amp; Setup'!$W$30='Intro &amp; Setup'!$BN$5, AG88-$BP$2, NETWORKDAYS($BP$2, AG88, $BR$59:$BR$106)-1), IF(AG88&lt;M88, $AS$7, $AS$6)))</f>
        <v/>
      </c>
      <c r="AW88" s="20" t="str">
        <f>IF(AH88="", "", IF(N88="", IF('Intro &amp; Setup'!$W$30='Intro &amp; Setup'!$BN$5, AH88-$BP$2, NETWORKDAYS($BP$2, AH88, $BR$59:$BR$106)-1), IF(AH88&lt;N88, $AS$7, $AS$6)))</f>
        <v/>
      </c>
      <c r="AX88" s="20" t="str">
        <f>IF(AI88="", "", IF(O88="", IF('Intro &amp; Setup'!$W$30='Intro &amp; Setup'!$BN$5, AI88-$BP$2, NETWORKDAYS($BP$2, AI88, $BR$59:$BR$106)-1), IF(AI88&lt;O88, $AS$7, $AS$6)))</f>
        <v/>
      </c>
      <c r="AY88" s="20" t="str">
        <f>IF(AJ88="", "", IF(P88="", IF('Intro &amp; Setup'!$W$30='Intro &amp; Setup'!$BN$5, AJ88-$BP$2, NETWORKDAYS($BP$2, AJ88, $BR$59:$BR$106)-1), IF(AJ88&lt;P88, $AS$7, $AS$6)))</f>
        <v/>
      </c>
      <c r="AZ88" s="20" t="str">
        <f>IF(AK88="", "", IF(Q88="", IF('Intro &amp; Setup'!$W$30='Intro &amp; Setup'!$BN$5, AK88-$BP$2, NETWORKDAYS($BP$2, AK88, $BR$59:$BR$106)-1), IF(AK88&lt;Q88, $AS$7, $AS$6)))</f>
        <v/>
      </c>
      <c r="BA88" s="20" t="str">
        <f>IF(AL88="", "", IF(R88="", IF('Intro &amp; Setup'!$W$30='Intro &amp; Setup'!$BN$5, AL88-$BP$2, NETWORKDAYS($BP$2, AL88, $BR$59:$BR$106)-1), IF(AL88&lt;R88, $AS$7, $AS$6)))</f>
        <v/>
      </c>
      <c r="BB88" s="14" t="str">
        <f>IF(AM88="", "", IF(S88="", IF('Intro &amp; Setup'!$W$30='Intro &amp; Setup'!$BN$5, AM88-$BP$2, NETWORKDAYS($BP$2, AM88, $BR$59:$BR$106)-1), IF(AM88&lt;S88, $AS$7, $AS$6)))</f>
        <v/>
      </c>
      <c r="BD88" s="13" t="str">
        <f t="shared" si="48"/>
        <v/>
      </c>
      <c r="BE88" s="20" t="str">
        <f t="shared" si="49"/>
        <v/>
      </c>
      <c r="BF88" s="20" t="str">
        <f t="shared" si="50"/>
        <v/>
      </c>
      <c r="BG88" s="20" t="str">
        <f t="shared" si="51"/>
        <v/>
      </c>
      <c r="BH88" s="20" t="str">
        <f t="shared" si="52"/>
        <v/>
      </c>
      <c r="BI88" s="20" t="str">
        <f t="shared" si="53"/>
        <v/>
      </c>
      <c r="BJ88" s="20" t="str">
        <f t="shared" si="54"/>
        <v/>
      </c>
      <c r="BK88" s="20" t="str">
        <f t="shared" si="55"/>
        <v/>
      </c>
      <c r="BL88" s="20" t="str">
        <f t="shared" si="56"/>
        <v/>
      </c>
      <c r="BM88" s="14" t="str">
        <f t="shared" si="57"/>
        <v/>
      </c>
      <c r="BR88" s="46">
        <f ca="1">IF('Intro &amp; Setup'!$W$30='Intro &amp; Setup'!$BN$14, 0, $BR33)</f>
        <v>44291</v>
      </c>
    </row>
    <row r="89" spans="1:70" x14ac:dyDescent="0.25">
      <c r="A89" s="58"/>
      <c r="B89" s="13" t="str">
        <f t="shared" si="40"/>
        <v/>
      </c>
      <c r="C89" s="18" t="str">
        <f t="shared" si="40"/>
        <v/>
      </c>
      <c r="D89" s="14" t="str">
        <f t="shared" si="40"/>
        <v/>
      </c>
      <c r="E89" s="58"/>
      <c r="F89" s="3" t="str">
        <f t="shared" si="43"/>
        <v/>
      </c>
      <c r="G89" s="58"/>
      <c r="H89" s="95"/>
      <c r="I89" s="96"/>
      <c r="J89" s="97"/>
      <c r="K89" s="96"/>
      <c r="L89" s="96"/>
      <c r="M89" s="96"/>
      <c r="N89" s="96"/>
      <c r="O89" s="96"/>
      <c r="P89" s="96"/>
      <c r="Q89" s="96"/>
      <c r="R89" s="96"/>
      <c r="S89" s="98"/>
      <c r="T89" s="58"/>
      <c r="V89" s="18" t="str">
        <f t="shared" si="44"/>
        <v/>
      </c>
      <c r="W89" s="14" t="str">
        <f t="shared" si="45"/>
        <v/>
      </c>
      <c r="Y89" s="18" t="str">
        <f t="shared" si="41"/>
        <v/>
      </c>
      <c r="Z89" s="14" t="str">
        <f t="shared" si="41"/>
        <v/>
      </c>
      <c r="AB89" s="77" t="str">
        <f t="shared" si="46"/>
        <v/>
      </c>
      <c r="AD89" s="48" t="str">
        <f>IF(OR($H89="", AD$9="", I89=""), "", IF('Intro &amp; Setup'!$W$30='Intro &amp; Setup'!$BN$15, I89+'Intro &amp; Setup'!$AF$19, WORKDAY(I89, 'Intro &amp; Setup'!$AF$19, $BR$59:$BR$106)))</f>
        <v/>
      </c>
      <c r="AE89" s="2" t="str">
        <f>IF(OR($H89="", AE$9="", J89=""), "", IF('Intro &amp; Setup'!$W$30='Intro &amp; Setup'!$BN$15, IF($Z$3='Intro &amp; Setup'!$BN$9, J89, AD89)+'Intro &amp; Setup'!$AF$20, WORKDAY(IF($Z$3='Intro &amp; Setup'!$BN$9, J89, AD89), 'Intro &amp; Setup'!$AF$20, $BR$59:$BR$106)))</f>
        <v/>
      </c>
      <c r="AF89" s="2" t="str">
        <f>IF(OR($H89="", AF$9="", K89=""), "", IF('Intro &amp; Setup'!$W$30='Intro &amp; Setup'!$BN$15, IF($Z$3='Intro &amp; Setup'!$BN$9, K89, AE89)+'Intro &amp; Setup'!$AF$21, WORKDAY(IF($Z$3='Intro &amp; Setup'!$BN$9, K89, AE89), 'Intro &amp; Setup'!$AF$21, $BR$59:$BR$106)))</f>
        <v/>
      </c>
      <c r="AG89" s="2" t="str">
        <f>IF(OR($H89="", AG$9="", L89=""), "", IF('Intro &amp; Setup'!$W$30='Intro &amp; Setup'!$BN$15, IF($Z$3='Intro &amp; Setup'!$BN$9, L89, AF89)+'Intro &amp; Setup'!$AF$22, WORKDAY(IF($Z$3='Intro &amp; Setup'!$BN$9, L89, AF89), 'Intro &amp; Setup'!$AF$22, $BR$59:$BR$106)))</f>
        <v/>
      </c>
      <c r="AH89" s="2" t="str">
        <f>IF(OR($H89="", AH$9="", M89=""), "", IF('Intro &amp; Setup'!$W$30='Intro &amp; Setup'!$BN$15, IF($Z$3='Intro &amp; Setup'!$BN$9, M89, AG89)+'Intro &amp; Setup'!$AF$23, WORKDAY(IF($Z$3='Intro &amp; Setup'!$BN$9, M89, AG89), 'Intro &amp; Setup'!$AF$23, $BR$59:$BR$106)))</f>
        <v/>
      </c>
      <c r="AI89" s="2" t="str">
        <f>IF(OR($H89="", AI$9="", N89=""), "", IF('Intro &amp; Setup'!$W$30='Intro &amp; Setup'!$BN$15, IF($Z$3='Intro &amp; Setup'!$BN$9, N89, AH89)+'Intro &amp; Setup'!$AF$24, WORKDAY(IF($Z$3='Intro &amp; Setup'!$BN$9, N89, AH89), 'Intro &amp; Setup'!$AF$24, $BR$59:$BR$106)))</f>
        <v/>
      </c>
      <c r="AJ89" s="2" t="str">
        <f>IF(OR($H89="", AJ$9="", O89=""), "", IF('Intro &amp; Setup'!$W$30='Intro &amp; Setup'!$BN$15, IF($Z$3='Intro &amp; Setup'!$BN$9, O89, AI89)+'Intro &amp; Setup'!$AF$25, WORKDAY(IF($Z$3='Intro &amp; Setup'!$BN$9, O89, AI89), 'Intro &amp; Setup'!$AF$25, $BR$59:$BR$106)))</f>
        <v/>
      </c>
      <c r="AK89" s="2" t="str">
        <f>IF(OR($H89="", AK$9="", P89=""), "", IF('Intro &amp; Setup'!$W$30='Intro &amp; Setup'!$BN$15, IF($Z$3='Intro &amp; Setup'!$BN$9, P89, AJ89)+'Intro &amp; Setup'!$AF$26, WORKDAY(IF($Z$3='Intro &amp; Setup'!$BN$9, P89, AJ89), 'Intro &amp; Setup'!$AF$26, $BR$59:$BR$106)))</f>
        <v/>
      </c>
      <c r="AL89" s="2" t="str">
        <f>IF(OR($H89="", AL$9="", Q89=""), "", IF('Intro &amp; Setup'!$W$30='Intro &amp; Setup'!$BN$15, IF($Z$3='Intro &amp; Setup'!$BN$9, Q89, AK89)+'Intro &amp; Setup'!$AF$27, WORKDAY(IF($Z$3='Intro &amp; Setup'!$BN$9, Q89, AK89), 'Intro &amp; Setup'!$AF$27, $BR$59:$BR$106)))</f>
        <v/>
      </c>
      <c r="AM89" s="10" t="str">
        <f>IF(OR($H89="", AM$9="", R89=""), "", IF('Intro &amp; Setup'!$W$30='Intro &amp; Setup'!$BN$15, IF($Z$3='Intro &amp; Setup'!$BN$9, R89, AL89)+'Intro &amp; Setup'!$AF$28, WORKDAY(IF($Z$3='Intro &amp; Setup'!$BN$9, R89, AL89), 'Intro &amp; Setup'!$AF$28, $BR$59:$BR$106)))</f>
        <v/>
      </c>
      <c r="AO89" s="18" t="str">
        <f t="shared" si="42"/>
        <v/>
      </c>
      <c r="AQ89" s="61" t="str">
        <f t="shared" si="47"/>
        <v/>
      </c>
      <c r="AS89" s="13" t="str">
        <f>IF(AD89="", "", IF(J89="", IF('Intro &amp; Setup'!$W$30='Intro &amp; Setup'!$BN$5, AD89-$BP$2, NETWORKDAYS($BP$2, AD89, $BR$59:$BR$106)-1), IF(AD89&lt;J89, $AS$7, $AS$6)))</f>
        <v/>
      </c>
      <c r="AT89" s="20" t="str">
        <f>IF(AE89="", "", IF(K89="", IF('Intro &amp; Setup'!$W$30='Intro &amp; Setup'!$BN$5, AE89-$BP$2, NETWORKDAYS($BP$2, AE89, $BR$59:$BR$106)-1), IF(AE89&lt;K89, $AS$7, $AS$6)))</f>
        <v/>
      </c>
      <c r="AU89" s="20" t="str">
        <f>IF(AF89="", "", IF(L89="", IF('Intro &amp; Setup'!$W$30='Intro &amp; Setup'!$BN$5, AF89-$BP$2, NETWORKDAYS($BP$2, AF89, $BR$59:$BR$106)-1), IF(AF89&lt;L89, $AS$7, $AS$6)))</f>
        <v/>
      </c>
      <c r="AV89" s="20" t="str">
        <f>IF(AG89="", "", IF(M89="", IF('Intro &amp; Setup'!$W$30='Intro &amp; Setup'!$BN$5, AG89-$BP$2, NETWORKDAYS($BP$2, AG89, $BR$59:$BR$106)-1), IF(AG89&lt;M89, $AS$7, $AS$6)))</f>
        <v/>
      </c>
      <c r="AW89" s="20" t="str">
        <f>IF(AH89="", "", IF(N89="", IF('Intro &amp; Setup'!$W$30='Intro &amp; Setup'!$BN$5, AH89-$BP$2, NETWORKDAYS($BP$2, AH89, $BR$59:$BR$106)-1), IF(AH89&lt;N89, $AS$7, $AS$6)))</f>
        <v/>
      </c>
      <c r="AX89" s="20" t="str">
        <f>IF(AI89="", "", IF(O89="", IF('Intro &amp; Setup'!$W$30='Intro &amp; Setup'!$BN$5, AI89-$BP$2, NETWORKDAYS($BP$2, AI89, $BR$59:$BR$106)-1), IF(AI89&lt;O89, $AS$7, $AS$6)))</f>
        <v/>
      </c>
      <c r="AY89" s="20" t="str">
        <f>IF(AJ89="", "", IF(P89="", IF('Intro &amp; Setup'!$W$30='Intro &amp; Setup'!$BN$5, AJ89-$BP$2, NETWORKDAYS($BP$2, AJ89, $BR$59:$BR$106)-1), IF(AJ89&lt;P89, $AS$7, $AS$6)))</f>
        <v/>
      </c>
      <c r="AZ89" s="20" t="str">
        <f>IF(AK89="", "", IF(Q89="", IF('Intro &amp; Setup'!$W$30='Intro &amp; Setup'!$BN$5, AK89-$BP$2, NETWORKDAYS($BP$2, AK89, $BR$59:$BR$106)-1), IF(AK89&lt;Q89, $AS$7, $AS$6)))</f>
        <v/>
      </c>
      <c r="BA89" s="20" t="str">
        <f>IF(AL89="", "", IF(R89="", IF('Intro &amp; Setup'!$W$30='Intro &amp; Setup'!$BN$5, AL89-$BP$2, NETWORKDAYS($BP$2, AL89, $BR$59:$BR$106)-1), IF(AL89&lt;R89, $AS$7, $AS$6)))</f>
        <v/>
      </c>
      <c r="BB89" s="14" t="str">
        <f>IF(AM89="", "", IF(S89="", IF('Intro &amp; Setup'!$W$30='Intro &amp; Setup'!$BN$5, AM89-$BP$2, NETWORKDAYS($BP$2, AM89, $BR$59:$BR$106)-1), IF(AM89&lt;S89, $AS$7, $AS$6)))</f>
        <v/>
      </c>
      <c r="BD89" s="13" t="str">
        <f t="shared" si="48"/>
        <v/>
      </c>
      <c r="BE89" s="20" t="str">
        <f t="shared" si="49"/>
        <v/>
      </c>
      <c r="BF89" s="20" t="str">
        <f t="shared" si="50"/>
        <v/>
      </c>
      <c r="BG89" s="20" t="str">
        <f t="shared" si="51"/>
        <v/>
      </c>
      <c r="BH89" s="20" t="str">
        <f t="shared" si="52"/>
        <v/>
      </c>
      <c r="BI89" s="20" t="str">
        <f t="shared" si="53"/>
        <v/>
      </c>
      <c r="BJ89" s="20" t="str">
        <f t="shared" si="54"/>
        <v/>
      </c>
      <c r="BK89" s="20" t="str">
        <f t="shared" si="55"/>
        <v/>
      </c>
      <c r="BL89" s="20" t="str">
        <f t="shared" si="56"/>
        <v/>
      </c>
      <c r="BM89" s="14" t="str">
        <f t="shared" si="57"/>
        <v/>
      </c>
      <c r="BR89" s="46">
        <f ca="1">IF('Intro &amp; Setup'!$W$30='Intro &amp; Setup'!$BN$14, 0, $BR34)</f>
        <v>44319</v>
      </c>
    </row>
    <row r="90" spans="1:70" x14ac:dyDescent="0.25">
      <c r="A90" s="58"/>
      <c r="B90" s="13" t="str">
        <f t="shared" si="40"/>
        <v/>
      </c>
      <c r="C90" s="18" t="str">
        <f t="shared" si="40"/>
        <v/>
      </c>
      <c r="D90" s="14" t="str">
        <f t="shared" si="40"/>
        <v/>
      </c>
      <c r="E90" s="58"/>
      <c r="F90" s="3" t="str">
        <f t="shared" si="43"/>
        <v/>
      </c>
      <c r="G90" s="58"/>
      <c r="H90" s="95"/>
      <c r="I90" s="96"/>
      <c r="J90" s="97"/>
      <c r="K90" s="96"/>
      <c r="L90" s="96"/>
      <c r="M90" s="96"/>
      <c r="N90" s="96"/>
      <c r="O90" s="96"/>
      <c r="P90" s="96"/>
      <c r="Q90" s="96"/>
      <c r="R90" s="96"/>
      <c r="S90" s="98"/>
      <c r="T90" s="58"/>
      <c r="V90" s="18" t="str">
        <f t="shared" si="44"/>
        <v/>
      </c>
      <c r="W90" s="14" t="str">
        <f t="shared" si="45"/>
        <v/>
      </c>
      <c r="Y90" s="18" t="str">
        <f t="shared" si="41"/>
        <v/>
      </c>
      <c r="Z90" s="14" t="str">
        <f t="shared" si="41"/>
        <v/>
      </c>
      <c r="AB90" s="77" t="str">
        <f t="shared" si="46"/>
        <v/>
      </c>
      <c r="AD90" s="48" t="str">
        <f>IF(OR($H90="", AD$9="", I90=""), "", IF('Intro &amp; Setup'!$W$30='Intro &amp; Setup'!$BN$15, I90+'Intro &amp; Setup'!$AF$19, WORKDAY(I90, 'Intro &amp; Setup'!$AF$19, $BR$59:$BR$106)))</f>
        <v/>
      </c>
      <c r="AE90" s="2" t="str">
        <f>IF(OR($H90="", AE$9="", J90=""), "", IF('Intro &amp; Setup'!$W$30='Intro &amp; Setup'!$BN$15, IF($Z$3='Intro &amp; Setup'!$BN$9, J90, AD90)+'Intro &amp; Setup'!$AF$20, WORKDAY(IF($Z$3='Intro &amp; Setup'!$BN$9, J90, AD90), 'Intro &amp; Setup'!$AF$20, $BR$59:$BR$106)))</f>
        <v/>
      </c>
      <c r="AF90" s="2" t="str">
        <f>IF(OR($H90="", AF$9="", K90=""), "", IF('Intro &amp; Setup'!$W$30='Intro &amp; Setup'!$BN$15, IF($Z$3='Intro &amp; Setup'!$BN$9, K90, AE90)+'Intro &amp; Setup'!$AF$21, WORKDAY(IF($Z$3='Intro &amp; Setup'!$BN$9, K90, AE90), 'Intro &amp; Setup'!$AF$21, $BR$59:$BR$106)))</f>
        <v/>
      </c>
      <c r="AG90" s="2" t="str">
        <f>IF(OR($H90="", AG$9="", L90=""), "", IF('Intro &amp; Setup'!$W$30='Intro &amp; Setup'!$BN$15, IF($Z$3='Intro &amp; Setup'!$BN$9, L90, AF90)+'Intro &amp; Setup'!$AF$22, WORKDAY(IF($Z$3='Intro &amp; Setup'!$BN$9, L90, AF90), 'Intro &amp; Setup'!$AF$22, $BR$59:$BR$106)))</f>
        <v/>
      </c>
      <c r="AH90" s="2" t="str">
        <f>IF(OR($H90="", AH$9="", M90=""), "", IF('Intro &amp; Setup'!$W$30='Intro &amp; Setup'!$BN$15, IF($Z$3='Intro &amp; Setup'!$BN$9, M90, AG90)+'Intro &amp; Setup'!$AF$23, WORKDAY(IF($Z$3='Intro &amp; Setup'!$BN$9, M90, AG90), 'Intro &amp; Setup'!$AF$23, $BR$59:$BR$106)))</f>
        <v/>
      </c>
      <c r="AI90" s="2" t="str">
        <f>IF(OR($H90="", AI$9="", N90=""), "", IF('Intro &amp; Setup'!$W$30='Intro &amp; Setup'!$BN$15, IF($Z$3='Intro &amp; Setup'!$BN$9, N90, AH90)+'Intro &amp; Setup'!$AF$24, WORKDAY(IF($Z$3='Intro &amp; Setup'!$BN$9, N90, AH90), 'Intro &amp; Setup'!$AF$24, $BR$59:$BR$106)))</f>
        <v/>
      </c>
      <c r="AJ90" s="2" t="str">
        <f>IF(OR($H90="", AJ$9="", O90=""), "", IF('Intro &amp; Setup'!$W$30='Intro &amp; Setup'!$BN$15, IF($Z$3='Intro &amp; Setup'!$BN$9, O90, AI90)+'Intro &amp; Setup'!$AF$25, WORKDAY(IF($Z$3='Intro &amp; Setup'!$BN$9, O90, AI90), 'Intro &amp; Setup'!$AF$25, $BR$59:$BR$106)))</f>
        <v/>
      </c>
      <c r="AK90" s="2" t="str">
        <f>IF(OR($H90="", AK$9="", P90=""), "", IF('Intro &amp; Setup'!$W$30='Intro &amp; Setup'!$BN$15, IF($Z$3='Intro &amp; Setup'!$BN$9, P90, AJ90)+'Intro &amp; Setup'!$AF$26, WORKDAY(IF($Z$3='Intro &amp; Setup'!$BN$9, P90, AJ90), 'Intro &amp; Setup'!$AF$26, $BR$59:$BR$106)))</f>
        <v/>
      </c>
      <c r="AL90" s="2" t="str">
        <f>IF(OR($H90="", AL$9="", Q90=""), "", IF('Intro &amp; Setup'!$W$30='Intro &amp; Setup'!$BN$15, IF($Z$3='Intro &amp; Setup'!$BN$9, Q90, AK90)+'Intro &amp; Setup'!$AF$27, WORKDAY(IF($Z$3='Intro &amp; Setup'!$BN$9, Q90, AK90), 'Intro &amp; Setup'!$AF$27, $BR$59:$BR$106)))</f>
        <v/>
      </c>
      <c r="AM90" s="10" t="str">
        <f>IF(OR($H90="", AM$9="", R90=""), "", IF('Intro &amp; Setup'!$W$30='Intro &amp; Setup'!$BN$15, IF($Z$3='Intro &amp; Setup'!$BN$9, R90, AL90)+'Intro &amp; Setup'!$AF$28, WORKDAY(IF($Z$3='Intro &amp; Setup'!$BN$9, R90, AL90), 'Intro &amp; Setup'!$AF$28, $BR$59:$BR$106)))</f>
        <v/>
      </c>
      <c r="AO90" s="18" t="str">
        <f t="shared" si="42"/>
        <v/>
      </c>
      <c r="AQ90" s="61" t="str">
        <f t="shared" si="47"/>
        <v/>
      </c>
      <c r="AS90" s="13" t="str">
        <f>IF(AD90="", "", IF(J90="", IF('Intro &amp; Setup'!$W$30='Intro &amp; Setup'!$BN$5, AD90-$BP$2, NETWORKDAYS($BP$2, AD90, $BR$59:$BR$106)-1), IF(AD90&lt;J90, $AS$7, $AS$6)))</f>
        <v/>
      </c>
      <c r="AT90" s="20" t="str">
        <f>IF(AE90="", "", IF(K90="", IF('Intro &amp; Setup'!$W$30='Intro &amp; Setup'!$BN$5, AE90-$BP$2, NETWORKDAYS($BP$2, AE90, $BR$59:$BR$106)-1), IF(AE90&lt;K90, $AS$7, $AS$6)))</f>
        <v/>
      </c>
      <c r="AU90" s="20" t="str">
        <f>IF(AF90="", "", IF(L90="", IF('Intro &amp; Setup'!$W$30='Intro &amp; Setup'!$BN$5, AF90-$BP$2, NETWORKDAYS($BP$2, AF90, $BR$59:$BR$106)-1), IF(AF90&lt;L90, $AS$7, $AS$6)))</f>
        <v/>
      </c>
      <c r="AV90" s="20" t="str">
        <f>IF(AG90="", "", IF(M90="", IF('Intro &amp; Setup'!$W$30='Intro &amp; Setup'!$BN$5, AG90-$BP$2, NETWORKDAYS($BP$2, AG90, $BR$59:$BR$106)-1), IF(AG90&lt;M90, $AS$7, $AS$6)))</f>
        <v/>
      </c>
      <c r="AW90" s="20" t="str">
        <f>IF(AH90="", "", IF(N90="", IF('Intro &amp; Setup'!$W$30='Intro &amp; Setup'!$BN$5, AH90-$BP$2, NETWORKDAYS($BP$2, AH90, $BR$59:$BR$106)-1), IF(AH90&lt;N90, $AS$7, $AS$6)))</f>
        <v/>
      </c>
      <c r="AX90" s="20" t="str">
        <f>IF(AI90="", "", IF(O90="", IF('Intro &amp; Setup'!$W$30='Intro &amp; Setup'!$BN$5, AI90-$BP$2, NETWORKDAYS($BP$2, AI90, $BR$59:$BR$106)-1), IF(AI90&lt;O90, $AS$7, $AS$6)))</f>
        <v/>
      </c>
      <c r="AY90" s="20" t="str">
        <f>IF(AJ90="", "", IF(P90="", IF('Intro &amp; Setup'!$W$30='Intro &amp; Setup'!$BN$5, AJ90-$BP$2, NETWORKDAYS($BP$2, AJ90, $BR$59:$BR$106)-1), IF(AJ90&lt;P90, $AS$7, $AS$6)))</f>
        <v/>
      </c>
      <c r="AZ90" s="20" t="str">
        <f>IF(AK90="", "", IF(Q90="", IF('Intro &amp; Setup'!$W$30='Intro &amp; Setup'!$BN$5, AK90-$BP$2, NETWORKDAYS($BP$2, AK90, $BR$59:$BR$106)-1), IF(AK90&lt;Q90, $AS$7, $AS$6)))</f>
        <v/>
      </c>
      <c r="BA90" s="20" t="str">
        <f>IF(AL90="", "", IF(R90="", IF('Intro &amp; Setup'!$W$30='Intro &amp; Setup'!$BN$5, AL90-$BP$2, NETWORKDAYS($BP$2, AL90, $BR$59:$BR$106)-1), IF(AL90&lt;R90, $AS$7, $AS$6)))</f>
        <v/>
      </c>
      <c r="BB90" s="14" t="str">
        <f>IF(AM90="", "", IF(S90="", IF('Intro &amp; Setup'!$W$30='Intro &amp; Setup'!$BN$5, AM90-$BP$2, NETWORKDAYS($BP$2, AM90, $BR$59:$BR$106)-1), IF(AM90&lt;S90, $AS$7, $AS$6)))</f>
        <v/>
      </c>
      <c r="BD90" s="13" t="str">
        <f t="shared" si="48"/>
        <v/>
      </c>
      <c r="BE90" s="20" t="str">
        <f t="shared" si="49"/>
        <v/>
      </c>
      <c r="BF90" s="20" t="str">
        <f t="shared" si="50"/>
        <v/>
      </c>
      <c r="BG90" s="20" t="str">
        <f t="shared" si="51"/>
        <v/>
      </c>
      <c r="BH90" s="20" t="str">
        <f t="shared" si="52"/>
        <v/>
      </c>
      <c r="BI90" s="20" t="str">
        <f t="shared" si="53"/>
        <v/>
      </c>
      <c r="BJ90" s="20" t="str">
        <f t="shared" si="54"/>
        <v/>
      </c>
      <c r="BK90" s="20" t="str">
        <f t="shared" si="55"/>
        <v/>
      </c>
      <c r="BL90" s="20" t="str">
        <f t="shared" si="56"/>
        <v/>
      </c>
      <c r="BM90" s="14" t="str">
        <f t="shared" si="57"/>
        <v/>
      </c>
      <c r="BR90" s="46">
        <f ca="1">IF('Intro &amp; Setup'!$W$30='Intro &amp; Setup'!$BN$14, 0, $BR35)</f>
        <v>44347</v>
      </c>
    </row>
    <row r="91" spans="1:70" x14ac:dyDescent="0.25">
      <c r="A91" s="58"/>
      <c r="B91" s="13" t="str">
        <f t="shared" ref="B91:D110" si="58">IF(COUNTIF($BD91:$BM91, B$5)&gt;0, "X", "")</f>
        <v/>
      </c>
      <c r="C91" s="18" t="str">
        <f t="shared" si="58"/>
        <v/>
      </c>
      <c r="D91" s="14" t="str">
        <f t="shared" si="58"/>
        <v/>
      </c>
      <c r="E91" s="58"/>
      <c r="F91" s="3" t="str">
        <f t="shared" si="43"/>
        <v/>
      </c>
      <c r="G91" s="58"/>
      <c r="H91" s="95"/>
      <c r="I91" s="96"/>
      <c r="J91" s="97"/>
      <c r="K91" s="96"/>
      <c r="L91" s="96"/>
      <c r="M91" s="96"/>
      <c r="N91" s="96"/>
      <c r="O91" s="96"/>
      <c r="P91" s="96"/>
      <c r="Q91" s="96"/>
      <c r="R91" s="96"/>
      <c r="S91" s="98"/>
      <c r="T91" s="58"/>
      <c r="V91" s="18" t="str">
        <f t="shared" si="44"/>
        <v/>
      </c>
      <c r="W91" s="14" t="str">
        <f t="shared" si="45"/>
        <v/>
      </c>
      <c r="Y91" s="18" t="str">
        <f t="shared" ref="Y91:Z107" si="59">IF($AO91="X", COUNTIF($BD91:$BM91, Y$10), "")</f>
        <v/>
      </c>
      <c r="Z91" s="14" t="str">
        <f t="shared" si="59"/>
        <v/>
      </c>
      <c r="AB91" s="77" t="str">
        <f t="shared" si="46"/>
        <v/>
      </c>
      <c r="AD91" s="48" t="str">
        <f>IF(OR($H91="", AD$9="", I91=""), "", IF('Intro &amp; Setup'!$W$30='Intro &amp; Setup'!$BN$15, I91+'Intro &amp; Setup'!$AF$19, WORKDAY(I91, 'Intro &amp; Setup'!$AF$19, $BR$59:$BR$106)))</f>
        <v/>
      </c>
      <c r="AE91" s="2" t="str">
        <f>IF(OR($H91="", AE$9="", J91=""), "", IF('Intro &amp; Setup'!$W$30='Intro &amp; Setup'!$BN$15, IF($Z$3='Intro &amp; Setup'!$BN$9, J91, AD91)+'Intro &amp; Setup'!$AF$20, WORKDAY(IF($Z$3='Intro &amp; Setup'!$BN$9, J91, AD91), 'Intro &amp; Setup'!$AF$20, $BR$59:$BR$106)))</f>
        <v/>
      </c>
      <c r="AF91" s="2" t="str">
        <f>IF(OR($H91="", AF$9="", K91=""), "", IF('Intro &amp; Setup'!$W$30='Intro &amp; Setup'!$BN$15, IF($Z$3='Intro &amp; Setup'!$BN$9, K91, AE91)+'Intro &amp; Setup'!$AF$21, WORKDAY(IF($Z$3='Intro &amp; Setup'!$BN$9, K91, AE91), 'Intro &amp; Setup'!$AF$21, $BR$59:$BR$106)))</f>
        <v/>
      </c>
      <c r="AG91" s="2" t="str">
        <f>IF(OR($H91="", AG$9="", L91=""), "", IF('Intro &amp; Setup'!$W$30='Intro &amp; Setup'!$BN$15, IF($Z$3='Intro &amp; Setup'!$BN$9, L91, AF91)+'Intro &amp; Setup'!$AF$22, WORKDAY(IF($Z$3='Intro &amp; Setup'!$BN$9, L91, AF91), 'Intro &amp; Setup'!$AF$22, $BR$59:$BR$106)))</f>
        <v/>
      </c>
      <c r="AH91" s="2" t="str">
        <f>IF(OR($H91="", AH$9="", M91=""), "", IF('Intro &amp; Setup'!$W$30='Intro &amp; Setup'!$BN$15, IF($Z$3='Intro &amp; Setup'!$BN$9, M91, AG91)+'Intro &amp; Setup'!$AF$23, WORKDAY(IF($Z$3='Intro &amp; Setup'!$BN$9, M91, AG91), 'Intro &amp; Setup'!$AF$23, $BR$59:$BR$106)))</f>
        <v/>
      </c>
      <c r="AI91" s="2" t="str">
        <f>IF(OR($H91="", AI$9="", N91=""), "", IF('Intro &amp; Setup'!$W$30='Intro &amp; Setup'!$BN$15, IF($Z$3='Intro &amp; Setup'!$BN$9, N91, AH91)+'Intro &amp; Setup'!$AF$24, WORKDAY(IF($Z$3='Intro &amp; Setup'!$BN$9, N91, AH91), 'Intro &amp; Setup'!$AF$24, $BR$59:$BR$106)))</f>
        <v/>
      </c>
      <c r="AJ91" s="2" t="str">
        <f>IF(OR($H91="", AJ$9="", O91=""), "", IF('Intro &amp; Setup'!$W$30='Intro &amp; Setup'!$BN$15, IF($Z$3='Intro &amp; Setup'!$BN$9, O91, AI91)+'Intro &amp; Setup'!$AF$25, WORKDAY(IF($Z$3='Intro &amp; Setup'!$BN$9, O91, AI91), 'Intro &amp; Setup'!$AF$25, $BR$59:$BR$106)))</f>
        <v/>
      </c>
      <c r="AK91" s="2" t="str">
        <f>IF(OR($H91="", AK$9="", P91=""), "", IF('Intro &amp; Setup'!$W$30='Intro &amp; Setup'!$BN$15, IF($Z$3='Intro &amp; Setup'!$BN$9, P91, AJ91)+'Intro &amp; Setup'!$AF$26, WORKDAY(IF($Z$3='Intro &amp; Setup'!$BN$9, P91, AJ91), 'Intro &amp; Setup'!$AF$26, $BR$59:$BR$106)))</f>
        <v/>
      </c>
      <c r="AL91" s="2" t="str">
        <f>IF(OR($H91="", AL$9="", Q91=""), "", IF('Intro &amp; Setup'!$W$30='Intro &amp; Setup'!$BN$15, IF($Z$3='Intro &amp; Setup'!$BN$9, Q91, AK91)+'Intro &amp; Setup'!$AF$27, WORKDAY(IF($Z$3='Intro &amp; Setup'!$BN$9, Q91, AK91), 'Intro &amp; Setup'!$AF$27, $BR$59:$BR$106)))</f>
        <v/>
      </c>
      <c r="AM91" s="10" t="str">
        <f>IF(OR($H91="", AM$9="", R91=""), "", IF('Intro &amp; Setup'!$W$30='Intro &amp; Setup'!$BN$15, IF($Z$3='Intro &amp; Setup'!$BN$9, R91, AL91)+'Intro &amp; Setup'!$AF$28, WORKDAY(IF($Z$3='Intro &amp; Setup'!$BN$9, R91, AL91), 'Intro &amp; Setup'!$AF$28, $BR$59:$BR$106)))</f>
        <v/>
      </c>
      <c r="AO91" s="18" t="str">
        <f t="shared" si="42"/>
        <v/>
      </c>
      <c r="AQ91" s="61" t="str">
        <f t="shared" si="47"/>
        <v/>
      </c>
      <c r="AS91" s="13" t="str">
        <f>IF(AD91="", "", IF(J91="", IF('Intro &amp; Setup'!$W$30='Intro &amp; Setup'!$BN$5, AD91-$BP$2, NETWORKDAYS($BP$2, AD91, $BR$59:$BR$106)-1), IF(AD91&lt;J91, $AS$7, $AS$6)))</f>
        <v/>
      </c>
      <c r="AT91" s="20" t="str">
        <f>IF(AE91="", "", IF(K91="", IF('Intro &amp; Setup'!$W$30='Intro &amp; Setup'!$BN$5, AE91-$BP$2, NETWORKDAYS($BP$2, AE91, $BR$59:$BR$106)-1), IF(AE91&lt;K91, $AS$7, $AS$6)))</f>
        <v/>
      </c>
      <c r="AU91" s="20" t="str">
        <f>IF(AF91="", "", IF(L91="", IF('Intro &amp; Setup'!$W$30='Intro &amp; Setup'!$BN$5, AF91-$BP$2, NETWORKDAYS($BP$2, AF91, $BR$59:$BR$106)-1), IF(AF91&lt;L91, $AS$7, $AS$6)))</f>
        <v/>
      </c>
      <c r="AV91" s="20" t="str">
        <f>IF(AG91="", "", IF(M91="", IF('Intro &amp; Setup'!$W$30='Intro &amp; Setup'!$BN$5, AG91-$BP$2, NETWORKDAYS($BP$2, AG91, $BR$59:$BR$106)-1), IF(AG91&lt;M91, $AS$7, $AS$6)))</f>
        <v/>
      </c>
      <c r="AW91" s="20" t="str">
        <f>IF(AH91="", "", IF(N91="", IF('Intro &amp; Setup'!$W$30='Intro &amp; Setup'!$BN$5, AH91-$BP$2, NETWORKDAYS($BP$2, AH91, $BR$59:$BR$106)-1), IF(AH91&lt;N91, $AS$7, $AS$6)))</f>
        <v/>
      </c>
      <c r="AX91" s="20" t="str">
        <f>IF(AI91="", "", IF(O91="", IF('Intro &amp; Setup'!$W$30='Intro &amp; Setup'!$BN$5, AI91-$BP$2, NETWORKDAYS($BP$2, AI91, $BR$59:$BR$106)-1), IF(AI91&lt;O91, $AS$7, $AS$6)))</f>
        <v/>
      </c>
      <c r="AY91" s="20" t="str">
        <f>IF(AJ91="", "", IF(P91="", IF('Intro &amp; Setup'!$W$30='Intro &amp; Setup'!$BN$5, AJ91-$BP$2, NETWORKDAYS($BP$2, AJ91, $BR$59:$BR$106)-1), IF(AJ91&lt;P91, $AS$7, $AS$6)))</f>
        <v/>
      </c>
      <c r="AZ91" s="20" t="str">
        <f>IF(AK91="", "", IF(Q91="", IF('Intro &amp; Setup'!$W$30='Intro &amp; Setup'!$BN$5, AK91-$BP$2, NETWORKDAYS($BP$2, AK91, $BR$59:$BR$106)-1), IF(AK91&lt;Q91, $AS$7, $AS$6)))</f>
        <v/>
      </c>
      <c r="BA91" s="20" t="str">
        <f>IF(AL91="", "", IF(R91="", IF('Intro &amp; Setup'!$W$30='Intro &amp; Setup'!$BN$5, AL91-$BP$2, NETWORKDAYS($BP$2, AL91, $BR$59:$BR$106)-1), IF(AL91&lt;R91, $AS$7, $AS$6)))</f>
        <v/>
      </c>
      <c r="BB91" s="14" t="str">
        <f>IF(AM91="", "", IF(S91="", IF('Intro &amp; Setup'!$W$30='Intro &amp; Setup'!$BN$5, AM91-$BP$2, NETWORKDAYS($BP$2, AM91, $BR$59:$BR$106)-1), IF(AM91&lt;S91, $AS$7, $AS$6)))</f>
        <v/>
      </c>
      <c r="BD91" s="13" t="str">
        <f t="shared" si="48"/>
        <v/>
      </c>
      <c r="BE91" s="20" t="str">
        <f t="shared" si="49"/>
        <v/>
      </c>
      <c r="BF91" s="20" t="str">
        <f t="shared" si="50"/>
        <v/>
      </c>
      <c r="BG91" s="20" t="str">
        <f t="shared" si="51"/>
        <v/>
      </c>
      <c r="BH91" s="20" t="str">
        <f t="shared" si="52"/>
        <v/>
      </c>
      <c r="BI91" s="20" t="str">
        <f t="shared" si="53"/>
        <v/>
      </c>
      <c r="BJ91" s="20" t="str">
        <f t="shared" si="54"/>
        <v/>
      </c>
      <c r="BK91" s="20" t="str">
        <f t="shared" si="55"/>
        <v/>
      </c>
      <c r="BL91" s="20" t="str">
        <f t="shared" si="56"/>
        <v/>
      </c>
      <c r="BM91" s="14" t="str">
        <f t="shared" si="57"/>
        <v/>
      </c>
      <c r="BR91" s="46">
        <f ca="1">IF('Intro &amp; Setup'!$W$30='Intro &amp; Setup'!$BN$14, 0, $BR36)</f>
        <v>44438</v>
      </c>
    </row>
    <row r="92" spans="1:70" x14ac:dyDescent="0.25">
      <c r="A92" s="58"/>
      <c r="B92" s="13" t="str">
        <f t="shared" si="58"/>
        <v/>
      </c>
      <c r="C92" s="18" t="str">
        <f t="shared" si="58"/>
        <v/>
      </c>
      <c r="D92" s="14" t="str">
        <f t="shared" si="58"/>
        <v/>
      </c>
      <c r="E92" s="58"/>
      <c r="F92" s="3" t="str">
        <f t="shared" si="43"/>
        <v/>
      </c>
      <c r="G92" s="58"/>
      <c r="H92" s="95"/>
      <c r="I92" s="96"/>
      <c r="J92" s="97"/>
      <c r="K92" s="96"/>
      <c r="L92" s="96"/>
      <c r="M92" s="96"/>
      <c r="N92" s="96"/>
      <c r="O92" s="96"/>
      <c r="P92" s="96"/>
      <c r="Q92" s="96"/>
      <c r="R92" s="96"/>
      <c r="S92" s="98"/>
      <c r="T92" s="58"/>
      <c r="V92" s="18" t="str">
        <f t="shared" si="44"/>
        <v/>
      </c>
      <c r="W92" s="14" t="str">
        <f t="shared" si="45"/>
        <v/>
      </c>
      <c r="Y92" s="18" t="str">
        <f t="shared" si="59"/>
        <v/>
      </c>
      <c r="Z92" s="14" t="str">
        <f t="shared" si="59"/>
        <v/>
      </c>
      <c r="AB92" s="77" t="str">
        <f t="shared" si="46"/>
        <v/>
      </c>
      <c r="AD92" s="48" t="str">
        <f>IF(OR($H92="", AD$9="", I92=""), "", IF('Intro &amp; Setup'!$W$30='Intro &amp; Setup'!$BN$15, I92+'Intro &amp; Setup'!$AF$19, WORKDAY(I92, 'Intro &amp; Setup'!$AF$19, $BR$59:$BR$106)))</f>
        <v/>
      </c>
      <c r="AE92" s="2" t="str">
        <f>IF(OR($H92="", AE$9="", J92=""), "", IF('Intro &amp; Setup'!$W$30='Intro &amp; Setup'!$BN$15, IF($Z$3='Intro &amp; Setup'!$BN$9, J92, AD92)+'Intro &amp; Setup'!$AF$20, WORKDAY(IF($Z$3='Intro &amp; Setup'!$BN$9, J92, AD92), 'Intro &amp; Setup'!$AF$20, $BR$59:$BR$106)))</f>
        <v/>
      </c>
      <c r="AF92" s="2" t="str">
        <f>IF(OR($H92="", AF$9="", K92=""), "", IF('Intro &amp; Setup'!$W$30='Intro &amp; Setup'!$BN$15, IF($Z$3='Intro &amp; Setup'!$BN$9, K92, AE92)+'Intro &amp; Setup'!$AF$21, WORKDAY(IF($Z$3='Intro &amp; Setup'!$BN$9, K92, AE92), 'Intro &amp; Setup'!$AF$21, $BR$59:$BR$106)))</f>
        <v/>
      </c>
      <c r="AG92" s="2" t="str">
        <f>IF(OR($H92="", AG$9="", L92=""), "", IF('Intro &amp; Setup'!$W$30='Intro &amp; Setup'!$BN$15, IF($Z$3='Intro &amp; Setup'!$BN$9, L92, AF92)+'Intro &amp; Setup'!$AF$22, WORKDAY(IF($Z$3='Intro &amp; Setup'!$BN$9, L92, AF92), 'Intro &amp; Setup'!$AF$22, $BR$59:$BR$106)))</f>
        <v/>
      </c>
      <c r="AH92" s="2" t="str">
        <f>IF(OR($H92="", AH$9="", M92=""), "", IF('Intro &amp; Setup'!$W$30='Intro &amp; Setup'!$BN$15, IF($Z$3='Intro &amp; Setup'!$BN$9, M92, AG92)+'Intro &amp; Setup'!$AF$23, WORKDAY(IF($Z$3='Intro &amp; Setup'!$BN$9, M92, AG92), 'Intro &amp; Setup'!$AF$23, $BR$59:$BR$106)))</f>
        <v/>
      </c>
      <c r="AI92" s="2" t="str">
        <f>IF(OR($H92="", AI$9="", N92=""), "", IF('Intro &amp; Setup'!$W$30='Intro &amp; Setup'!$BN$15, IF($Z$3='Intro &amp; Setup'!$BN$9, N92, AH92)+'Intro &amp; Setup'!$AF$24, WORKDAY(IF($Z$3='Intro &amp; Setup'!$BN$9, N92, AH92), 'Intro &amp; Setup'!$AF$24, $BR$59:$BR$106)))</f>
        <v/>
      </c>
      <c r="AJ92" s="2" t="str">
        <f>IF(OR($H92="", AJ$9="", O92=""), "", IF('Intro &amp; Setup'!$W$30='Intro &amp; Setup'!$BN$15, IF($Z$3='Intro &amp; Setup'!$BN$9, O92, AI92)+'Intro &amp; Setup'!$AF$25, WORKDAY(IF($Z$3='Intro &amp; Setup'!$BN$9, O92, AI92), 'Intro &amp; Setup'!$AF$25, $BR$59:$BR$106)))</f>
        <v/>
      </c>
      <c r="AK92" s="2" t="str">
        <f>IF(OR($H92="", AK$9="", P92=""), "", IF('Intro &amp; Setup'!$W$30='Intro &amp; Setup'!$BN$15, IF($Z$3='Intro &amp; Setup'!$BN$9, P92, AJ92)+'Intro &amp; Setup'!$AF$26, WORKDAY(IF($Z$3='Intro &amp; Setup'!$BN$9, P92, AJ92), 'Intro &amp; Setup'!$AF$26, $BR$59:$BR$106)))</f>
        <v/>
      </c>
      <c r="AL92" s="2" t="str">
        <f>IF(OR($H92="", AL$9="", Q92=""), "", IF('Intro &amp; Setup'!$W$30='Intro &amp; Setup'!$BN$15, IF($Z$3='Intro &amp; Setup'!$BN$9, Q92, AK92)+'Intro &amp; Setup'!$AF$27, WORKDAY(IF($Z$3='Intro &amp; Setup'!$BN$9, Q92, AK92), 'Intro &amp; Setup'!$AF$27, $BR$59:$BR$106)))</f>
        <v/>
      </c>
      <c r="AM92" s="10" t="str">
        <f>IF(OR($H92="", AM$9="", R92=""), "", IF('Intro &amp; Setup'!$W$30='Intro &amp; Setup'!$BN$15, IF($Z$3='Intro &amp; Setup'!$BN$9, R92, AL92)+'Intro &amp; Setup'!$AF$28, WORKDAY(IF($Z$3='Intro &amp; Setup'!$BN$9, R92, AL92), 'Intro &amp; Setup'!$AF$28, $BR$59:$BR$106)))</f>
        <v/>
      </c>
      <c r="AO92" s="18" t="str">
        <f t="shared" si="42"/>
        <v/>
      </c>
      <c r="AQ92" s="61" t="str">
        <f t="shared" si="47"/>
        <v/>
      </c>
      <c r="AS92" s="13" t="str">
        <f>IF(AD92="", "", IF(J92="", IF('Intro &amp; Setup'!$W$30='Intro &amp; Setup'!$BN$5, AD92-$BP$2, NETWORKDAYS($BP$2, AD92, $BR$59:$BR$106)-1), IF(AD92&lt;J92, $AS$7, $AS$6)))</f>
        <v/>
      </c>
      <c r="AT92" s="20" t="str">
        <f>IF(AE92="", "", IF(K92="", IF('Intro &amp; Setup'!$W$30='Intro &amp; Setup'!$BN$5, AE92-$BP$2, NETWORKDAYS($BP$2, AE92, $BR$59:$BR$106)-1), IF(AE92&lt;K92, $AS$7, $AS$6)))</f>
        <v/>
      </c>
      <c r="AU92" s="20" t="str">
        <f>IF(AF92="", "", IF(L92="", IF('Intro &amp; Setup'!$W$30='Intro &amp; Setup'!$BN$5, AF92-$BP$2, NETWORKDAYS($BP$2, AF92, $BR$59:$BR$106)-1), IF(AF92&lt;L92, $AS$7, $AS$6)))</f>
        <v/>
      </c>
      <c r="AV92" s="20" t="str">
        <f>IF(AG92="", "", IF(M92="", IF('Intro &amp; Setup'!$W$30='Intro &amp; Setup'!$BN$5, AG92-$BP$2, NETWORKDAYS($BP$2, AG92, $BR$59:$BR$106)-1), IF(AG92&lt;M92, $AS$7, $AS$6)))</f>
        <v/>
      </c>
      <c r="AW92" s="20" t="str">
        <f>IF(AH92="", "", IF(N92="", IF('Intro &amp; Setup'!$W$30='Intro &amp; Setup'!$BN$5, AH92-$BP$2, NETWORKDAYS($BP$2, AH92, $BR$59:$BR$106)-1), IF(AH92&lt;N92, $AS$7, $AS$6)))</f>
        <v/>
      </c>
      <c r="AX92" s="20" t="str">
        <f>IF(AI92="", "", IF(O92="", IF('Intro &amp; Setup'!$W$30='Intro &amp; Setup'!$BN$5, AI92-$BP$2, NETWORKDAYS($BP$2, AI92, $BR$59:$BR$106)-1), IF(AI92&lt;O92, $AS$7, $AS$6)))</f>
        <v/>
      </c>
      <c r="AY92" s="20" t="str">
        <f>IF(AJ92="", "", IF(P92="", IF('Intro &amp; Setup'!$W$30='Intro &amp; Setup'!$BN$5, AJ92-$BP$2, NETWORKDAYS($BP$2, AJ92, $BR$59:$BR$106)-1), IF(AJ92&lt;P92, $AS$7, $AS$6)))</f>
        <v/>
      </c>
      <c r="AZ92" s="20" t="str">
        <f>IF(AK92="", "", IF(Q92="", IF('Intro &amp; Setup'!$W$30='Intro &amp; Setup'!$BN$5, AK92-$BP$2, NETWORKDAYS($BP$2, AK92, $BR$59:$BR$106)-1), IF(AK92&lt;Q92, $AS$7, $AS$6)))</f>
        <v/>
      </c>
      <c r="BA92" s="20" t="str">
        <f>IF(AL92="", "", IF(R92="", IF('Intro &amp; Setup'!$W$30='Intro &amp; Setup'!$BN$5, AL92-$BP$2, NETWORKDAYS($BP$2, AL92, $BR$59:$BR$106)-1), IF(AL92&lt;R92, $AS$7, $AS$6)))</f>
        <v/>
      </c>
      <c r="BB92" s="14" t="str">
        <f>IF(AM92="", "", IF(S92="", IF('Intro &amp; Setup'!$W$30='Intro &amp; Setup'!$BN$5, AM92-$BP$2, NETWORKDAYS($BP$2, AM92, $BR$59:$BR$106)-1), IF(AM92&lt;S92, $AS$7, $AS$6)))</f>
        <v/>
      </c>
      <c r="BD92" s="13" t="str">
        <f t="shared" si="48"/>
        <v/>
      </c>
      <c r="BE92" s="20" t="str">
        <f t="shared" si="49"/>
        <v/>
      </c>
      <c r="BF92" s="20" t="str">
        <f t="shared" si="50"/>
        <v/>
      </c>
      <c r="BG92" s="20" t="str">
        <f t="shared" si="51"/>
        <v/>
      </c>
      <c r="BH92" s="20" t="str">
        <f t="shared" si="52"/>
        <v/>
      </c>
      <c r="BI92" s="20" t="str">
        <f t="shared" si="53"/>
        <v/>
      </c>
      <c r="BJ92" s="20" t="str">
        <f t="shared" si="54"/>
        <v/>
      </c>
      <c r="BK92" s="20" t="str">
        <f t="shared" si="55"/>
        <v/>
      </c>
      <c r="BL92" s="20" t="str">
        <f t="shared" si="56"/>
        <v/>
      </c>
      <c r="BM92" s="14" t="str">
        <f t="shared" si="57"/>
        <v/>
      </c>
      <c r="BR92" s="46">
        <f ca="1">IF('Intro &amp; Setup'!$W$30='Intro &amp; Setup'!$BN$14, 0, $BR37)</f>
        <v>44557</v>
      </c>
    </row>
    <row r="93" spans="1:70" x14ac:dyDescent="0.25">
      <c r="A93" s="58"/>
      <c r="B93" s="13" t="str">
        <f t="shared" si="58"/>
        <v/>
      </c>
      <c r="C93" s="18" t="str">
        <f t="shared" si="58"/>
        <v/>
      </c>
      <c r="D93" s="14" t="str">
        <f t="shared" si="58"/>
        <v/>
      </c>
      <c r="E93" s="58"/>
      <c r="F93" s="3" t="str">
        <f t="shared" si="43"/>
        <v/>
      </c>
      <c r="G93" s="58"/>
      <c r="H93" s="95"/>
      <c r="I93" s="96"/>
      <c r="J93" s="97"/>
      <c r="K93" s="96"/>
      <c r="L93" s="96"/>
      <c r="M93" s="96"/>
      <c r="N93" s="96"/>
      <c r="O93" s="96"/>
      <c r="P93" s="96"/>
      <c r="Q93" s="96"/>
      <c r="R93" s="96"/>
      <c r="S93" s="98"/>
      <c r="T93" s="58"/>
      <c r="V93" s="18" t="str">
        <f t="shared" si="44"/>
        <v/>
      </c>
      <c r="W93" s="14" t="str">
        <f t="shared" si="45"/>
        <v/>
      </c>
      <c r="Y93" s="18" t="str">
        <f t="shared" si="59"/>
        <v/>
      </c>
      <c r="Z93" s="14" t="str">
        <f t="shared" si="59"/>
        <v/>
      </c>
      <c r="AB93" s="77" t="str">
        <f t="shared" si="46"/>
        <v/>
      </c>
      <c r="AD93" s="48" t="str">
        <f>IF(OR($H93="", AD$9="", I93=""), "", IF('Intro &amp; Setup'!$W$30='Intro &amp; Setup'!$BN$15, I93+'Intro &amp; Setup'!$AF$19, WORKDAY(I93, 'Intro &amp; Setup'!$AF$19, $BR$59:$BR$106)))</f>
        <v/>
      </c>
      <c r="AE93" s="2" t="str">
        <f>IF(OR($H93="", AE$9="", J93=""), "", IF('Intro &amp; Setup'!$W$30='Intro &amp; Setup'!$BN$15, IF($Z$3='Intro &amp; Setup'!$BN$9, J93, AD93)+'Intro &amp; Setup'!$AF$20, WORKDAY(IF($Z$3='Intro &amp; Setup'!$BN$9, J93, AD93), 'Intro &amp; Setup'!$AF$20, $BR$59:$BR$106)))</f>
        <v/>
      </c>
      <c r="AF93" s="2" t="str">
        <f>IF(OR($H93="", AF$9="", K93=""), "", IF('Intro &amp; Setup'!$W$30='Intro &amp; Setup'!$BN$15, IF($Z$3='Intro &amp; Setup'!$BN$9, K93, AE93)+'Intro &amp; Setup'!$AF$21, WORKDAY(IF($Z$3='Intro &amp; Setup'!$BN$9, K93, AE93), 'Intro &amp; Setup'!$AF$21, $BR$59:$BR$106)))</f>
        <v/>
      </c>
      <c r="AG93" s="2" t="str">
        <f>IF(OR($H93="", AG$9="", L93=""), "", IF('Intro &amp; Setup'!$W$30='Intro &amp; Setup'!$BN$15, IF($Z$3='Intro &amp; Setup'!$BN$9, L93, AF93)+'Intro &amp; Setup'!$AF$22, WORKDAY(IF($Z$3='Intro &amp; Setup'!$BN$9, L93, AF93), 'Intro &amp; Setup'!$AF$22, $BR$59:$BR$106)))</f>
        <v/>
      </c>
      <c r="AH93" s="2" t="str">
        <f>IF(OR($H93="", AH$9="", M93=""), "", IF('Intro &amp; Setup'!$W$30='Intro &amp; Setup'!$BN$15, IF($Z$3='Intro &amp; Setup'!$BN$9, M93, AG93)+'Intro &amp; Setup'!$AF$23, WORKDAY(IF($Z$3='Intro &amp; Setup'!$BN$9, M93, AG93), 'Intro &amp; Setup'!$AF$23, $BR$59:$BR$106)))</f>
        <v/>
      </c>
      <c r="AI93" s="2" t="str">
        <f>IF(OR($H93="", AI$9="", N93=""), "", IF('Intro &amp; Setup'!$W$30='Intro &amp; Setup'!$BN$15, IF($Z$3='Intro &amp; Setup'!$BN$9, N93, AH93)+'Intro &amp; Setup'!$AF$24, WORKDAY(IF($Z$3='Intro &amp; Setup'!$BN$9, N93, AH93), 'Intro &amp; Setup'!$AF$24, $BR$59:$BR$106)))</f>
        <v/>
      </c>
      <c r="AJ93" s="2" t="str">
        <f>IF(OR($H93="", AJ$9="", O93=""), "", IF('Intro &amp; Setup'!$W$30='Intro &amp; Setup'!$BN$15, IF($Z$3='Intro &amp; Setup'!$BN$9, O93, AI93)+'Intro &amp; Setup'!$AF$25, WORKDAY(IF($Z$3='Intro &amp; Setup'!$BN$9, O93, AI93), 'Intro &amp; Setup'!$AF$25, $BR$59:$BR$106)))</f>
        <v/>
      </c>
      <c r="AK93" s="2" t="str">
        <f>IF(OR($H93="", AK$9="", P93=""), "", IF('Intro &amp; Setup'!$W$30='Intro &amp; Setup'!$BN$15, IF($Z$3='Intro &amp; Setup'!$BN$9, P93, AJ93)+'Intro &amp; Setup'!$AF$26, WORKDAY(IF($Z$3='Intro &amp; Setup'!$BN$9, P93, AJ93), 'Intro &amp; Setup'!$AF$26, $BR$59:$BR$106)))</f>
        <v/>
      </c>
      <c r="AL93" s="2" t="str">
        <f>IF(OR($H93="", AL$9="", Q93=""), "", IF('Intro &amp; Setup'!$W$30='Intro &amp; Setup'!$BN$15, IF($Z$3='Intro &amp; Setup'!$BN$9, Q93, AK93)+'Intro &amp; Setup'!$AF$27, WORKDAY(IF($Z$3='Intro &amp; Setup'!$BN$9, Q93, AK93), 'Intro &amp; Setup'!$AF$27, $BR$59:$BR$106)))</f>
        <v/>
      </c>
      <c r="AM93" s="10" t="str">
        <f>IF(OR($H93="", AM$9="", R93=""), "", IF('Intro &amp; Setup'!$W$30='Intro &amp; Setup'!$BN$15, IF($Z$3='Intro &amp; Setup'!$BN$9, R93, AL93)+'Intro &amp; Setup'!$AF$28, WORKDAY(IF($Z$3='Intro &amp; Setup'!$BN$9, R93, AL93), 'Intro &amp; Setup'!$AF$28, $BR$59:$BR$106)))</f>
        <v/>
      </c>
      <c r="AO93" s="18" t="str">
        <f t="shared" si="42"/>
        <v/>
      </c>
      <c r="AQ93" s="61" t="str">
        <f t="shared" si="47"/>
        <v/>
      </c>
      <c r="AS93" s="13" t="str">
        <f>IF(AD93="", "", IF(J93="", IF('Intro &amp; Setup'!$W$30='Intro &amp; Setup'!$BN$5, AD93-$BP$2, NETWORKDAYS($BP$2, AD93, $BR$59:$BR$106)-1), IF(AD93&lt;J93, $AS$7, $AS$6)))</f>
        <v/>
      </c>
      <c r="AT93" s="20" t="str">
        <f>IF(AE93="", "", IF(K93="", IF('Intro &amp; Setup'!$W$30='Intro &amp; Setup'!$BN$5, AE93-$BP$2, NETWORKDAYS($BP$2, AE93, $BR$59:$BR$106)-1), IF(AE93&lt;K93, $AS$7, $AS$6)))</f>
        <v/>
      </c>
      <c r="AU93" s="20" t="str">
        <f>IF(AF93="", "", IF(L93="", IF('Intro &amp; Setup'!$W$30='Intro &amp; Setup'!$BN$5, AF93-$BP$2, NETWORKDAYS($BP$2, AF93, $BR$59:$BR$106)-1), IF(AF93&lt;L93, $AS$7, $AS$6)))</f>
        <v/>
      </c>
      <c r="AV93" s="20" t="str">
        <f>IF(AG93="", "", IF(M93="", IF('Intro &amp; Setup'!$W$30='Intro &amp; Setup'!$BN$5, AG93-$BP$2, NETWORKDAYS($BP$2, AG93, $BR$59:$BR$106)-1), IF(AG93&lt;M93, $AS$7, $AS$6)))</f>
        <v/>
      </c>
      <c r="AW93" s="20" t="str">
        <f>IF(AH93="", "", IF(N93="", IF('Intro &amp; Setup'!$W$30='Intro &amp; Setup'!$BN$5, AH93-$BP$2, NETWORKDAYS($BP$2, AH93, $BR$59:$BR$106)-1), IF(AH93&lt;N93, $AS$7, $AS$6)))</f>
        <v/>
      </c>
      <c r="AX93" s="20" t="str">
        <f>IF(AI93="", "", IF(O93="", IF('Intro &amp; Setup'!$W$30='Intro &amp; Setup'!$BN$5, AI93-$BP$2, NETWORKDAYS($BP$2, AI93, $BR$59:$BR$106)-1), IF(AI93&lt;O93, $AS$7, $AS$6)))</f>
        <v/>
      </c>
      <c r="AY93" s="20" t="str">
        <f>IF(AJ93="", "", IF(P93="", IF('Intro &amp; Setup'!$W$30='Intro &amp; Setup'!$BN$5, AJ93-$BP$2, NETWORKDAYS($BP$2, AJ93, $BR$59:$BR$106)-1), IF(AJ93&lt;P93, $AS$7, $AS$6)))</f>
        <v/>
      </c>
      <c r="AZ93" s="20" t="str">
        <f>IF(AK93="", "", IF(Q93="", IF('Intro &amp; Setup'!$W$30='Intro &amp; Setup'!$BN$5, AK93-$BP$2, NETWORKDAYS($BP$2, AK93, $BR$59:$BR$106)-1), IF(AK93&lt;Q93, $AS$7, $AS$6)))</f>
        <v/>
      </c>
      <c r="BA93" s="20" t="str">
        <f>IF(AL93="", "", IF(R93="", IF('Intro &amp; Setup'!$W$30='Intro &amp; Setup'!$BN$5, AL93-$BP$2, NETWORKDAYS($BP$2, AL93, $BR$59:$BR$106)-1), IF(AL93&lt;R93, $AS$7, $AS$6)))</f>
        <v/>
      </c>
      <c r="BB93" s="14" t="str">
        <f>IF(AM93="", "", IF(S93="", IF('Intro &amp; Setup'!$W$30='Intro &amp; Setup'!$BN$5, AM93-$BP$2, NETWORKDAYS($BP$2, AM93, $BR$59:$BR$106)-1), IF(AM93&lt;S93, $AS$7, $AS$6)))</f>
        <v/>
      </c>
      <c r="BD93" s="13" t="str">
        <f t="shared" si="48"/>
        <v/>
      </c>
      <c r="BE93" s="20" t="str">
        <f t="shared" si="49"/>
        <v/>
      </c>
      <c r="BF93" s="20" t="str">
        <f t="shared" si="50"/>
        <v/>
      </c>
      <c r="BG93" s="20" t="str">
        <f t="shared" si="51"/>
        <v/>
      </c>
      <c r="BH93" s="20" t="str">
        <f t="shared" si="52"/>
        <v/>
      </c>
      <c r="BI93" s="20" t="str">
        <f t="shared" si="53"/>
        <v/>
      </c>
      <c r="BJ93" s="20" t="str">
        <f t="shared" si="54"/>
        <v/>
      </c>
      <c r="BK93" s="20" t="str">
        <f t="shared" si="55"/>
        <v/>
      </c>
      <c r="BL93" s="20" t="str">
        <f t="shared" si="56"/>
        <v/>
      </c>
      <c r="BM93" s="14" t="str">
        <f t="shared" si="57"/>
        <v/>
      </c>
      <c r="BR93" s="46">
        <f ca="1">IF('Intro &amp; Setup'!$W$30='Intro &amp; Setup'!$BN$14, 0, $BR38)</f>
        <v>44558</v>
      </c>
    </row>
    <row r="94" spans="1:70" x14ac:dyDescent="0.25">
      <c r="A94" s="58"/>
      <c r="B94" s="13" t="str">
        <f t="shared" si="58"/>
        <v/>
      </c>
      <c r="C94" s="18" t="str">
        <f t="shared" si="58"/>
        <v/>
      </c>
      <c r="D94" s="14" t="str">
        <f t="shared" si="58"/>
        <v/>
      </c>
      <c r="E94" s="58"/>
      <c r="F94" s="3" t="str">
        <f t="shared" si="43"/>
        <v/>
      </c>
      <c r="G94" s="58"/>
      <c r="H94" s="95"/>
      <c r="I94" s="96"/>
      <c r="J94" s="97"/>
      <c r="K94" s="96"/>
      <c r="L94" s="96"/>
      <c r="M94" s="96"/>
      <c r="N94" s="96"/>
      <c r="O94" s="96"/>
      <c r="P94" s="96"/>
      <c r="Q94" s="96"/>
      <c r="R94" s="96"/>
      <c r="S94" s="98"/>
      <c r="T94" s="58"/>
      <c r="V94" s="18" t="str">
        <f t="shared" si="44"/>
        <v/>
      </c>
      <c r="W94" s="14" t="str">
        <f t="shared" si="45"/>
        <v/>
      </c>
      <c r="Y94" s="18" t="str">
        <f t="shared" si="59"/>
        <v/>
      </c>
      <c r="Z94" s="14" t="str">
        <f t="shared" si="59"/>
        <v/>
      </c>
      <c r="AB94" s="77" t="str">
        <f t="shared" si="46"/>
        <v/>
      </c>
      <c r="AD94" s="48" t="str">
        <f>IF(OR($H94="", AD$9="", I94=""), "", IF('Intro &amp; Setup'!$W$30='Intro &amp; Setup'!$BN$15, I94+'Intro &amp; Setup'!$AF$19, WORKDAY(I94, 'Intro &amp; Setup'!$AF$19, $BR$59:$BR$106)))</f>
        <v/>
      </c>
      <c r="AE94" s="2" t="str">
        <f>IF(OR($H94="", AE$9="", J94=""), "", IF('Intro &amp; Setup'!$W$30='Intro &amp; Setup'!$BN$15, IF($Z$3='Intro &amp; Setup'!$BN$9, J94, AD94)+'Intro &amp; Setup'!$AF$20, WORKDAY(IF($Z$3='Intro &amp; Setup'!$BN$9, J94, AD94), 'Intro &amp; Setup'!$AF$20, $BR$59:$BR$106)))</f>
        <v/>
      </c>
      <c r="AF94" s="2" t="str">
        <f>IF(OR($H94="", AF$9="", K94=""), "", IF('Intro &amp; Setup'!$W$30='Intro &amp; Setup'!$BN$15, IF($Z$3='Intro &amp; Setup'!$BN$9, K94, AE94)+'Intro &amp; Setup'!$AF$21, WORKDAY(IF($Z$3='Intro &amp; Setup'!$BN$9, K94, AE94), 'Intro &amp; Setup'!$AF$21, $BR$59:$BR$106)))</f>
        <v/>
      </c>
      <c r="AG94" s="2" t="str">
        <f>IF(OR($H94="", AG$9="", L94=""), "", IF('Intro &amp; Setup'!$W$30='Intro &amp; Setup'!$BN$15, IF($Z$3='Intro &amp; Setup'!$BN$9, L94, AF94)+'Intro &amp; Setup'!$AF$22, WORKDAY(IF($Z$3='Intro &amp; Setup'!$BN$9, L94, AF94), 'Intro &amp; Setup'!$AF$22, $BR$59:$BR$106)))</f>
        <v/>
      </c>
      <c r="AH94" s="2" t="str">
        <f>IF(OR($H94="", AH$9="", M94=""), "", IF('Intro &amp; Setup'!$W$30='Intro &amp; Setup'!$BN$15, IF($Z$3='Intro &amp; Setup'!$BN$9, M94, AG94)+'Intro &amp; Setup'!$AF$23, WORKDAY(IF($Z$3='Intro &amp; Setup'!$BN$9, M94, AG94), 'Intro &amp; Setup'!$AF$23, $BR$59:$BR$106)))</f>
        <v/>
      </c>
      <c r="AI94" s="2" t="str">
        <f>IF(OR($H94="", AI$9="", N94=""), "", IF('Intro &amp; Setup'!$W$30='Intro &amp; Setup'!$BN$15, IF($Z$3='Intro &amp; Setup'!$BN$9, N94, AH94)+'Intro &amp; Setup'!$AF$24, WORKDAY(IF($Z$3='Intro &amp; Setup'!$BN$9, N94, AH94), 'Intro &amp; Setup'!$AF$24, $BR$59:$BR$106)))</f>
        <v/>
      </c>
      <c r="AJ94" s="2" t="str">
        <f>IF(OR($H94="", AJ$9="", O94=""), "", IF('Intro &amp; Setup'!$W$30='Intro &amp; Setup'!$BN$15, IF($Z$3='Intro &amp; Setup'!$BN$9, O94, AI94)+'Intro &amp; Setup'!$AF$25, WORKDAY(IF($Z$3='Intro &amp; Setup'!$BN$9, O94, AI94), 'Intro &amp; Setup'!$AF$25, $BR$59:$BR$106)))</f>
        <v/>
      </c>
      <c r="AK94" s="2" t="str">
        <f>IF(OR($H94="", AK$9="", P94=""), "", IF('Intro &amp; Setup'!$W$30='Intro &amp; Setup'!$BN$15, IF($Z$3='Intro &amp; Setup'!$BN$9, P94, AJ94)+'Intro &amp; Setup'!$AF$26, WORKDAY(IF($Z$3='Intro &amp; Setup'!$BN$9, P94, AJ94), 'Intro &amp; Setup'!$AF$26, $BR$59:$BR$106)))</f>
        <v/>
      </c>
      <c r="AL94" s="2" t="str">
        <f>IF(OR($H94="", AL$9="", Q94=""), "", IF('Intro &amp; Setup'!$W$30='Intro &amp; Setup'!$BN$15, IF($Z$3='Intro &amp; Setup'!$BN$9, Q94, AK94)+'Intro &amp; Setup'!$AF$27, WORKDAY(IF($Z$3='Intro &amp; Setup'!$BN$9, Q94, AK94), 'Intro &amp; Setup'!$AF$27, $BR$59:$BR$106)))</f>
        <v/>
      </c>
      <c r="AM94" s="10" t="str">
        <f>IF(OR($H94="", AM$9="", R94=""), "", IF('Intro &amp; Setup'!$W$30='Intro &amp; Setup'!$BN$15, IF($Z$3='Intro &amp; Setup'!$BN$9, R94, AL94)+'Intro &amp; Setup'!$AF$28, WORKDAY(IF($Z$3='Intro &amp; Setup'!$BN$9, R94, AL94), 'Intro &amp; Setup'!$AF$28, $BR$59:$BR$106)))</f>
        <v/>
      </c>
      <c r="AO94" s="18" t="str">
        <f t="shared" si="42"/>
        <v/>
      </c>
      <c r="AQ94" s="61" t="str">
        <f t="shared" si="47"/>
        <v/>
      </c>
      <c r="AS94" s="13" t="str">
        <f>IF(AD94="", "", IF(J94="", IF('Intro &amp; Setup'!$W$30='Intro &amp; Setup'!$BN$5, AD94-$BP$2, NETWORKDAYS($BP$2, AD94, $BR$59:$BR$106)-1), IF(AD94&lt;J94, $AS$7, $AS$6)))</f>
        <v/>
      </c>
      <c r="AT94" s="20" t="str">
        <f>IF(AE94="", "", IF(K94="", IF('Intro &amp; Setup'!$W$30='Intro &amp; Setup'!$BN$5, AE94-$BP$2, NETWORKDAYS($BP$2, AE94, $BR$59:$BR$106)-1), IF(AE94&lt;K94, $AS$7, $AS$6)))</f>
        <v/>
      </c>
      <c r="AU94" s="20" t="str">
        <f>IF(AF94="", "", IF(L94="", IF('Intro &amp; Setup'!$W$30='Intro &amp; Setup'!$BN$5, AF94-$BP$2, NETWORKDAYS($BP$2, AF94, $BR$59:$BR$106)-1), IF(AF94&lt;L94, $AS$7, $AS$6)))</f>
        <v/>
      </c>
      <c r="AV94" s="20" t="str">
        <f>IF(AG94="", "", IF(M94="", IF('Intro &amp; Setup'!$W$30='Intro &amp; Setup'!$BN$5, AG94-$BP$2, NETWORKDAYS($BP$2, AG94, $BR$59:$BR$106)-1), IF(AG94&lt;M94, $AS$7, $AS$6)))</f>
        <v/>
      </c>
      <c r="AW94" s="20" t="str">
        <f>IF(AH94="", "", IF(N94="", IF('Intro &amp; Setup'!$W$30='Intro &amp; Setup'!$BN$5, AH94-$BP$2, NETWORKDAYS($BP$2, AH94, $BR$59:$BR$106)-1), IF(AH94&lt;N94, $AS$7, $AS$6)))</f>
        <v/>
      </c>
      <c r="AX94" s="20" t="str">
        <f>IF(AI94="", "", IF(O94="", IF('Intro &amp; Setup'!$W$30='Intro &amp; Setup'!$BN$5, AI94-$BP$2, NETWORKDAYS($BP$2, AI94, $BR$59:$BR$106)-1), IF(AI94&lt;O94, $AS$7, $AS$6)))</f>
        <v/>
      </c>
      <c r="AY94" s="20" t="str">
        <f>IF(AJ94="", "", IF(P94="", IF('Intro &amp; Setup'!$W$30='Intro &amp; Setup'!$BN$5, AJ94-$BP$2, NETWORKDAYS($BP$2, AJ94, $BR$59:$BR$106)-1), IF(AJ94&lt;P94, $AS$7, $AS$6)))</f>
        <v/>
      </c>
      <c r="AZ94" s="20" t="str">
        <f>IF(AK94="", "", IF(Q94="", IF('Intro &amp; Setup'!$W$30='Intro &amp; Setup'!$BN$5, AK94-$BP$2, NETWORKDAYS($BP$2, AK94, $BR$59:$BR$106)-1), IF(AK94&lt;Q94, $AS$7, $AS$6)))</f>
        <v/>
      </c>
      <c r="BA94" s="20" t="str">
        <f>IF(AL94="", "", IF(R94="", IF('Intro &amp; Setup'!$W$30='Intro &amp; Setup'!$BN$5, AL94-$BP$2, NETWORKDAYS($BP$2, AL94, $BR$59:$BR$106)-1), IF(AL94&lt;R94, $AS$7, $AS$6)))</f>
        <v/>
      </c>
      <c r="BB94" s="14" t="str">
        <f>IF(AM94="", "", IF(S94="", IF('Intro &amp; Setup'!$W$30='Intro &amp; Setup'!$BN$5, AM94-$BP$2, NETWORKDAYS($BP$2, AM94, $BR$59:$BR$106)-1), IF(AM94&lt;S94, $AS$7, $AS$6)))</f>
        <v/>
      </c>
      <c r="BD94" s="13" t="str">
        <f t="shared" si="48"/>
        <v/>
      </c>
      <c r="BE94" s="20" t="str">
        <f t="shared" si="49"/>
        <v/>
      </c>
      <c r="BF94" s="20" t="str">
        <f t="shared" si="50"/>
        <v/>
      </c>
      <c r="BG94" s="20" t="str">
        <f t="shared" si="51"/>
        <v/>
      </c>
      <c r="BH94" s="20" t="str">
        <f t="shared" si="52"/>
        <v/>
      </c>
      <c r="BI94" s="20" t="str">
        <f t="shared" si="53"/>
        <v/>
      </c>
      <c r="BJ94" s="20" t="str">
        <f t="shared" si="54"/>
        <v/>
      </c>
      <c r="BK94" s="20" t="str">
        <f t="shared" si="55"/>
        <v/>
      </c>
      <c r="BL94" s="20" t="str">
        <f t="shared" si="56"/>
        <v/>
      </c>
      <c r="BM94" s="14" t="str">
        <f t="shared" si="57"/>
        <v/>
      </c>
      <c r="BR94" s="46">
        <f ca="1">IF('Intro &amp; Setup'!$W$30='Intro &amp; Setup'!$BN$14, 0, $BR39)</f>
        <v>2022</v>
      </c>
    </row>
    <row r="95" spans="1:70" x14ac:dyDescent="0.25">
      <c r="A95" s="58"/>
      <c r="B95" s="13" t="str">
        <f t="shared" si="58"/>
        <v/>
      </c>
      <c r="C95" s="18" t="str">
        <f t="shared" si="58"/>
        <v/>
      </c>
      <c r="D95" s="14" t="str">
        <f t="shared" si="58"/>
        <v/>
      </c>
      <c r="E95" s="58"/>
      <c r="F95" s="3" t="str">
        <f t="shared" si="43"/>
        <v/>
      </c>
      <c r="G95" s="58"/>
      <c r="H95" s="95"/>
      <c r="I95" s="96"/>
      <c r="J95" s="97"/>
      <c r="K95" s="96"/>
      <c r="L95" s="96"/>
      <c r="M95" s="96"/>
      <c r="N95" s="96"/>
      <c r="O95" s="96"/>
      <c r="P95" s="96"/>
      <c r="Q95" s="96"/>
      <c r="R95" s="96"/>
      <c r="S95" s="98"/>
      <c r="T95" s="58"/>
      <c r="V95" s="18" t="str">
        <f t="shared" si="44"/>
        <v/>
      </c>
      <c r="W95" s="14" t="str">
        <f t="shared" si="45"/>
        <v/>
      </c>
      <c r="Y95" s="18" t="str">
        <f t="shared" si="59"/>
        <v/>
      </c>
      <c r="Z95" s="14" t="str">
        <f t="shared" si="59"/>
        <v/>
      </c>
      <c r="AB95" s="77" t="str">
        <f t="shared" si="46"/>
        <v/>
      </c>
      <c r="AD95" s="48" t="str">
        <f>IF(OR($H95="", AD$9="", I95=""), "", IF('Intro &amp; Setup'!$W$30='Intro &amp; Setup'!$BN$15, I95+'Intro &amp; Setup'!$AF$19, WORKDAY(I95, 'Intro &amp; Setup'!$AF$19, $BR$59:$BR$106)))</f>
        <v/>
      </c>
      <c r="AE95" s="2" t="str">
        <f>IF(OR($H95="", AE$9="", J95=""), "", IF('Intro &amp; Setup'!$W$30='Intro &amp; Setup'!$BN$15, IF($Z$3='Intro &amp; Setup'!$BN$9, J95, AD95)+'Intro &amp; Setup'!$AF$20, WORKDAY(IF($Z$3='Intro &amp; Setup'!$BN$9, J95, AD95), 'Intro &amp; Setup'!$AF$20, $BR$59:$BR$106)))</f>
        <v/>
      </c>
      <c r="AF95" s="2" t="str">
        <f>IF(OR($H95="", AF$9="", K95=""), "", IF('Intro &amp; Setup'!$W$30='Intro &amp; Setup'!$BN$15, IF($Z$3='Intro &amp; Setup'!$BN$9, K95, AE95)+'Intro &amp; Setup'!$AF$21, WORKDAY(IF($Z$3='Intro &amp; Setup'!$BN$9, K95, AE95), 'Intro &amp; Setup'!$AF$21, $BR$59:$BR$106)))</f>
        <v/>
      </c>
      <c r="AG95" s="2" t="str">
        <f>IF(OR($H95="", AG$9="", L95=""), "", IF('Intro &amp; Setup'!$W$30='Intro &amp; Setup'!$BN$15, IF($Z$3='Intro &amp; Setup'!$BN$9, L95, AF95)+'Intro &amp; Setup'!$AF$22, WORKDAY(IF($Z$3='Intro &amp; Setup'!$BN$9, L95, AF95), 'Intro &amp; Setup'!$AF$22, $BR$59:$BR$106)))</f>
        <v/>
      </c>
      <c r="AH95" s="2" t="str">
        <f>IF(OR($H95="", AH$9="", M95=""), "", IF('Intro &amp; Setup'!$W$30='Intro &amp; Setup'!$BN$15, IF($Z$3='Intro &amp; Setup'!$BN$9, M95, AG95)+'Intro &amp; Setup'!$AF$23, WORKDAY(IF($Z$3='Intro &amp; Setup'!$BN$9, M95, AG95), 'Intro &amp; Setup'!$AF$23, $BR$59:$BR$106)))</f>
        <v/>
      </c>
      <c r="AI95" s="2" t="str">
        <f>IF(OR($H95="", AI$9="", N95=""), "", IF('Intro &amp; Setup'!$W$30='Intro &amp; Setup'!$BN$15, IF($Z$3='Intro &amp; Setup'!$BN$9, N95, AH95)+'Intro &amp; Setup'!$AF$24, WORKDAY(IF($Z$3='Intro &amp; Setup'!$BN$9, N95, AH95), 'Intro &amp; Setup'!$AF$24, $BR$59:$BR$106)))</f>
        <v/>
      </c>
      <c r="AJ95" s="2" t="str">
        <f>IF(OR($H95="", AJ$9="", O95=""), "", IF('Intro &amp; Setup'!$W$30='Intro &amp; Setup'!$BN$15, IF($Z$3='Intro &amp; Setup'!$BN$9, O95, AI95)+'Intro &amp; Setup'!$AF$25, WORKDAY(IF($Z$3='Intro &amp; Setup'!$BN$9, O95, AI95), 'Intro &amp; Setup'!$AF$25, $BR$59:$BR$106)))</f>
        <v/>
      </c>
      <c r="AK95" s="2" t="str">
        <f>IF(OR($H95="", AK$9="", P95=""), "", IF('Intro &amp; Setup'!$W$30='Intro &amp; Setup'!$BN$15, IF($Z$3='Intro &amp; Setup'!$BN$9, P95, AJ95)+'Intro &amp; Setup'!$AF$26, WORKDAY(IF($Z$3='Intro &amp; Setup'!$BN$9, P95, AJ95), 'Intro &amp; Setup'!$AF$26, $BR$59:$BR$106)))</f>
        <v/>
      </c>
      <c r="AL95" s="2" t="str">
        <f>IF(OR($H95="", AL$9="", Q95=""), "", IF('Intro &amp; Setup'!$W$30='Intro &amp; Setup'!$BN$15, IF($Z$3='Intro &amp; Setup'!$BN$9, Q95, AK95)+'Intro &amp; Setup'!$AF$27, WORKDAY(IF($Z$3='Intro &amp; Setup'!$BN$9, Q95, AK95), 'Intro &amp; Setup'!$AF$27, $BR$59:$BR$106)))</f>
        <v/>
      </c>
      <c r="AM95" s="10" t="str">
        <f>IF(OR($H95="", AM$9="", R95=""), "", IF('Intro &amp; Setup'!$W$30='Intro &amp; Setup'!$BN$15, IF($Z$3='Intro &amp; Setup'!$BN$9, R95, AL95)+'Intro &amp; Setup'!$AF$28, WORKDAY(IF($Z$3='Intro &amp; Setup'!$BN$9, R95, AL95), 'Intro &amp; Setup'!$AF$28, $BR$59:$BR$106)))</f>
        <v/>
      </c>
      <c r="AO95" s="18" t="str">
        <f t="shared" si="42"/>
        <v/>
      </c>
      <c r="AQ95" s="61" t="str">
        <f t="shared" si="47"/>
        <v/>
      </c>
      <c r="AS95" s="13" t="str">
        <f>IF(AD95="", "", IF(J95="", IF('Intro &amp; Setup'!$W$30='Intro &amp; Setup'!$BN$5, AD95-$BP$2, NETWORKDAYS($BP$2, AD95, $BR$59:$BR$106)-1), IF(AD95&lt;J95, $AS$7, $AS$6)))</f>
        <v/>
      </c>
      <c r="AT95" s="20" t="str">
        <f>IF(AE95="", "", IF(K95="", IF('Intro &amp; Setup'!$W$30='Intro &amp; Setup'!$BN$5, AE95-$BP$2, NETWORKDAYS($BP$2, AE95, $BR$59:$BR$106)-1), IF(AE95&lt;K95, $AS$7, $AS$6)))</f>
        <v/>
      </c>
      <c r="AU95" s="20" t="str">
        <f>IF(AF95="", "", IF(L95="", IF('Intro &amp; Setup'!$W$30='Intro &amp; Setup'!$BN$5, AF95-$BP$2, NETWORKDAYS($BP$2, AF95, $BR$59:$BR$106)-1), IF(AF95&lt;L95, $AS$7, $AS$6)))</f>
        <v/>
      </c>
      <c r="AV95" s="20" t="str">
        <f>IF(AG95="", "", IF(M95="", IF('Intro &amp; Setup'!$W$30='Intro &amp; Setup'!$BN$5, AG95-$BP$2, NETWORKDAYS($BP$2, AG95, $BR$59:$BR$106)-1), IF(AG95&lt;M95, $AS$7, $AS$6)))</f>
        <v/>
      </c>
      <c r="AW95" s="20" t="str">
        <f>IF(AH95="", "", IF(N95="", IF('Intro &amp; Setup'!$W$30='Intro &amp; Setup'!$BN$5, AH95-$BP$2, NETWORKDAYS($BP$2, AH95, $BR$59:$BR$106)-1), IF(AH95&lt;N95, $AS$7, $AS$6)))</f>
        <v/>
      </c>
      <c r="AX95" s="20" t="str">
        <f>IF(AI95="", "", IF(O95="", IF('Intro &amp; Setup'!$W$30='Intro &amp; Setup'!$BN$5, AI95-$BP$2, NETWORKDAYS($BP$2, AI95, $BR$59:$BR$106)-1), IF(AI95&lt;O95, $AS$7, $AS$6)))</f>
        <v/>
      </c>
      <c r="AY95" s="20" t="str">
        <f>IF(AJ95="", "", IF(P95="", IF('Intro &amp; Setup'!$W$30='Intro &amp; Setup'!$BN$5, AJ95-$BP$2, NETWORKDAYS($BP$2, AJ95, $BR$59:$BR$106)-1), IF(AJ95&lt;P95, $AS$7, $AS$6)))</f>
        <v/>
      </c>
      <c r="AZ95" s="20" t="str">
        <f>IF(AK95="", "", IF(Q95="", IF('Intro &amp; Setup'!$W$30='Intro &amp; Setup'!$BN$5, AK95-$BP$2, NETWORKDAYS($BP$2, AK95, $BR$59:$BR$106)-1), IF(AK95&lt;Q95, $AS$7, $AS$6)))</f>
        <v/>
      </c>
      <c r="BA95" s="20" t="str">
        <f>IF(AL95="", "", IF(R95="", IF('Intro &amp; Setup'!$W$30='Intro &amp; Setup'!$BN$5, AL95-$BP$2, NETWORKDAYS($BP$2, AL95, $BR$59:$BR$106)-1), IF(AL95&lt;R95, $AS$7, $AS$6)))</f>
        <v/>
      </c>
      <c r="BB95" s="14" t="str">
        <f>IF(AM95="", "", IF(S95="", IF('Intro &amp; Setup'!$W$30='Intro &amp; Setup'!$BN$5, AM95-$BP$2, NETWORKDAYS($BP$2, AM95, $BR$59:$BR$106)-1), IF(AM95&lt;S95, $AS$7, $AS$6)))</f>
        <v/>
      </c>
      <c r="BD95" s="13" t="str">
        <f t="shared" si="48"/>
        <v/>
      </c>
      <c r="BE95" s="20" t="str">
        <f t="shared" si="49"/>
        <v/>
      </c>
      <c r="BF95" s="20" t="str">
        <f t="shared" si="50"/>
        <v/>
      </c>
      <c r="BG95" s="20" t="str">
        <f t="shared" si="51"/>
        <v/>
      </c>
      <c r="BH95" s="20" t="str">
        <f t="shared" si="52"/>
        <v/>
      </c>
      <c r="BI95" s="20" t="str">
        <f t="shared" si="53"/>
        <v/>
      </c>
      <c r="BJ95" s="20" t="str">
        <f t="shared" si="54"/>
        <v/>
      </c>
      <c r="BK95" s="20" t="str">
        <f t="shared" si="55"/>
        <v/>
      </c>
      <c r="BL95" s="20" t="str">
        <f t="shared" si="56"/>
        <v/>
      </c>
      <c r="BM95" s="14" t="str">
        <f t="shared" si="57"/>
        <v/>
      </c>
      <c r="BR95" s="46">
        <f ca="1">IF('Intro &amp; Setup'!$W$30='Intro &amp; Setup'!$BN$14, 0, $BR40)</f>
        <v>44564</v>
      </c>
    </row>
    <row r="96" spans="1:70" x14ac:dyDescent="0.25">
      <c r="A96" s="58"/>
      <c r="B96" s="13" t="str">
        <f t="shared" si="58"/>
        <v/>
      </c>
      <c r="C96" s="18" t="str">
        <f t="shared" si="58"/>
        <v/>
      </c>
      <c r="D96" s="14" t="str">
        <f t="shared" si="58"/>
        <v/>
      </c>
      <c r="E96" s="58"/>
      <c r="F96" s="3" t="str">
        <f t="shared" si="43"/>
        <v/>
      </c>
      <c r="G96" s="58"/>
      <c r="H96" s="95"/>
      <c r="I96" s="96"/>
      <c r="J96" s="97"/>
      <c r="K96" s="96"/>
      <c r="L96" s="96"/>
      <c r="M96" s="96"/>
      <c r="N96" s="96"/>
      <c r="O96" s="96"/>
      <c r="P96" s="96"/>
      <c r="Q96" s="96"/>
      <c r="R96" s="96"/>
      <c r="S96" s="98"/>
      <c r="T96" s="58"/>
      <c r="V96" s="18" t="str">
        <f t="shared" si="44"/>
        <v/>
      </c>
      <c r="W96" s="14" t="str">
        <f t="shared" si="45"/>
        <v/>
      </c>
      <c r="Y96" s="18" t="str">
        <f t="shared" si="59"/>
        <v/>
      </c>
      <c r="Z96" s="14" t="str">
        <f t="shared" si="59"/>
        <v/>
      </c>
      <c r="AB96" s="77" t="str">
        <f t="shared" si="46"/>
        <v/>
      </c>
      <c r="AD96" s="48" t="str">
        <f>IF(OR($H96="", AD$9="", I96=""), "", IF('Intro &amp; Setup'!$W$30='Intro &amp; Setup'!$BN$15, I96+'Intro &amp; Setup'!$AF$19, WORKDAY(I96, 'Intro &amp; Setup'!$AF$19, $BR$59:$BR$106)))</f>
        <v/>
      </c>
      <c r="AE96" s="2" t="str">
        <f>IF(OR($H96="", AE$9="", J96=""), "", IF('Intro &amp; Setup'!$W$30='Intro &amp; Setup'!$BN$15, IF($Z$3='Intro &amp; Setup'!$BN$9, J96, AD96)+'Intro &amp; Setup'!$AF$20, WORKDAY(IF($Z$3='Intro &amp; Setup'!$BN$9, J96, AD96), 'Intro &amp; Setup'!$AF$20, $BR$59:$BR$106)))</f>
        <v/>
      </c>
      <c r="AF96" s="2" t="str">
        <f>IF(OR($H96="", AF$9="", K96=""), "", IF('Intro &amp; Setup'!$W$30='Intro &amp; Setup'!$BN$15, IF($Z$3='Intro &amp; Setup'!$BN$9, K96, AE96)+'Intro &amp; Setup'!$AF$21, WORKDAY(IF($Z$3='Intro &amp; Setup'!$BN$9, K96, AE96), 'Intro &amp; Setup'!$AF$21, $BR$59:$BR$106)))</f>
        <v/>
      </c>
      <c r="AG96" s="2" t="str">
        <f>IF(OR($H96="", AG$9="", L96=""), "", IF('Intro &amp; Setup'!$W$30='Intro &amp; Setup'!$BN$15, IF($Z$3='Intro &amp; Setup'!$BN$9, L96, AF96)+'Intro &amp; Setup'!$AF$22, WORKDAY(IF($Z$3='Intro &amp; Setup'!$BN$9, L96, AF96), 'Intro &amp; Setup'!$AF$22, $BR$59:$BR$106)))</f>
        <v/>
      </c>
      <c r="AH96" s="2" t="str">
        <f>IF(OR($H96="", AH$9="", M96=""), "", IF('Intro &amp; Setup'!$W$30='Intro &amp; Setup'!$BN$15, IF($Z$3='Intro &amp; Setup'!$BN$9, M96, AG96)+'Intro &amp; Setup'!$AF$23, WORKDAY(IF($Z$3='Intro &amp; Setup'!$BN$9, M96, AG96), 'Intro &amp; Setup'!$AF$23, $BR$59:$BR$106)))</f>
        <v/>
      </c>
      <c r="AI96" s="2" t="str">
        <f>IF(OR($H96="", AI$9="", N96=""), "", IF('Intro &amp; Setup'!$W$30='Intro &amp; Setup'!$BN$15, IF($Z$3='Intro &amp; Setup'!$BN$9, N96, AH96)+'Intro &amp; Setup'!$AF$24, WORKDAY(IF($Z$3='Intro &amp; Setup'!$BN$9, N96, AH96), 'Intro &amp; Setup'!$AF$24, $BR$59:$BR$106)))</f>
        <v/>
      </c>
      <c r="AJ96" s="2" t="str">
        <f>IF(OR($H96="", AJ$9="", O96=""), "", IF('Intro &amp; Setup'!$W$30='Intro &amp; Setup'!$BN$15, IF($Z$3='Intro &amp; Setup'!$BN$9, O96, AI96)+'Intro &amp; Setup'!$AF$25, WORKDAY(IF($Z$3='Intro &amp; Setup'!$BN$9, O96, AI96), 'Intro &amp; Setup'!$AF$25, $BR$59:$BR$106)))</f>
        <v/>
      </c>
      <c r="AK96" s="2" t="str">
        <f>IF(OR($H96="", AK$9="", P96=""), "", IF('Intro &amp; Setup'!$W$30='Intro &amp; Setup'!$BN$15, IF($Z$3='Intro &amp; Setup'!$BN$9, P96, AJ96)+'Intro &amp; Setup'!$AF$26, WORKDAY(IF($Z$3='Intro &amp; Setup'!$BN$9, P96, AJ96), 'Intro &amp; Setup'!$AF$26, $BR$59:$BR$106)))</f>
        <v/>
      </c>
      <c r="AL96" s="2" t="str">
        <f>IF(OR($H96="", AL$9="", Q96=""), "", IF('Intro &amp; Setup'!$W$30='Intro &amp; Setup'!$BN$15, IF($Z$3='Intro &amp; Setup'!$BN$9, Q96, AK96)+'Intro &amp; Setup'!$AF$27, WORKDAY(IF($Z$3='Intro &amp; Setup'!$BN$9, Q96, AK96), 'Intro &amp; Setup'!$AF$27, $BR$59:$BR$106)))</f>
        <v/>
      </c>
      <c r="AM96" s="10" t="str">
        <f>IF(OR($H96="", AM$9="", R96=""), "", IF('Intro &amp; Setup'!$W$30='Intro &amp; Setup'!$BN$15, IF($Z$3='Intro &amp; Setup'!$BN$9, R96, AL96)+'Intro &amp; Setup'!$AF$28, WORKDAY(IF($Z$3='Intro &amp; Setup'!$BN$9, R96, AL96), 'Intro &amp; Setup'!$AF$28, $BR$59:$BR$106)))</f>
        <v/>
      </c>
      <c r="AO96" s="18" t="str">
        <f t="shared" si="42"/>
        <v/>
      </c>
      <c r="AQ96" s="61" t="str">
        <f t="shared" si="47"/>
        <v/>
      </c>
      <c r="AS96" s="13" t="str">
        <f>IF(AD96="", "", IF(J96="", IF('Intro &amp; Setup'!$W$30='Intro &amp; Setup'!$BN$5, AD96-$BP$2, NETWORKDAYS($BP$2, AD96, $BR$59:$BR$106)-1), IF(AD96&lt;J96, $AS$7, $AS$6)))</f>
        <v/>
      </c>
      <c r="AT96" s="20" t="str">
        <f>IF(AE96="", "", IF(K96="", IF('Intro &amp; Setup'!$W$30='Intro &amp; Setup'!$BN$5, AE96-$BP$2, NETWORKDAYS($BP$2, AE96, $BR$59:$BR$106)-1), IF(AE96&lt;K96, $AS$7, $AS$6)))</f>
        <v/>
      </c>
      <c r="AU96" s="20" t="str">
        <f>IF(AF96="", "", IF(L96="", IF('Intro &amp; Setup'!$W$30='Intro &amp; Setup'!$BN$5, AF96-$BP$2, NETWORKDAYS($BP$2, AF96, $BR$59:$BR$106)-1), IF(AF96&lt;L96, $AS$7, $AS$6)))</f>
        <v/>
      </c>
      <c r="AV96" s="20" t="str">
        <f>IF(AG96="", "", IF(M96="", IF('Intro &amp; Setup'!$W$30='Intro &amp; Setup'!$BN$5, AG96-$BP$2, NETWORKDAYS($BP$2, AG96, $BR$59:$BR$106)-1), IF(AG96&lt;M96, $AS$7, $AS$6)))</f>
        <v/>
      </c>
      <c r="AW96" s="20" t="str">
        <f>IF(AH96="", "", IF(N96="", IF('Intro &amp; Setup'!$W$30='Intro &amp; Setup'!$BN$5, AH96-$BP$2, NETWORKDAYS($BP$2, AH96, $BR$59:$BR$106)-1), IF(AH96&lt;N96, $AS$7, $AS$6)))</f>
        <v/>
      </c>
      <c r="AX96" s="20" t="str">
        <f>IF(AI96="", "", IF(O96="", IF('Intro &amp; Setup'!$W$30='Intro &amp; Setup'!$BN$5, AI96-$BP$2, NETWORKDAYS($BP$2, AI96, $BR$59:$BR$106)-1), IF(AI96&lt;O96, $AS$7, $AS$6)))</f>
        <v/>
      </c>
      <c r="AY96" s="20" t="str">
        <f>IF(AJ96="", "", IF(P96="", IF('Intro &amp; Setup'!$W$30='Intro &amp; Setup'!$BN$5, AJ96-$BP$2, NETWORKDAYS($BP$2, AJ96, $BR$59:$BR$106)-1), IF(AJ96&lt;P96, $AS$7, $AS$6)))</f>
        <v/>
      </c>
      <c r="AZ96" s="20" t="str">
        <f>IF(AK96="", "", IF(Q96="", IF('Intro &amp; Setup'!$W$30='Intro &amp; Setup'!$BN$5, AK96-$BP$2, NETWORKDAYS($BP$2, AK96, $BR$59:$BR$106)-1), IF(AK96&lt;Q96, $AS$7, $AS$6)))</f>
        <v/>
      </c>
      <c r="BA96" s="20" t="str">
        <f>IF(AL96="", "", IF(R96="", IF('Intro &amp; Setup'!$W$30='Intro &amp; Setup'!$BN$5, AL96-$BP$2, NETWORKDAYS($BP$2, AL96, $BR$59:$BR$106)-1), IF(AL96&lt;R96, $AS$7, $AS$6)))</f>
        <v/>
      </c>
      <c r="BB96" s="14" t="str">
        <f>IF(AM96="", "", IF(S96="", IF('Intro &amp; Setup'!$W$30='Intro &amp; Setup'!$BN$5, AM96-$BP$2, NETWORKDAYS($BP$2, AM96, $BR$59:$BR$106)-1), IF(AM96&lt;S96, $AS$7, $AS$6)))</f>
        <v/>
      </c>
      <c r="BD96" s="13" t="str">
        <f t="shared" si="48"/>
        <v/>
      </c>
      <c r="BE96" s="20" t="str">
        <f t="shared" si="49"/>
        <v/>
      </c>
      <c r="BF96" s="20" t="str">
        <f t="shared" si="50"/>
        <v/>
      </c>
      <c r="BG96" s="20" t="str">
        <f t="shared" si="51"/>
        <v/>
      </c>
      <c r="BH96" s="20" t="str">
        <f t="shared" si="52"/>
        <v/>
      </c>
      <c r="BI96" s="20" t="str">
        <f t="shared" si="53"/>
        <v/>
      </c>
      <c r="BJ96" s="20" t="str">
        <f t="shared" si="54"/>
        <v/>
      </c>
      <c r="BK96" s="20" t="str">
        <f t="shared" si="55"/>
        <v/>
      </c>
      <c r="BL96" s="20" t="str">
        <f t="shared" si="56"/>
        <v/>
      </c>
      <c r="BM96" s="14" t="str">
        <f t="shared" si="57"/>
        <v/>
      </c>
      <c r="BR96" s="46">
        <f ca="1">IF('Intro &amp; Setup'!$W$30='Intro &amp; Setup'!$BN$14, 0, $BR41)</f>
        <v>44666</v>
      </c>
    </row>
    <row r="97" spans="1:70" x14ac:dyDescent="0.25">
      <c r="A97" s="58"/>
      <c r="B97" s="13" t="str">
        <f t="shared" si="58"/>
        <v/>
      </c>
      <c r="C97" s="18" t="str">
        <f t="shared" si="58"/>
        <v/>
      </c>
      <c r="D97" s="14" t="str">
        <f t="shared" si="58"/>
        <v/>
      </c>
      <c r="E97" s="58"/>
      <c r="F97" s="3" t="str">
        <f t="shared" si="43"/>
        <v/>
      </c>
      <c r="G97" s="58"/>
      <c r="H97" s="95"/>
      <c r="I97" s="96"/>
      <c r="J97" s="97"/>
      <c r="K97" s="96"/>
      <c r="L97" s="96"/>
      <c r="M97" s="96"/>
      <c r="N97" s="96"/>
      <c r="O97" s="96"/>
      <c r="P97" s="96"/>
      <c r="Q97" s="96"/>
      <c r="R97" s="96"/>
      <c r="S97" s="98"/>
      <c r="T97" s="58"/>
      <c r="V97" s="18" t="str">
        <f t="shared" si="44"/>
        <v/>
      </c>
      <c r="W97" s="14" t="str">
        <f t="shared" si="45"/>
        <v/>
      </c>
      <c r="Y97" s="18" t="str">
        <f t="shared" si="59"/>
        <v/>
      </c>
      <c r="Z97" s="14" t="str">
        <f t="shared" si="59"/>
        <v/>
      </c>
      <c r="AB97" s="77" t="str">
        <f t="shared" si="46"/>
        <v/>
      </c>
      <c r="AD97" s="48" t="str">
        <f>IF(OR($H97="", AD$9="", I97=""), "", IF('Intro &amp; Setup'!$W$30='Intro &amp; Setup'!$BN$15, I97+'Intro &amp; Setup'!$AF$19, WORKDAY(I97, 'Intro &amp; Setup'!$AF$19, $BR$59:$BR$106)))</f>
        <v/>
      </c>
      <c r="AE97" s="2" t="str">
        <f>IF(OR($H97="", AE$9="", J97=""), "", IF('Intro &amp; Setup'!$W$30='Intro &amp; Setup'!$BN$15, IF($Z$3='Intro &amp; Setup'!$BN$9, J97, AD97)+'Intro &amp; Setup'!$AF$20, WORKDAY(IF($Z$3='Intro &amp; Setup'!$BN$9, J97, AD97), 'Intro &amp; Setup'!$AF$20, $BR$59:$BR$106)))</f>
        <v/>
      </c>
      <c r="AF97" s="2" t="str">
        <f>IF(OR($H97="", AF$9="", K97=""), "", IF('Intro &amp; Setup'!$W$30='Intro &amp; Setup'!$BN$15, IF($Z$3='Intro &amp; Setup'!$BN$9, K97, AE97)+'Intro &amp; Setup'!$AF$21, WORKDAY(IF($Z$3='Intro &amp; Setup'!$BN$9, K97, AE97), 'Intro &amp; Setup'!$AF$21, $BR$59:$BR$106)))</f>
        <v/>
      </c>
      <c r="AG97" s="2" t="str">
        <f>IF(OR($H97="", AG$9="", L97=""), "", IF('Intro &amp; Setup'!$W$30='Intro &amp; Setup'!$BN$15, IF($Z$3='Intro &amp; Setup'!$BN$9, L97, AF97)+'Intro &amp; Setup'!$AF$22, WORKDAY(IF($Z$3='Intro &amp; Setup'!$BN$9, L97, AF97), 'Intro &amp; Setup'!$AF$22, $BR$59:$BR$106)))</f>
        <v/>
      </c>
      <c r="AH97" s="2" t="str">
        <f>IF(OR($H97="", AH$9="", M97=""), "", IF('Intro &amp; Setup'!$W$30='Intro &amp; Setup'!$BN$15, IF($Z$3='Intro &amp; Setup'!$BN$9, M97, AG97)+'Intro &amp; Setup'!$AF$23, WORKDAY(IF($Z$3='Intro &amp; Setup'!$BN$9, M97, AG97), 'Intro &amp; Setup'!$AF$23, $BR$59:$BR$106)))</f>
        <v/>
      </c>
      <c r="AI97" s="2" t="str">
        <f>IF(OR($H97="", AI$9="", N97=""), "", IF('Intro &amp; Setup'!$W$30='Intro &amp; Setup'!$BN$15, IF($Z$3='Intro &amp; Setup'!$BN$9, N97, AH97)+'Intro &amp; Setup'!$AF$24, WORKDAY(IF($Z$3='Intro &amp; Setup'!$BN$9, N97, AH97), 'Intro &amp; Setup'!$AF$24, $BR$59:$BR$106)))</f>
        <v/>
      </c>
      <c r="AJ97" s="2" t="str">
        <f>IF(OR($H97="", AJ$9="", O97=""), "", IF('Intro &amp; Setup'!$W$30='Intro &amp; Setup'!$BN$15, IF($Z$3='Intro &amp; Setup'!$BN$9, O97, AI97)+'Intro &amp; Setup'!$AF$25, WORKDAY(IF($Z$3='Intro &amp; Setup'!$BN$9, O97, AI97), 'Intro &amp; Setup'!$AF$25, $BR$59:$BR$106)))</f>
        <v/>
      </c>
      <c r="AK97" s="2" t="str">
        <f>IF(OR($H97="", AK$9="", P97=""), "", IF('Intro &amp; Setup'!$W$30='Intro &amp; Setup'!$BN$15, IF($Z$3='Intro &amp; Setup'!$BN$9, P97, AJ97)+'Intro &amp; Setup'!$AF$26, WORKDAY(IF($Z$3='Intro &amp; Setup'!$BN$9, P97, AJ97), 'Intro &amp; Setup'!$AF$26, $BR$59:$BR$106)))</f>
        <v/>
      </c>
      <c r="AL97" s="2" t="str">
        <f>IF(OR($H97="", AL$9="", Q97=""), "", IF('Intro &amp; Setup'!$W$30='Intro &amp; Setup'!$BN$15, IF($Z$3='Intro &amp; Setup'!$BN$9, Q97, AK97)+'Intro &amp; Setup'!$AF$27, WORKDAY(IF($Z$3='Intro &amp; Setup'!$BN$9, Q97, AK97), 'Intro &amp; Setup'!$AF$27, $BR$59:$BR$106)))</f>
        <v/>
      </c>
      <c r="AM97" s="10" t="str">
        <f>IF(OR($H97="", AM$9="", R97=""), "", IF('Intro &amp; Setup'!$W$30='Intro &amp; Setup'!$BN$15, IF($Z$3='Intro &amp; Setup'!$BN$9, R97, AL97)+'Intro &amp; Setup'!$AF$28, WORKDAY(IF($Z$3='Intro &amp; Setup'!$BN$9, R97, AL97), 'Intro &amp; Setup'!$AF$28, $BR$59:$BR$106)))</f>
        <v/>
      </c>
      <c r="AO97" s="18" t="str">
        <f t="shared" si="42"/>
        <v/>
      </c>
      <c r="AQ97" s="61" t="str">
        <f t="shared" si="47"/>
        <v/>
      </c>
      <c r="AS97" s="13" t="str">
        <f>IF(AD97="", "", IF(J97="", IF('Intro &amp; Setup'!$W$30='Intro &amp; Setup'!$BN$5, AD97-$BP$2, NETWORKDAYS($BP$2, AD97, $BR$59:$BR$106)-1), IF(AD97&lt;J97, $AS$7, $AS$6)))</f>
        <v/>
      </c>
      <c r="AT97" s="20" t="str">
        <f>IF(AE97="", "", IF(K97="", IF('Intro &amp; Setup'!$W$30='Intro &amp; Setup'!$BN$5, AE97-$BP$2, NETWORKDAYS($BP$2, AE97, $BR$59:$BR$106)-1), IF(AE97&lt;K97, $AS$7, $AS$6)))</f>
        <v/>
      </c>
      <c r="AU97" s="20" t="str">
        <f>IF(AF97="", "", IF(L97="", IF('Intro &amp; Setup'!$W$30='Intro &amp; Setup'!$BN$5, AF97-$BP$2, NETWORKDAYS($BP$2, AF97, $BR$59:$BR$106)-1), IF(AF97&lt;L97, $AS$7, $AS$6)))</f>
        <v/>
      </c>
      <c r="AV97" s="20" t="str">
        <f>IF(AG97="", "", IF(M97="", IF('Intro &amp; Setup'!$W$30='Intro &amp; Setup'!$BN$5, AG97-$BP$2, NETWORKDAYS($BP$2, AG97, $BR$59:$BR$106)-1), IF(AG97&lt;M97, $AS$7, $AS$6)))</f>
        <v/>
      </c>
      <c r="AW97" s="20" t="str">
        <f>IF(AH97="", "", IF(N97="", IF('Intro &amp; Setup'!$W$30='Intro &amp; Setup'!$BN$5, AH97-$BP$2, NETWORKDAYS($BP$2, AH97, $BR$59:$BR$106)-1), IF(AH97&lt;N97, $AS$7, $AS$6)))</f>
        <v/>
      </c>
      <c r="AX97" s="20" t="str">
        <f>IF(AI97="", "", IF(O97="", IF('Intro &amp; Setup'!$W$30='Intro &amp; Setup'!$BN$5, AI97-$BP$2, NETWORKDAYS($BP$2, AI97, $BR$59:$BR$106)-1), IF(AI97&lt;O97, $AS$7, $AS$6)))</f>
        <v/>
      </c>
      <c r="AY97" s="20" t="str">
        <f>IF(AJ97="", "", IF(P97="", IF('Intro &amp; Setup'!$W$30='Intro &amp; Setup'!$BN$5, AJ97-$BP$2, NETWORKDAYS($BP$2, AJ97, $BR$59:$BR$106)-1), IF(AJ97&lt;P97, $AS$7, $AS$6)))</f>
        <v/>
      </c>
      <c r="AZ97" s="20" t="str">
        <f>IF(AK97="", "", IF(Q97="", IF('Intro &amp; Setup'!$W$30='Intro &amp; Setup'!$BN$5, AK97-$BP$2, NETWORKDAYS($BP$2, AK97, $BR$59:$BR$106)-1), IF(AK97&lt;Q97, $AS$7, $AS$6)))</f>
        <v/>
      </c>
      <c r="BA97" s="20" t="str">
        <f>IF(AL97="", "", IF(R97="", IF('Intro &amp; Setup'!$W$30='Intro &amp; Setup'!$BN$5, AL97-$BP$2, NETWORKDAYS($BP$2, AL97, $BR$59:$BR$106)-1), IF(AL97&lt;R97, $AS$7, $AS$6)))</f>
        <v/>
      </c>
      <c r="BB97" s="14" t="str">
        <f>IF(AM97="", "", IF(S97="", IF('Intro &amp; Setup'!$W$30='Intro &amp; Setup'!$BN$5, AM97-$BP$2, NETWORKDAYS($BP$2, AM97, $BR$59:$BR$106)-1), IF(AM97&lt;S97, $AS$7, $AS$6)))</f>
        <v/>
      </c>
      <c r="BD97" s="13" t="str">
        <f t="shared" si="48"/>
        <v/>
      </c>
      <c r="BE97" s="20" t="str">
        <f t="shared" si="49"/>
        <v/>
      </c>
      <c r="BF97" s="20" t="str">
        <f t="shared" si="50"/>
        <v/>
      </c>
      <c r="BG97" s="20" t="str">
        <f t="shared" si="51"/>
        <v/>
      </c>
      <c r="BH97" s="20" t="str">
        <f t="shared" si="52"/>
        <v/>
      </c>
      <c r="BI97" s="20" t="str">
        <f t="shared" si="53"/>
        <v/>
      </c>
      <c r="BJ97" s="20" t="str">
        <f t="shared" si="54"/>
        <v/>
      </c>
      <c r="BK97" s="20" t="str">
        <f t="shared" si="55"/>
        <v/>
      </c>
      <c r="BL97" s="20" t="str">
        <f t="shared" si="56"/>
        <v/>
      </c>
      <c r="BM97" s="14" t="str">
        <f t="shared" si="57"/>
        <v/>
      </c>
      <c r="BR97" s="46">
        <f ca="1">IF('Intro &amp; Setup'!$W$30='Intro &amp; Setup'!$BN$14, 0, $BR42)</f>
        <v>44669</v>
      </c>
    </row>
    <row r="98" spans="1:70" x14ac:dyDescent="0.25">
      <c r="A98" s="58"/>
      <c r="B98" s="13" t="str">
        <f t="shared" si="58"/>
        <v/>
      </c>
      <c r="C98" s="18" t="str">
        <f t="shared" si="58"/>
        <v/>
      </c>
      <c r="D98" s="14" t="str">
        <f t="shared" si="58"/>
        <v/>
      </c>
      <c r="E98" s="58"/>
      <c r="F98" s="3" t="str">
        <f t="shared" si="43"/>
        <v/>
      </c>
      <c r="G98" s="58"/>
      <c r="H98" s="95"/>
      <c r="I98" s="96"/>
      <c r="J98" s="97"/>
      <c r="K98" s="96"/>
      <c r="L98" s="96"/>
      <c r="M98" s="96"/>
      <c r="N98" s="96"/>
      <c r="O98" s="96"/>
      <c r="P98" s="96"/>
      <c r="Q98" s="96"/>
      <c r="R98" s="96"/>
      <c r="S98" s="98"/>
      <c r="T98" s="58"/>
      <c r="V98" s="18" t="str">
        <f t="shared" si="44"/>
        <v/>
      </c>
      <c r="W98" s="14" t="str">
        <f t="shared" si="45"/>
        <v/>
      </c>
      <c r="Y98" s="18" t="str">
        <f t="shared" si="59"/>
        <v/>
      </c>
      <c r="Z98" s="14" t="str">
        <f t="shared" si="59"/>
        <v/>
      </c>
      <c r="AB98" s="77" t="str">
        <f t="shared" si="46"/>
        <v/>
      </c>
      <c r="AD98" s="48" t="str">
        <f>IF(OR($H98="", AD$9="", I98=""), "", IF('Intro &amp; Setup'!$W$30='Intro &amp; Setup'!$BN$15, I98+'Intro &amp; Setup'!$AF$19, WORKDAY(I98, 'Intro &amp; Setup'!$AF$19, $BR$59:$BR$106)))</f>
        <v/>
      </c>
      <c r="AE98" s="2" t="str">
        <f>IF(OR($H98="", AE$9="", J98=""), "", IF('Intro &amp; Setup'!$W$30='Intro &amp; Setup'!$BN$15, IF($Z$3='Intro &amp; Setup'!$BN$9, J98, AD98)+'Intro &amp; Setup'!$AF$20, WORKDAY(IF($Z$3='Intro &amp; Setup'!$BN$9, J98, AD98), 'Intro &amp; Setup'!$AF$20, $BR$59:$BR$106)))</f>
        <v/>
      </c>
      <c r="AF98" s="2" t="str">
        <f>IF(OR($H98="", AF$9="", K98=""), "", IF('Intro &amp; Setup'!$W$30='Intro &amp; Setup'!$BN$15, IF($Z$3='Intro &amp; Setup'!$BN$9, K98, AE98)+'Intro &amp; Setup'!$AF$21, WORKDAY(IF($Z$3='Intro &amp; Setup'!$BN$9, K98, AE98), 'Intro &amp; Setup'!$AF$21, $BR$59:$BR$106)))</f>
        <v/>
      </c>
      <c r="AG98" s="2" t="str">
        <f>IF(OR($H98="", AG$9="", L98=""), "", IF('Intro &amp; Setup'!$W$30='Intro &amp; Setup'!$BN$15, IF($Z$3='Intro &amp; Setup'!$BN$9, L98, AF98)+'Intro &amp; Setup'!$AF$22, WORKDAY(IF($Z$3='Intro &amp; Setup'!$BN$9, L98, AF98), 'Intro &amp; Setup'!$AF$22, $BR$59:$BR$106)))</f>
        <v/>
      </c>
      <c r="AH98" s="2" t="str">
        <f>IF(OR($H98="", AH$9="", M98=""), "", IF('Intro &amp; Setup'!$W$30='Intro &amp; Setup'!$BN$15, IF($Z$3='Intro &amp; Setup'!$BN$9, M98, AG98)+'Intro &amp; Setup'!$AF$23, WORKDAY(IF($Z$3='Intro &amp; Setup'!$BN$9, M98, AG98), 'Intro &amp; Setup'!$AF$23, $BR$59:$BR$106)))</f>
        <v/>
      </c>
      <c r="AI98" s="2" t="str">
        <f>IF(OR($H98="", AI$9="", N98=""), "", IF('Intro &amp; Setup'!$W$30='Intro &amp; Setup'!$BN$15, IF($Z$3='Intro &amp; Setup'!$BN$9, N98, AH98)+'Intro &amp; Setup'!$AF$24, WORKDAY(IF($Z$3='Intro &amp; Setup'!$BN$9, N98, AH98), 'Intro &amp; Setup'!$AF$24, $BR$59:$BR$106)))</f>
        <v/>
      </c>
      <c r="AJ98" s="2" t="str">
        <f>IF(OR($H98="", AJ$9="", O98=""), "", IF('Intro &amp; Setup'!$W$30='Intro &amp; Setup'!$BN$15, IF($Z$3='Intro &amp; Setup'!$BN$9, O98, AI98)+'Intro &amp; Setup'!$AF$25, WORKDAY(IF($Z$3='Intro &amp; Setup'!$BN$9, O98, AI98), 'Intro &amp; Setup'!$AF$25, $BR$59:$BR$106)))</f>
        <v/>
      </c>
      <c r="AK98" s="2" t="str">
        <f>IF(OR($H98="", AK$9="", P98=""), "", IF('Intro &amp; Setup'!$W$30='Intro &amp; Setup'!$BN$15, IF($Z$3='Intro &amp; Setup'!$BN$9, P98, AJ98)+'Intro &amp; Setup'!$AF$26, WORKDAY(IF($Z$3='Intro &amp; Setup'!$BN$9, P98, AJ98), 'Intro &amp; Setup'!$AF$26, $BR$59:$BR$106)))</f>
        <v/>
      </c>
      <c r="AL98" s="2" t="str">
        <f>IF(OR($H98="", AL$9="", Q98=""), "", IF('Intro &amp; Setup'!$W$30='Intro &amp; Setup'!$BN$15, IF($Z$3='Intro &amp; Setup'!$BN$9, Q98, AK98)+'Intro &amp; Setup'!$AF$27, WORKDAY(IF($Z$3='Intro &amp; Setup'!$BN$9, Q98, AK98), 'Intro &amp; Setup'!$AF$27, $BR$59:$BR$106)))</f>
        <v/>
      </c>
      <c r="AM98" s="10" t="str">
        <f>IF(OR($H98="", AM$9="", R98=""), "", IF('Intro &amp; Setup'!$W$30='Intro &amp; Setup'!$BN$15, IF($Z$3='Intro &amp; Setup'!$BN$9, R98, AL98)+'Intro &amp; Setup'!$AF$28, WORKDAY(IF($Z$3='Intro &amp; Setup'!$BN$9, R98, AL98), 'Intro &amp; Setup'!$AF$28, $BR$59:$BR$106)))</f>
        <v/>
      </c>
      <c r="AO98" s="18" t="str">
        <f t="shared" si="42"/>
        <v/>
      </c>
      <c r="AQ98" s="61" t="str">
        <f t="shared" si="47"/>
        <v/>
      </c>
      <c r="AS98" s="13" t="str">
        <f>IF(AD98="", "", IF(J98="", IF('Intro &amp; Setup'!$W$30='Intro &amp; Setup'!$BN$5, AD98-$BP$2, NETWORKDAYS($BP$2, AD98, $BR$59:$BR$106)-1), IF(AD98&lt;J98, $AS$7, $AS$6)))</f>
        <v/>
      </c>
      <c r="AT98" s="20" t="str">
        <f>IF(AE98="", "", IF(K98="", IF('Intro &amp; Setup'!$W$30='Intro &amp; Setup'!$BN$5, AE98-$BP$2, NETWORKDAYS($BP$2, AE98, $BR$59:$BR$106)-1), IF(AE98&lt;K98, $AS$7, $AS$6)))</f>
        <v/>
      </c>
      <c r="AU98" s="20" t="str">
        <f>IF(AF98="", "", IF(L98="", IF('Intro &amp; Setup'!$W$30='Intro &amp; Setup'!$BN$5, AF98-$BP$2, NETWORKDAYS($BP$2, AF98, $BR$59:$BR$106)-1), IF(AF98&lt;L98, $AS$7, $AS$6)))</f>
        <v/>
      </c>
      <c r="AV98" s="20" t="str">
        <f>IF(AG98="", "", IF(M98="", IF('Intro &amp; Setup'!$W$30='Intro &amp; Setup'!$BN$5, AG98-$BP$2, NETWORKDAYS($BP$2, AG98, $BR$59:$BR$106)-1), IF(AG98&lt;M98, $AS$7, $AS$6)))</f>
        <v/>
      </c>
      <c r="AW98" s="20" t="str">
        <f>IF(AH98="", "", IF(N98="", IF('Intro &amp; Setup'!$W$30='Intro &amp; Setup'!$BN$5, AH98-$BP$2, NETWORKDAYS($BP$2, AH98, $BR$59:$BR$106)-1), IF(AH98&lt;N98, $AS$7, $AS$6)))</f>
        <v/>
      </c>
      <c r="AX98" s="20" t="str">
        <f>IF(AI98="", "", IF(O98="", IF('Intro &amp; Setup'!$W$30='Intro &amp; Setup'!$BN$5, AI98-$BP$2, NETWORKDAYS($BP$2, AI98, $BR$59:$BR$106)-1), IF(AI98&lt;O98, $AS$7, $AS$6)))</f>
        <v/>
      </c>
      <c r="AY98" s="20" t="str">
        <f>IF(AJ98="", "", IF(P98="", IF('Intro &amp; Setup'!$W$30='Intro &amp; Setup'!$BN$5, AJ98-$BP$2, NETWORKDAYS($BP$2, AJ98, $BR$59:$BR$106)-1), IF(AJ98&lt;P98, $AS$7, $AS$6)))</f>
        <v/>
      </c>
      <c r="AZ98" s="20" t="str">
        <f>IF(AK98="", "", IF(Q98="", IF('Intro &amp; Setup'!$W$30='Intro &amp; Setup'!$BN$5, AK98-$BP$2, NETWORKDAYS($BP$2, AK98, $BR$59:$BR$106)-1), IF(AK98&lt;Q98, $AS$7, $AS$6)))</f>
        <v/>
      </c>
      <c r="BA98" s="20" t="str">
        <f>IF(AL98="", "", IF(R98="", IF('Intro &amp; Setup'!$W$30='Intro &amp; Setup'!$BN$5, AL98-$BP$2, NETWORKDAYS($BP$2, AL98, $BR$59:$BR$106)-1), IF(AL98&lt;R98, $AS$7, $AS$6)))</f>
        <v/>
      </c>
      <c r="BB98" s="14" t="str">
        <f>IF(AM98="", "", IF(S98="", IF('Intro &amp; Setup'!$W$30='Intro &amp; Setup'!$BN$5, AM98-$BP$2, NETWORKDAYS($BP$2, AM98, $BR$59:$BR$106)-1), IF(AM98&lt;S98, $AS$7, $AS$6)))</f>
        <v/>
      </c>
      <c r="BD98" s="13" t="str">
        <f t="shared" si="48"/>
        <v/>
      </c>
      <c r="BE98" s="20" t="str">
        <f t="shared" si="49"/>
        <v/>
      </c>
      <c r="BF98" s="20" t="str">
        <f t="shared" si="50"/>
        <v/>
      </c>
      <c r="BG98" s="20" t="str">
        <f t="shared" si="51"/>
        <v/>
      </c>
      <c r="BH98" s="20" t="str">
        <f t="shared" si="52"/>
        <v/>
      </c>
      <c r="BI98" s="20" t="str">
        <f t="shared" si="53"/>
        <v/>
      </c>
      <c r="BJ98" s="20" t="str">
        <f t="shared" si="54"/>
        <v/>
      </c>
      <c r="BK98" s="20" t="str">
        <f t="shared" si="55"/>
        <v/>
      </c>
      <c r="BL98" s="20" t="str">
        <f t="shared" si="56"/>
        <v/>
      </c>
      <c r="BM98" s="14" t="str">
        <f t="shared" si="57"/>
        <v/>
      </c>
      <c r="BR98" s="46">
        <f ca="1">IF('Intro &amp; Setup'!$W$30='Intro &amp; Setup'!$BN$14, 0, $BR43)</f>
        <v>44683</v>
      </c>
    </row>
    <row r="99" spans="1:70" x14ac:dyDescent="0.25">
      <c r="A99" s="58"/>
      <c r="B99" s="13" t="str">
        <f t="shared" si="58"/>
        <v/>
      </c>
      <c r="C99" s="18" t="str">
        <f t="shared" si="58"/>
        <v/>
      </c>
      <c r="D99" s="14" t="str">
        <f t="shared" si="58"/>
        <v/>
      </c>
      <c r="E99" s="58"/>
      <c r="F99" s="3" t="str">
        <f t="shared" si="43"/>
        <v/>
      </c>
      <c r="G99" s="58"/>
      <c r="H99" s="95"/>
      <c r="I99" s="96"/>
      <c r="J99" s="97"/>
      <c r="K99" s="96"/>
      <c r="L99" s="96"/>
      <c r="M99" s="96"/>
      <c r="N99" s="96"/>
      <c r="O99" s="96"/>
      <c r="P99" s="96"/>
      <c r="Q99" s="96"/>
      <c r="R99" s="96"/>
      <c r="S99" s="98"/>
      <c r="T99" s="58"/>
      <c r="V99" s="18" t="str">
        <f t="shared" si="44"/>
        <v/>
      </c>
      <c r="W99" s="14" t="str">
        <f t="shared" si="45"/>
        <v/>
      </c>
      <c r="Y99" s="18" t="str">
        <f t="shared" si="59"/>
        <v/>
      </c>
      <c r="Z99" s="14" t="str">
        <f t="shared" si="59"/>
        <v/>
      </c>
      <c r="AB99" s="77" t="str">
        <f t="shared" si="46"/>
        <v/>
      </c>
      <c r="AD99" s="48" t="str">
        <f>IF(OR($H99="", AD$9="", I99=""), "", IF('Intro &amp; Setup'!$W$30='Intro &amp; Setup'!$BN$15, I99+'Intro &amp; Setup'!$AF$19, WORKDAY(I99, 'Intro &amp; Setup'!$AF$19, $BR$59:$BR$106)))</f>
        <v/>
      </c>
      <c r="AE99" s="2" t="str">
        <f>IF(OR($H99="", AE$9="", J99=""), "", IF('Intro &amp; Setup'!$W$30='Intro &amp; Setup'!$BN$15, IF($Z$3='Intro &amp; Setup'!$BN$9, J99, AD99)+'Intro &amp; Setup'!$AF$20, WORKDAY(IF($Z$3='Intro &amp; Setup'!$BN$9, J99, AD99), 'Intro &amp; Setup'!$AF$20, $BR$59:$BR$106)))</f>
        <v/>
      </c>
      <c r="AF99" s="2" t="str">
        <f>IF(OR($H99="", AF$9="", K99=""), "", IF('Intro &amp; Setup'!$W$30='Intro &amp; Setup'!$BN$15, IF($Z$3='Intro &amp; Setup'!$BN$9, K99, AE99)+'Intro &amp; Setup'!$AF$21, WORKDAY(IF($Z$3='Intro &amp; Setup'!$BN$9, K99, AE99), 'Intro &amp; Setup'!$AF$21, $BR$59:$BR$106)))</f>
        <v/>
      </c>
      <c r="AG99" s="2" t="str">
        <f>IF(OR($H99="", AG$9="", L99=""), "", IF('Intro &amp; Setup'!$W$30='Intro &amp; Setup'!$BN$15, IF($Z$3='Intro &amp; Setup'!$BN$9, L99, AF99)+'Intro &amp; Setup'!$AF$22, WORKDAY(IF($Z$3='Intro &amp; Setup'!$BN$9, L99, AF99), 'Intro &amp; Setup'!$AF$22, $BR$59:$BR$106)))</f>
        <v/>
      </c>
      <c r="AH99" s="2" t="str">
        <f>IF(OR($H99="", AH$9="", M99=""), "", IF('Intro &amp; Setup'!$W$30='Intro &amp; Setup'!$BN$15, IF($Z$3='Intro &amp; Setup'!$BN$9, M99, AG99)+'Intro &amp; Setup'!$AF$23, WORKDAY(IF($Z$3='Intro &amp; Setup'!$BN$9, M99, AG99), 'Intro &amp; Setup'!$AF$23, $BR$59:$BR$106)))</f>
        <v/>
      </c>
      <c r="AI99" s="2" t="str">
        <f>IF(OR($H99="", AI$9="", N99=""), "", IF('Intro &amp; Setup'!$W$30='Intro &amp; Setup'!$BN$15, IF($Z$3='Intro &amp; Setup'!$BN$9, N99, AH99)+'Intro &amp; Setup'!$AF$24, WORKDAY(IF($Z$3='Intro &amp; Setup'!$BN$9, N99, AH99), 'Intro &amp; Setup'!$AF$24, $BR$59:$BR$106)))</f>
        <v/>
      </c>
      <c r="AJ99" s="2" t="str">
        <f>IF(OR($H99="", AJ$9="", O99=""), "", IF('Intro &amp; Setup'!$W$30='Intro &amp; Setup'!$BN$15, IF($Z$3='Intro &amp; Setup'!$BN$9, O99, AI99)+'Intro &amp; Setup'!$AF$25, WORKDAY(IF($Z$3='Intro &amp; Setup'!$BN$9, O99, AI99), 'Intro &amp; Setup'!$AF$25, $BR$59:$BR$106)))</f>
        <v/>
      </c>
      <c r="AK99" s="2" t="str">
        <f>IF(OR($H99="", AK$9="", P99=""), "", IF('Intro &amp; Setup'!$W$30='Intro &amp; Setup'!$BN$15, IF($Z$3='Intro &amp; Setup'!$BN$9, P99, AJ99)+'Intro &amp; Setup'!$AF$26, WORKDAY(IF($Z$3='Intro &amp; Setup'!$BN$9, P99, AJ99), 'Intro &amp; Setup'!$AF$26, $BR$59:$BR$106)))</f>
        <v/>
      </c>
      <c r="AL99" s="2" t="str">
        <f>IF(OR($H99="", AL$9="", Q99=""), "", IF('Intro &amp; Setup'!$W$30='Intro &amp; Setup'!$BN$15, IF($Z$3='Intro &amp; Setup'!$BN$9, Q99, AK99)+'Intro &amp; Setup'!$AF$27, WORKDAY(IF($Z$3='Intro &amp; Setup'!$BN$9, Q99, AK99), 'Intro &amp; Setup'!$AF$27, $BR$59:$BR$106)))</f>
        <v/>
      </c>
      <c r="AM99" s="10" t="str">
        <f>IF(OR($H99="", AM$9="", R99=""), "", IF('Intro &amp; Setup'!$W$30='Intro &amp; Setup'!$BN$15, IF($Z$3='Intro &amp; Setup'!$BN$9, R99, AL99)+'Intro &amp; Setup'!$AF$28, WORKDAY(IF($Z$3='Intro &amp; Setup'!$BN$9, R99, AL99), 'Intro &amp; Setup'!$AF$28, $BR$59:$BR$106)))</f>
        <v/>
      </c>
      <c r="AO99" s="18" t="str">
        <f t="shared" si="42"/>
        <v/>
      </c>
      <c r="AQ99" s="61" t="str">
        <f t="shared" si="47"/>
        <v/>
      </c>
      <c r="AS99" s="13" t="str">
        <f>IF(AD99="", "", IF(J99="", IF('Intro &amp; Setup'!$W$30='Intro &amp; Setup'!$BN$5, AD99-$BP$2, NETWORKDAYS($BP$2, AD99, $BR$59:$BR$106)-1), IF(AD99&lt;J99, $AS$7, $AS$6)))</f>
        <v/>
      </c>
      <c r="AT99" s="20" t="str">
        <f>IF(AE99="", "", IF(K99="", IF('Intro &amp; Setup'!$W$30='Intro &amp; Setup'!$BN$5, AE99-$BP$2, NETWORKDAYS($BP$2, AE99, $BR$59:$BR$106)-1), IF(AE99&lt;K99, $AS$7, $AS$6)))</f>
        <v/>
      </c>
      <c r="AU99" s="20" t="str">
        <f>IF(AF99="", "", IF(L99="", IF('Intro &amp; Setup'!$W$30='Intro &amp; Setup'!$BN$5, AF99-$BP$2, NETWORKDAYS($BP$2, AF99, $BR$59:$BR$106)-1), IF(AF99&lt;L99, $AS$7, $AS$6)))</f>
        <v/>
      </c>
      <c r="AV99" s="20" t="str">
        <f>IF(AG99="", "", IF(M99="", IF('Intro &amp; Setup'!$W$30='Intro &amp; Setup'!$BN$5, AG99-$BP$2, NETWORKDAYS($BP$2, AG99, $BR$59:$BR$106)-1), IF(AG99&lt;M99, $AS$7, $AS$6)))</f>
        <v/>
      </c>
      <c r="AW99" s="20" t="str">
        <f>IF(AH99="", "", IF(N99="", IF('Intro &amp; Setup'!$W$30='Intro &amp; Setup'!$BN$5, AH99-$BP$2, NETWORKDAYS($BP$2, AH99, $BR$59:$BR$106)-1), IF(AH99&lt;N99, $AS$7, $AS$6)))</f>
        <v/>
      </c>
      <c r="AX99" s="20" t="str">
        <f>IF(AI99="", "", IF(O99="", IF('Intro &amp; Setup'!$W$30='Intro &amp; Setup'!$BN$5, AI99-$BP$2, NETWORKDAYS($BP$2, AI99, $BR$59:$BR$106)-1), IF(AI99&lt;O99, $AS$7, $AS$6)))</f>
        <v/>
      </c>
      <c r="AY99" s="20" t="str">
        <f>IF(AJ99="", "", IF(P99="", IF('Intro &amp; Setup'!$W$30='Intro &amp; Setup'!$BN$5, AJ99-$BP$2, NETWORKDAYS($BP$2, AJ99, $BR$59:$BR$106)-1), IF(AJ99&lt;P99, $AS$7, $AS$6)))</f>
        <v/>
      </c>
      <c r="AZ99" s="20" t="str">
        <f>IF(AK99="", "", IF(Q99="", IF('Intro &amp; Setup'!$W$30='Intro &amp; Setup'!$BN$5, AK99-$BP$2, NETWORKDAYS($BP$2, AK99, $BR$59:$BR$106)-1), IF(AK99&lt;Q99, $AS$7, $AS$6)))</f>
        <v/>
      </c>
      <c r="BA99" s="20" t="str">
        <f>IF(AL99="", "", IF(R99="", IF('Intro &amp; Setup'!$W$30='Intro &amp; Setup'!$BN$5, AL99-$BP$2, NETWORKDAYS($BP$2, AL99, $BR$59:$BR$106)-1), IF(AL99&lt;R99, $AS$7, $AS$6)))</f>
        <v/>
      </c>
      <c r="BB99" s="14" t="str">
        <f>IF(AM99="", "", IF(S99="", IF('Intro &amp; Setup'!$W$30='Intro &amp; Setup'!$BN$5, AM99-$BP$2, NETWORKDAYS($BP$2, AM99, $BR$59:$BR$106)-1), IF(AM99&lt;S99, $AS$7, $AS$6)))</f>
        <v/>
      </c>
      <c r="BD99" s="13" t="str">
        <f t="shared" si="48"/>
        <v/>
      </c>
      <c r="BE99" s="20" t="str">
        <f t="shared" si="49"/>
        <v/>
      </c>
      <c r="BF99" s="20" t="str">
        <f t="shared" si="50"/>
        <v/>
      </c>
      <c r="BG99" s="20" t="str">
        <f t="shared" si="51"/>
        <v/>
      </c>
      <c r="BH99" s="20" t="str">
        <f t="shared" si="52"/>
        <v/>
      </c>
      <c r="BI99" s="20" t="str">
        <f t="shared" si="53"/>
        <v/>
      </c>
      <c r="BJ99" s="20" t="str">
        <f t="shared" si="54"/>
        <v/>
      </c>
      <c r="BK99" s="20" t="str">
        <f t="shared" si="55"/>
        <v/>
      </c>
      <c r="BL99" s="20" t="str">
        <f t="shared" si="56"/>
        <v/>
      </c>
      <c r="BM99" s="14" t="str">
        <f t="shared" si="57"/>
        <v/>
      </c>
      <c r="BR99" s="46">
        <f ca="1">IF('Intro &amp; Setup'!$W$30='Intro &amp; Setup'!$BN$14, 0, $BR44)</f>
        <v>44711</v>
      </c>
    </row>
    <row r="100" spans="1:70" x14ac:dyDescent="0.25">
      <c r="A100" s="58"/>
      <c r="B100" s="13" t="str">
        <f t="shared" si="58"/>
        <v/>
      </c>
      <c r="C100" s="18" t="str">
        <f t="shared" si="58"/>
        <v/>
      </c>
      <c r="D100" s="14" t="str">
        <f t="shared" si="58"/>
        <v/>
      </c>
      <c r="E100" s="58"/>
      <c r="F100" s="3" t="str">
        <f t="shared" si="43"/>
        <v/>
      </c>
      <c r="G100" s="58"/>
      <c r="H100" s="95"/>
      <c r="I100" s="96"/>
      <c r="J100" s="97"/>
      <c r="K100" s="96"/>
      <c r="L100" s="96"/>
      <c r="M100" s="96"/>
      <c r="N100" s="96"/>
      <c r="O100" s="96"/>
      <c r="P100" s="96"/>
      <c r="Q100" s="96"/>
      <c r="R100" s="96"/>
      <c r="S100" s="98"/>
      <c r="T100" s="58"/>
      <c r="V100" s="18" t="str">
        <f t="shared" si="44"/>
        <v/>
      </c>
      <c r="W100" s="14" t="str">
        <f t="shared" si="45"/>
        <v/>
      </c>
      <c r="Y100" s="18" t="str">
        <f t="shared" si="59"/>
        <v/>
      </c>
      <c r="Z100" s="14" t="str">
        <f t="shared" si="59"/>
        <v/>
      </c>
      <c r="AB100" s="77" t="str">
        <f t="shared" si="46"/>
        <v/>
      </c>
      <c r="AD100" s="48" t="str">
        <f>IF(OR($H100="", AD$9="", I100=""), "", IF('Intro &amp; Setup'!$W$30='Intro &amp; Setup'!$BN$15, I100+'Intro &amp; Setup'!$AF$19, WORKDAY(I100, 'Intro &amp; Setup'!$AF$19, $BR$59:$BR$106)))</f>
        <v/>
      </c>
      <c r="AE100" s="2" t="str">
        <f>IF(OR($H100="", AE$9="", J100=""), "", IF('Intro &amp; Setup'!$W$30='Intro &amp; Setup'!$BN$15, IF($Z$3='Intro &amp; Setup'!$BN$9, J100, AD100)+'Intro &amp; Setup'!$AF$20, WORKDAY(IF($Z$3='Intro &amp; Setup'!$BN$9, J100, AD100), 'Intro &amp; Setup'!$AF$20, $BR$59:$BR$106)))</f>
        <v/>
      </c>
      <c r="AF100" s="2" t="str">
        <f>IF(OR($H100="", AF$9="", K100=""), "", IF('Intro &amp; Setup'!$W$30='Intro &amp; Setup'!$BN$15, IF($Z$3='Intro &amp; Setup'!$BN$9, K100, AE100)+'Intro &amp; Setup'!$AF$21, WORKDAY(IF($Z$3='Intro &amp; Setup'!$BN$9, K100, AE100), 'Intro &amp; Setup'!$AF$21, $BR$59:$BR$106)))</f>
        <v/>
      </c>
      <c r="AG100" s="2" t="str">
        <f>IF(OR($H100="", AG$9="", L100=""), "", IF('Intro &amp; Setup'!$W$30='Intro &amp; Setup'!$BN$15, IF($Z$3='Intro &amp; Setup'!$BN$9, L100, AF100)+'Intro &amp; Setup'!$AF$22, WORKDAY(IF($Z$3='Intro &amp; Setup'!$BN$9, L100, AF100), 'Intro &amp; Setup'!$AF$22, $BR$59:$BR$106)))</f>
        <v/>
      </c>
      <c r="AH100" s="2" t="str">
        <f>IF(OR($H100="", AH$9="", M100=""), "", IF('Intro &amp; Setup'!$W$30='Intro &amp; Setup'!$BN$15, IF($Z$3='Intro &amp; Setup'!$BN$9, M100, AG100)+'Intro &amp; Setup'!$AF$23, WORKDAY(IF($Z$3='Intro &amp; Setup'!$BN$9, M100, AG100), 'Intro &amp; Setup'!$AF$23, $BR$59:$BR$106)))</f>
        <v/>
      </c>
      <c r="AI100" s="2" t="str">
        <f>IF(OR($H100="", AI$9="", N100=""), "", IF('Intro &amp; Setup'!$W$30='Intro &amp; Setup'!$BN$15, IF($Z$3='Intro &amp; Setup'!$BN$9, N100, AH100)+'Intro &amp; Setup'!$AF$24, WORKDAY(IF($Z$3='Intro &amp; Setup'!$BN$9, N100, AH100), 'Intro &amp; Setup'!$AF$24, $BR$59:$BR$106)))</f>
        <v/>
      </c>
      <c r="AJ100" s="2" t="str">
        <f>IF(OR($H100="", AJ$9="", O100=""), "", IF('Intro &amp; Setup'!$W$30='Intro &amp; Setup'!$BN$15, IF($Z$3='Intro &amp; Setup'!$BN$9, O100, AI100)+'Intro &amp; Setup'!$AF$25, WORKDAY(IF($Z$3='Intro &amp; Setup'!$BN$9, O100, AI100), 'Intro &amp; Setup'!$AF$25, $BR$59:$BR$106)))</f>
        <v/>
      </c>
      <c r="AK100" s="2" t="str">
        <f>IF(OR($H100="", AK$9="", P100=""), "", IF('Intro &amp; Setup'!$W$30='Intro &amp; Setup'!$BN$15, IF($Z$3='Intro &amp; Setup'!$BN$9, P100, AJ100)+'Intro &amp; Setup'!$AF$26, WORKDAY(IF($Z$3='Intro &amp; Setup'!$BN$9, P100, AJ100), 'Intro &amp; Setup'!$AF$26, $BR$59:$BR$106)))</f>
        <v/>
      </c>
      <c r="AL100" s="2" t="str">
        <f>IF(OR($H100="", AL$9="", Q100=""), "", IF('Intro &amp; Setup'!$W$30='Intro &amp; Setup'!$BN$15, IF($Z$3='Intro &amp; Setup'!$BN$9, Q100, AK100)+'Intro &amp; Setup'!$AF$27, WORKDAY(IF($Z$3='Intro &amp; Setup'!$BN$9, Q100, AK100), 'Intro &amp; Setup'!$AF$27, $BR$59:$BR$106)))</f>
        <v/>
      </c>
      <c r="AM100" s="10" t="str">
        <f>IF(OR($H100="", AM$9="", R100=""), "", IF('Intro &amp; Setup'!$W$30='Intro &amp; Setup'!$BN$15, IF($Z$3='Intro &amp; Setup'!$BN$9, R100, AL100)+'Intro &amp; Setup'!$AF$28, WORKDAY(IF($Z$3='Intro &amp; Setup'!$BN$9, R100, AL100), 'Intro &amp; Setup'!$AF$28, $BR$59:$BR$106)))</f>
        <v/>
      </c>
      <c r="AO100" s="18" t="str">
        <f t="shared" si="42"/>
        <v/>
      </c>
      <c r="AQ100" s="61" t="str">
        <f t="shared" si="47"/>
        <v/>
      </c>
      <c r="AS100" s="13" t="str">
        <f>IF(AD100="", "", IF(J100="", IF('Intro &amp; Setup'!$W$30='Intro &amp; Setup'!$BN$5, AD100-$BP$2, NETWORKDAYS($BP$2, AD100, $BR$59:$BR$106)-1), IF(AD100&lt;J100, $AS$7, $AS$6)))</f>
        <v/>
      </c>
      <c r="AT100" s="20" t="str">
        <f>IF(AE100="", "", IF(K100="", IF('Intro &amp; Setup'!$W$30='Intro &amp; Setup'!$BN$5, AE100-$BP$2, NETWORKDAYS($BP$2, AE100, $BR$59:$BR$106)-1), IF(AE100&lt;K100, $AS$7, $AS$6)))</f>
        <v/>
      </c>
      <c r="AU100" s="20" t="str">
        <f>IF(AF100="", "", IF(L100="", IF('Intro &amp; Setup'!$W$30='Intro &amp; Setup'!$BN$5, AF100-$BP$2, NETWORKDAYS($BP$2, AF100, $BR$59:$BR$106)-1), IF(AF100&lt;L100, $AS$7, $AS$6)))</f>
        <v/>
      </c>
      <c r="AV100" s="20" t="str">
        <f>IF(AG100="", "", IF(M100="", IF('Intro &amp; Setup'!$W$30='Intro &amp; Setup'!$BN$5, AG100-$BP$2, NETWORKDAYS($BP$2, AG100, $BR$59:$BR$106)-1), IF(AG100&lt;M100, $AS$7, $AS$6)))</f>
        <v/>
      </c>
      <c r="AW100" s="20" t="str">
        <f>IF(AH100="", "", IF(N100="", IF('Intro &amp; Setup'!$W$30='Intro &amp; Setup'!$BN$5, AH100-$BP$2, NETWORKDAYS($BP$2, AH100, $BR$59:$BR$106)-1), IF(AH100&lt;N100, $AS$7, $AS$6)))</f>
        <v/>
      </c>
      <c r="AX100" s="20" t="str">
        <f>IF(AI100="", "", IF(O100="", IF('Intro &amp; Setup'!$W$30='Intro &amp; Setup'!$BN$5, AI100-$BP$2, NETWORKDAYS($BP$2, AI100, $BR$59:$BR$106)-1), IF(AI100&lt;O100, $AS$7, $AS$6)))</f>
        <v/>
      </c>
      <c r="AY100" s="20" t="str">
        <f>IF(AJ100="", "", IF(P100="", IF('Intro &amp; Setup'!$W$30='Intro &amp; Setup'!$BN$5, AJ100-$BP$2, NETWORKDAYS($BP$2, AJ100, $BR$59:$BR$106)-1), IF(AJ100&lt;P100, $AS$7, $AS$6)))</f>
        <v/>
      </c>
      <c r="AZ100" s="20" t="str">
        <f>IF(AK100="", "", IF(Q100="", IF('Intro &amp; Setup'!$W$30='Intro &amp; Setup'!$BN$5, AK100-$BP$2, NETWORKDAYS($BP$2, AK100, $BR$59:$BR$106)-1), IF(AK100&lt;Q100, $AS$7, $AS$6)))</f>
        <v/>
      </c>
      <c r="BA100" s="20" t="str">
        <f>IF(AL100="", "", IF(R100="", IF('Intro &amp; Setup'!$W$30='Intro &amp; Setup'!$BN$5, AL100-$BP$2, NETWORKDAYS($BP$2, AL100, $BR$59:$BR$106)-1), IF(AL100&lt;R100, $AS$7, $AS$6)))</f>
        <v/>
      </c>
      <c r="BB100" s="14" t="str">
        <f>IF(AM100="", "", IF(S100="", IF('Intro &amp; Setup'!$W$30='Intro &amp; Setup'!$BN$5, AM100-$BP$2, NETWORKDAYS($BP$2, AM100, $BR$59:$BR$106)-1), IF(AM100&lt;S100, $AS$7, $AS$6)))</f>
        <v/>
      </c>
      <c r="BD100" s="13" t="str">
        <f t="shared" si="48"/>
        <v/>
      </c>
      <c r="BE100" s="20" t="str">
        <f t="shared" si="49"/>
        <v/>
      </c>
      <c r="BF100" s="20" t="str">
        <f t="shared" si="50"/>
        <v/>
      </c>
      <c r="BG100" s="20" t="str">
        <f t="shared" si="51"/>
        <v/>
      </c>
      <c r="BH100" s="20" t="str">
        <f t="shared" si="52"/>
        <v/>
      </c>
      <c r="BI100" s="20" t="str">
        <f t="shared" si="53"/>
        <v/>
      </c>
      <c r="BJ100" s="20" t="str">
        <f t="shared" si="54"/>
        <v/>
      </c>
      <c r="BK100" s="20" t="str">
        <f t="shared" si="55"/>
        <v/>
      </c>
      <c r="BL100" s="20" t="str">
        <f t="shared" si="56"/>
        <v/>
      </c>
      <c r="BM100" s="14" t="str">
        <f t="shared" si="57"/>
        <v/>
      </c>
      <c r="BR100" s="46">
        <f ca="1">IF('Intro &amp; Setup'!$W$30='Intro &amp; Setup'!$BN$14, 0, $BR45)</f>
        <v>44802</v>
      </c>
    </row>
    <row r="101" spans="1:70" x14ac:dyDescent="0.25">
      <c r="A101" s="58"/>
      <c r="B101" s="13" t="str">
        <f t="shared" si="58"/>
        <v/>
      </c>
      <c r="C101" s="18" t="str">
        <f t="shared" si="58"/>
        <v/>
      </c>
      <c r="D101" s="14" t="str">
        <f t="shared" si="58"/>
        <v/>
      </c>
      <c r="E101" s="58"/>
      <c r="F101" s="3" t="str">
        <f t="shared" si="43"/>
        <v/>
      </c>
      <c r="G101" s="58"/>
      <c r="H101" s="95"/>
      <c r="I101" s="96"/>
      <c r="J101" s="97"/>
      <c r="K101" s="96"/>
      <c r="L101" s="96"/>
      <c r="M101" s="96"/>
      <c r="N101" s="96"/>
      <c r="O101" s="96"/>
      <c r="P101" s="96"/>
      <c r="Q101" s="96"/>
      <c r="R101" s="96"/>
      <c r="S101" s="98"/>
      <c r="T101" s="58"/>
      <c r="V101" s="18" t="str">
        <f t="shared" si="44"/>
        <v/>
      </c>
      <c r="W101" s="14" t="str">
        <f t="shared" si="45"/>
        <v/>
      </c>
      <c r="Y101" s="18" t="str">
        <f t="shared" si="59"/>
        <v/>
      </c>
      <c r="Z101" s="14" t="str">
        <f t="shared" si="59"/>
        <v/>
      </c>
      <c r="AB101" s="77" t="str">
        <f t="shared" si="46"/>
        <v/>
      </c>
      <c r="AD101" s="48" t="str">
        <f>IF(OR($H101="", AD$9="", I101=""), "", IF('Intro &amp; Setup'!$W$30='Intro &amp; Setup'!$BN$15, I101+'Intro &amp; Setup'!$AF$19, WORKDAY(I101, 'Intro &amp; Setup'!$AF$19, $BR$59:$BR$106)))</f>
        <v/>
      </c>
      <c r="AE101" s="2" t="str">
        <f>IF(OR($H101="", AE$9="", J101=""), "", IF('Intro &amp; Setup'!$W$30='Intro &amp; Setup'!$BN$15, IF($Z$3='Intro &amp; Setup'!$BN$9, J101, AD101)+'Intro &amp; Setup'!$AF$20, WORKDAY(IF($Z$3='Intro &amp; Setup'!$BN$9, J101, AD101), 'Intro &amp; Setup'!$AF$20, $BR$59:$BR$106)))</f>
        <v/>
      </c>
      <c r="AF101" s="2" t="str">
        <f>IF(OR($H101="", AF$9="", K101=""), "", IF('Intro &amp; Setup'!$W$30='Intro &amp; Setup'!$BN$15, IF($Z$3='Intro &amp; Setup'!$BN$9, K101, AE101)+'Intro &amp; Setup'!$AF$21, WORKDAY(IF($Z$3='Intro &amp; Setup'!$BN$9, K101, AE101), 'Intro &amp; Setup'!$AF$21, $BR$59:$BR$106)))</f>
        <v/>
      </c>
      <c r="AG101" s="2" t="str">
        <f>IF(OR($H101="", AG$9="", L101=""), "", IF('Intro &amp; Setup'!$W$30='Intro &amp; Setup'!$BN$15, IF($Z$3='Intro &amp; Setup'!$BN$9, L101, AF101)+'Intro &amp; Setup'!$AF$22, WORKDAY(IF($Z$3='Intro &amp; Setup'!$BN$9, L101, AF101), 'Intro &amp; Setup'!$AF$22, $BR$59:$BR$106)))</f>
        <v/>
      </c>
      <c r="AH101" s="2" t="str">
        <f>IF(OR($H101="", AH$9="", M101=""), "", IF('Intro &amp; Setup'!$W$30='Intro &amp; Setup'!$BN$15, IF($Z$3='Intro &amp; Setup'!$BN$9, M101, AG101)+'Intro &amp; Setup'!$AF$23, WORKDAY(IF($Z$3='Intro &amp; Setup'!$BN$9, M101, AG101), 'Intro &amp; Setup'!$AF$23, $BR$59:$BR$106)))</f>
        <v/>
      </c>
      <c r="AI101" s="2" t="str">
        <f>IF(OR($H101="", AI$9="", N101=""), "", IF('Intro &amp; Setup'!$W$30='Intro &amp; Setup'!$BN$15, IF($Z$3='Intro &amp; Setup'!$BN$9, N101, AH101)+'Intro &amp; Setup'!$AF$24, WORKDAY(IF($Z$3='Intro &amp; Setup'!$BN$9, N101, AH101), 'Intro &amp; Setup'!$AF$24, $BR$59:$BR$106)))</f>
        <v/>
      </c>
      <c r="AJ101" s="2" t="str">
        <f>IF(OR($H101="", AJ$9="", O101=""), "", IF('Intro &amp; Setup'!$W$30='Intro &amp; Setup'!$BN$15, IF($Z$3='Intro &amp; Setup'!$BN$9, O101, AI101)+'Intro &amp; Setup'!$AF$25, WORKDAY(IF($Z$3='Intro &amp; Setup'!$BN$9, O101, AI101), 'Intro &amp; Setup'!$AF$25, $BR$59:$BR$106)))</f>
        <v/>
      </c>
      <c r="AK101" s="2" t="str">
        <f>IF(OR($H101="", AK$9="", P101=""), "", IF('Intro &amp; Setup'!$W$30='Intro &amp; Setup'!$BN$15, IF($Z$3='Intro &amp; Setup'!$BN$9, P101, AJ101)+'Intro &amp; Setup'!$AF$26, WORKDAY(IF($Z$3='Intro &amp; Setup'!$BN$9, P101, AJ101), 'Intro &amp; Setup'!$AF$26, $BR$59:$BR$106)))</f>
        <v/>
      </c>
      <c r="AL101" s="2" t="str">
        <f>IF(OR($H101="", AL$9="", Q101=""), "", IF('Intro &amp; Setup'!$W$30='Intro &amp; Setup'!$BN$15, IF($Z$3='Intro &amp; Setup'!$BN$9, Q101, AK101)+'Intro &amp; Setup'!$AF$27, WORKDAY(IF($Z$3='Intro &amp; Setup'!$BN$9, Q101, AK101), 'Intro &amp; Setup'!$AF$27, $BR$59:$BR$106)))</f>
        <v/>
      </c>
      <c r="AM101" s="10" t="str">
        <f>IF(OR($H101="", AM$9="", R101=""), "", IF('Intro &amp; Setup'!$W$30='Intro &amp; Setup'!$BN$15, IF($Z$3='Intro &amp; Setup'!$BN$9, R101, AL101)+'Intro &amp; Setup'!$AF$28, WORKDAY(IF($Z$3='Intro &amp; Setup'!$BN$9, R101, AL101), 'Intro &amp; Setup'!$AF$28, $BR$59:$BR$106)))</f>
        <v/>
      </c>
      <c r="AO101" s="18" t="str">
        <f t="shared" si="42"/>
        <v/>
      </c>
      <c r="AQ101" s="61" t="str">
        <f t="shared" si="47"/>
        <v/>
      </c>
      <c r="AS101" s="13" t="str">
        <f>IF(AD101="", "", IF(J101="", IF('Intro &amp; Setup'!$W$30='Intro &amp; Setup'!$BN$5, AD101-$BP$2, NETWORKDAYS($BP$2, AD101, $BR$59:$BR$106)-1), IF(AD101&lt;J101, $AS$7, $AS$6)))</f>
        <v/>
      </c>
      <c r="AT101" s="20" t="str">
        <f>IF(AE101="", "", IF(K101="", IF('Intro &amp; Setup'!$W$30='Intro &amp; Setup'!$BN$5, AE101-$BP$2, NETWORKDAYS($BP$2, AE101, $BR$59:$BR$106)-1), IF(AE101&lt;K101, $AS$7, $AS$6)))</f>
        <v/>
      </c>
      <c r="AU101" s="20" t="str">
        <f>IF(AF101="", "", IF(L101="", IF('Intro &amp; Setup'!$W$30='Intro &amp; Setup'!$BN$5, AF101-$BP$2, NETWORKDAYS($BP$2, AF101, $BR$59:$BR$106)-1), IF(AF101&lt;L101, $AS$7, $AS$6)))</f>
        <v/>
      </c>
      <c r="AV101" s="20" t="str">
        <f>IF(AG101="", "", IF(M101="", IF('Intro &amp; Setup'!$W$30='Intro &amp; Setup'!$BN$5, AG101-$BP$2, NETWORKDAYS($BP$2, AG101, $BR$59:$BR$106)-1), IF(AG101&lt;M101, $AS$7, $AS$6)))</f>
        <v/>
      </c>
      <c r="AW101" s="20" t="str">
        <f>IF(AH101="", "", IF(N101="", IF('Intro &amp; Setup'!$W$30='Intro &amp; Setup'!$BN$5, AH101-$BP$2, NETWORKDAYS($BP$2, AH101, $BR$59:$BR$106)-1), IF(AH101&lt;N101, $AS$7, $AS$6)))</f>
        <v/>
      </c>
      <c r="AX101" s="20" t="str">
        <f>IF(AI101="", "", IF(O101="", IF('Intro &amp; Setup'!$W$30='Intro &amp; Setup'!$BN$5, AI101-$BP$2, NETWORKDAYS($BP$2, AI101, $BR$59:$BR$106)-1), IF(AI101&lt;O101, $AS$7, $AS$6)))</f>
        <v/>
      </c>
      <c r="AY101" s="20" t="str">
        <f>IF(AJ101="", "", IF(P101="", IF('Intro &amp; Setup'!$W$30='Intro &amp; Setup'!$BN$5, AJ101-$BP$2, NETWORKDAYS($BP$2, AJ101, $BR$59:$BR$106)-1), IF(AJ101&lt;P101, $AS$7, $AS$6)))</f>
        <v/>
      </c>
      <c r="AZ101" s="20" t="str">
        <f>IF(AK101="", "", IF(Q101="", IF('Intro &amp; Setup'!$W$30='Intro &amp; Setup'!$BN$5, AK101-$BP$2, NETWORKDAYS($BP$2, AK101, $BR$59:$BR$106)-1), IF(AK101&lt;Q101, $AS$7, $AS$6)))</f>
        <v/>
      </c>
      <c r="BA101" s="20" t="str">
        <f>IF(AL101="", "", IF(R101="", IF('Intro &amp; Setup'!$W$30='Intro &amp; Setup'!$BN$5, AL101-$BP$2, NETWORKDAYS($BP$2, AL101, $BR$59:$BR$106)-1), IF(AL101&lt;R101, $AS$7, $AS$6)))</f>
        <v/>
      </c>
      <c r="BB101" s="14" t="str">
        <f>IF(AM101="", "", IF(S101="", IF('Intro &amp; Setup'!$W$30='Intro &amp; Setup'!$BN$5, AM101-$BP$2, NETWORKDAYS($BP$2, AM101, $BR$59:$BR$106)-1), IF(AM101&lt;S101, $AS$7, $AS$6)))</f>
        <v/>
      </c>
      <c r="BD101" s="13" t="str">
        <f t="shared" si="48"/>
        <v/>
      </c>
      <c r="BE101" s="20" t="str">
        <f t="shared" si="49"/>
        <v/>
      </c>
      <c r="BF101" s="20" t="str">
        <f t="shared" si="50"/>
        <v/>
      </c>
      <c r="BG101" s="20" t="str">
        <f t="shared" si="51"/>
        <v/>
      </c>
      <c r="BH101" s="20" t="str">
        <f t="shared" si="52"/>
        <v/>
      </c>
      <c r="BI101" s="20" t="str">
        <f t="shared" si="53"/>
        <v/>
      </c>
      <c r="BJ101" s="20" t="str">
        <f t="shared" si="54"/>
        <v/>
      </c>
      <c r="BK101" s="20" t="str">
        <f t="shared" si="55"/>
        <v/>
      </c>
      <c r="BL101" s="20" t="str">
        <f t="shared" si="56"/>
        <v/>
      </c>
      <c r="BM101" s="14" t="str">
        <f t="shared" si="57"/>
        <v/>
      </c>
      <c r="BR101" s="46">
        <f ca="1">IF('Intro &amp; Setup'!$W$30='Intro &amp; Setup'!$BN$14, 0, $BR46)</f>
        <v>44921</v>
      </c>
    </row>
    <row r="102" spans="1:70" x14ac:dyDescent="0.25">
      <c r="A102" s="58"/>
      <c r="B102" s="13" t="str">
        <f t="shared" si="58"/>
        <v/>
      </c>
      <c r="C102" s="18" t="str">
        <f t="shared" si="58"/>
        <v/>
      </c>
      <c r="D102" s="14" t="str">
        <f t="shared" si="58"/>
        <v/>
      </c>
      <c r="E102" s="58"/>
      <c r="F102" s="3" t="str">
        <f t="shared" si="43"/>
        <v/>
      </c>
      <c r="G102" s="58"/>
      <c r="H102" s="95"/>
      <c r="I102" s="96"/>
      <c r="J102" s="97"/>
      <c r="K102" s="96"/>
      <c r="L102" s="96"/>
      <c r="M102" s="96"/>
      <c r="N102" s="96"/>
      <c r="O102" s="96"/>
      <c r="P102" s="96"/>
      <c r="Q102" s="96"/>
      <c r="R102" s="96"/>
      <c r="S102" s="98"/>
      <c r="T102" s="58"/>
      <c r="V102" s="18" t="str">
        <f t="shared" si="44"/>
        <v/>
      </c>
      <c r="W102" s="14" t="str">
        <f t="shared" si="45"/>
        <v/>
      </c>
      <c r="Y102" s="18" t="str">
        <f t="shared" si="59"/>
        <v/>
      </c>
      <c r="Z102" s="14" t="str">
        <f t="shared" si="59"/>
        <v/>
      </c>
      <c r="AB102" s="77" t="str">
        <f t="shared" si="46"/>
        <v/>
      </c>
      <c r="AD102" s="48" t="str">
        <f>IF(OR($H102="", AD$9="", I102=""), "", IF('Intro &amp; Setup'!$W$30='Intro &amp; Setup'!$BN$15, I102+'Intro &amp; Setup'!$AF$19, WORKDAY(I102, 'Intro &amp; Setup'!$AF$19, $BR$59:$BR$106)))</f>
        <v/>
      </c>
      <c r="AE102" s="2" t="str">
        <f>IF(OR($H102="", AE$9="", J102=""), "", IF('Intro &amp; Setup'!$W$30='Intro &amp; Setup'!$BN$15, IF($Z$3='Intro &amp; Setup'!$BN$9, J102, AD102)+'Intro &amp; Setup'!$AF$20, WORKDAY(IF($Z$3='Intro &amp; Setup'!$BN$9, J102, AD102), 'Intro &amp; Setup'!$AF$20, $BR$59:$BR$106)))</f>
        <v/>
      </c>
      <c r="AF102" s="2" t="str">
        <f>IF(OR($H102="", AF$9="", K102=""), "", IF('Intro &amp; Setup'!$W$30='Intro &amp; Setup'!$BN$15, IF($Z$3='Intro &amp; Setup'!$BN$9, K102, AE102)+'Intro &amp; Setup'!$AF$21, WORKDAY(IF($Z$3='Intro &amp; Setup'!$BN$9, K102, AE102), 'Intro &amp; Setup'!$AF$21, $BR$59:$BR$106)))</f>
        <v/>
      </c>
      <c r="AG102" s="2" t="str">
        <f>IF(OR($H102="", AG$9="", L102=""), "", IF('Intro &amp; Setup'!$W$30='Intro &amp; Setup'!$BN$15, IF($Z$3='Intro &amp; Setup'!$BN$9, L102, AF102)+'Intro &amp; Setup'!$AF$22, WORKDAY(IF($Z$3='Intro &amp; Setup'!$BN$9, L102, AF102), 'Intro &amp; Setup'!$AF$22, $BR$59:$BR$106)))</f>
        <v/>
      </c>
      <c r="AH102" s="2" t="str">
        <f>IF(OR($H102="", AH$9="", M102=""), "", IF('Intro &amp; Setup'!$W$30='Intro &amp; Setup'!$BN$15, IF($Z$3='Intro &amp; Setup'!$BN$9, M102, AG102)+'Intro &amp; Setup'!$AF$23, WORKDAY(IF($Z$3='Intro &amp; Setup'!$BN$9, M102, AG102), 'Intro &amp; Setup'!$AF$23, $BR$59:$BR$106)))</f>
        <v/>
      </c>
      <c r="AI102" s="2" t="str">
        <f>IF(OR($H102="", AI$9="", N102=""), "", IF('Intro &amp; Setup'!$W$30='Intro &amp; Setup'!$BN$15, IF($Z$3='Intro &amp; Setup'!$BN$9, N102, AH102)+'Intro &amp; Setup'!$AF$24, WORKDAY(IF($Z$3='Intro &amp; Setup'!$BN$9, N102, AH102), 'Intro &amp; Setup'!$AF$24, $BR$59:$BR$106)))</f>
        <v/>
      </c>
      <c r="AJ102" s="2" t="str">
        <f>IF(OR($H102="", AJ$9="", O102=""), "", IF('Intro &amp; Setup'!$W$30='Intro &amp; Setup'!$BN$15, IF($Z$3='Intro &amp; Setup'!$BN$9, O102, AI102)+'Intro &amp; Setup'!$AF$25, WORKDAY(IF($Z$3='Intro &amp; Setup'!$BN$9, O102, AI102), 'Intro &amp; Setup'!$AF$25, $BR$59:$BR$106)))</f>
        <v/>
      </c>
      <c r="AK102" s="2" t="str">
        <f>IF(OR($H102="", AK$9="", P102=""), "", IF('Intro &amp; Setup'!$W$30='Intro &amp; Setup'!$BN$15, IF($Z$3='Intro &amp; Setup'!$BN$9, P102, AJ102)+'Intro &amp; Setup'!$AF$26, WORKDAY(IF($Z$3='Intro &amp; Setup'!$BN$9, P102, AJ102), 'Intro &amp; Setup'!$AF$26, $BR$59:$BR$106)))</f>
        <v/>
      </c>
      <c r="AL102" s="2" t="str">
        <f>IF(OR($H102="", AL$9="", Q102=""), "", IF('Intro &amp; Setup'!$W$30='Intro &amp; Setup'!$BN$15, IF($Z$3='Intro &amp; Setup'!$BN$9, Q102, AK102)+'Intro &amp; Setup'!$AF$27, WORKDAY(IF($Z$3='Intro &amp; Setup'!$BN$9, Q102, AK102), 'Intro &amp; Setup'!$AF$27, $BR$59:$BR$106)))</f>
        <v/>
      </c>
      <c r="AM102" s="10" t="str">
        <f>IF(OR($H102="", AM$9="", R102=""), "", IF('Intro &amp; Setup'!$W$30='Intro &amp; Setup'!$BN$15, IF($Z$3='Intro &amp; Setup'!$BN$9, R102, AL102)+'Intro &amp; Setup'!$AF$28, WORKDAY(IF($Z$3='Intro &amp; Setup'!$BN$9, R102, AL102), 'Intro &amp; Setup'!$AF$28, $BR$59:$BR$106)))</f>
        <v/>
      </c>
      <c r="AO102" s="18" t="str">
        <f t="shared" si="42"/>
        <v/>
      </c>
      <c r="AQ102" s="61" t="str">
        <f t="shared" si="47"/>
        <v/>
      </c>
      <c r="AS102" s="13" t="str">
        <f>IF(AD102="", "", IF(J102="", IF('Intro &amp; Setup'!$W$30='Intro &amp; Setup'!$BN$5, AD102-$BP$2, NETWORKDAYS($BP$2, AD102, $BR$59:$BR$106)-1), IF(AD102&lt;J102, $AS$7, $AS$6)))</f>
        <v/>
      </c>
      <c r="AT102" s="20" t="str">
        <f>IF(AE102="", "", IF(K102="", IF('Intro &amp; Setup'!$W$30='Intro &amp; Setup'!$BN$5, AE102-$BP$2, NETWORKDAYS($BP$2, AE102, $BR$59:$BR$106)-1), IF(AE102&lt;K102, $AS$7, $AS$6)))</f>
        <v/>
      </c>
      <c r="AU102" s="20" t="str">
        <f>IF(AF102="", "", IF(L102="", IF('Intro &amp; Setup'!$W$30='Intro &amp; Setup'!$BN$5, AF102-$BP$2, NETWORKDAYS($BP$2, AF102, $BR$59:$BR$106)-1), IF(AF102&lt;L102, $AS$7, $AS$6)))</f>
        <v/>
      </c>
      <c r="AV102" s="20" t="str">
        <f>IF(AG102="", "", IF(M102="", IF('Intro &amp; Setup'!$W$30='Intro &amp; Setup'!$BN$5, AG102-$BP$2, NETWORKDAYS($BP$2, AG102, $BR$59:$BR$106)-1), IF(AG102&lt;M102, $AS$7, $AS$6)))</f>
        <v/>
      </c>
      <c r="AW102" s="20" t="str">
        <f>IF(AH102="", "", IF(N102="", IF('Intro &amp; Setup'!$W$30='Intro &amp; Setup'!$BN$5, AH102-$BP$2, NETWORKDAYS($BP$2, AH102, $BR$59:$BR$106)-1), IF(AH102&lt;N102, $AS$7, $AS$6)))</f>
        <v/>
      </c>
      <c r="AX102" s="20" t="str">
        <f>IF(AI102="", "", IF(O102="", IF('Intro &amp; Setup'!$W$30='Intro &amp; Setup'!$BN$5, AI102-$BP$2, NETWORKDAYS($BP$2, AI102, $BR$59:$BR$106)-1), IF(AI102&lt;O102, $AS$7, $AS$6)))</f>
        <v/>
      </c>
      <c r="AY102" s="20" t="str">
        <f>IF(AJ102="", "", IF(P102="", IF('Intro &amp; Setup'!$W$30='Intro &amp; Setup'!$BN$5, AJ102-$BP$2, NETWORKDAYS($BP$2, AJ102, $BR$59:$BR$106)-1), IF(AJ102&lt;P102, $AS$7, $AS$6)))</f>
        <v/>
      </c>
      <c r="AZ102" s="20" t="str">
        <f>IF(AK102="", "", IF(Q102="", IF('Intro &amp; Setup'!$W$30='Intro &amp; Setup'!$BN$5, AK102-$BP$2, NETWORKDAYS($BP$2, AK102, $BR$59:$BR$106)-1), IF(AK102&lt;Q102, $AS$7, $AS$6)))</f>
        <v/>
      </c>
      <c r="BA102" s="20" t="str">
        <f>IF(AL102="", "", IF(R102="", IF('Intro &amp; Setup'!$W$30='Intro &amp; Setup'!$BN$5, AL102-$BP$2, NETWORKDAYS($BP$2, AL102, $BR$59:$BR$106)-1), IF(AL102&lt;R102, $AS$7, $AS$6)))</f>
        <v/>
      </c>
      <c r="BB102" s="14" t="str">
        <f>IF(AM102="", "", IF(S102="", IF('Intro &amp; Setup'!$W$30='Intro &amp; Setup'!$BN$5, AM102-$BP$2, NETWORKDAYS($BP$2, AM102, $BR$59:$BR$106)-1), IF(AM102&lt;S102, $AS$7, $AS$6)))</f>
        <v/>
      </c>
      <c r="BD102" s="13" t="str">
        <f t="shared" si="48"/>
        <v/>
      </c>
      <c r="BE102" s="20" t="str">
        <f t="shared" si="49"/>
        <v/>
      </c>
      <c r="BF102" s="20" t="str">
        <f t="shared" si="50"/>
        <v/>
      </c>
      <c r="BG102" s="20" t="str">
        <f t="shared" si="51"/>
        <v/>
      </c>
      <c r="BH102" s="20" t="str">
        <f t="shared" si="52"/>
        <v/>
      </c>
      <c r="BI102" s="20" t="str">
        <f t="shared" si="53"/>
        <v/>
      </c>
      <c r="BJ102" s="20" t="str">
        <f t="shared" si="54"/>
        <v/>
      </c>
      <c r="BK102" s="20" t="str">
        <f t="shared" si="55"/>
        <v/>
      </c>
      <c r="BL102" s="20" t="str">
        <f t="shared" si="56"/>
        <v/>
      </c>
      <c r="BM102" s="14" t="str">
        <f t="shared" si="57"/>
        <v/>
      </c>
      <c r="BR102" s="46">
        <f ca="1">IF('Intro &amp; Setup'!$W$30='Intro &amp; Setup'!$BN$14, 0, $BR47)</f>
        <v>44921</v>
      </c>
    </row>
    <row r="103" spans="1:70" x14ac:dyDescent="0.25">
      <c r="A103" s="58"/>
      <c r="B103" s="13" t="str">
        <f t="shared" si="58"/>
        <v/>
      </c>
      <c r="C103" s="18" t="str">
        <f t="shared" si="58"/>
        <v/>
      </c>
      <c r="D103" s="14" t="str">
        <f t="shared" si="58"/>
        <v/>
      </c>
      <c r="E103" s="58"/>
      <c r="F103" s="3" t="str">
        <f t="shared" si="43"/>
        <v/>
      </c>
      <c r="G103" s="58"/>
      <c r="H103" s="95"/>
      <c r="I103" s="96"/>
      <c r="J103" s="97"/>
      <c r="K103" s="96"/>
      <c r="L103" s="96"/>
      <c r="M103" s="96"/>
      <c r="N103" s="96"/>
      <c r="O103" s="96"/>
      <c r="P103" s="96"/>
      <c r="Q103" s="96"/>
      <c r="R103" s="96"/>
      <c r="S103" s="98"/>
      <c r="T103" s="58"/>
      <c r="V103" s="18" t="str">
        <f t="shared" si="44"/>
        <v/>
      </c>
      <c r="W103" s="14" t="str">
        <f t="shared" si="45"/>
        <v/>
      </c>
      <c r="Y103" s="18" t="str">
        <f t="shared" si="59"/>
        <v/>
      </c>
      <c r="Z103" s="14" t="str">
        <f t="shared" si="59"/>
        <v/>
      </c>
      <c r="AB103" s="77" t="str">
        <f t="shared" si="46"/>
        <v/>
      </c>
      <c r="AD103" s="48" t="str">
        <f>IF(OR($H103="", AD$9="", I103=""), "", IF('Intro &amp; Setup'!$W$30='Intro &amp; Setup'!$BN$15, I103+'Intro &amp; Setup'!$AF$19, WORKDAY(I103, 'Intro &amp; Setup'!$AF$19, $BR$59:$BR$106)))</f>
        <v/>
      </c>
      <c r="AE103" s="2" t="str">
        <f>IF(OR($H103="", AE$9="", J103=""), "", IF('Intro &amp; Setup'!$W$30='Intro &amp; Setup'!$BN$15, IF($Z$3='Intro &amp; Setup'!$BN$9, J103, AD103)+'Intro &amp; Setup'!$AF$20, WORKDAY(IF($Z$3='Intro &amp; Setup'!$BN$9, J103, AD103), 'Intro &amp; Setup'!$AF$20, $BR$59:$BR$106)))</f>
        <v/>
      </c>
      <c r="AF103" s="2" t="str">
        <f>IF(OR($H103="", AF$9="", K103=""), "", IF('Intro &amp; Setup'!$W$30='Intro &amp; Setup'!$BN$15, IF($Z$3='Intro &amp; Setup'!$BN$9, K103, AE103)+'Intro &amp; Setup'!$AF$21, WORKDAY(IF($Z$3='Intro &amp; Setup'!$BN$9, K103, AE103), 'Intro &amp; Setup'!$AF$21, $BR$59:$BR$106)))</f>
        <v/>
      </c>
      <c r="AG103" s="2" t="str">
        <f>IF(OR($H103="", AG$9="", L103=""), "", IF('Intro &amp; Setup'!$W$30='Intro &amp; Setup'!$BN$15, IF($Z$3='Intro &amp; Setup'!$BN$9, L103, AF103)+'Intro &amp; Setup'!$AF$22, WORKDAY(IF($Z$3='Intro &amp; Setup'!$BN$9, L103, AF103), 'Intro &amp; Setup'!$AF$22, $BR$59:$BR$106)))</f>
        <v/>
      </c>
      <c r="AH103" s="2" t="str">
        <f>IF(OR($H103="", AH$9="", M103=""), "", IF('Intro &amp; Setup'!$W$30='Intro &amp; Setup'!$BN$15, IF($Z$3='Intro &amp; Setup'!$BN$9, M103, AG103)+'Intro &amp; Setup'!$AF$23, WORKDAY(IF($Z$3='Intro &amp; Setup'!$BN$9, M103, AG103), 'Intro &amp; Setup'!$AF$23, $BR$59:$BR$106)))</f>
        <v/>
      </c>
      <c r="AI103" s="2" t="str">
        <f>IF(OR($H103="", AI$9="", N103=""), "", IF('Intro &amp; Setup'!$W$30='Intro &amp; Setup'!$BN$15, IF($Z$3='Intro &amp; Setup'!$BN$9, N103, AH103)+'Intro &amp; Setup'!$AF$24, WORKDAY(IF($Z$3='Intro &amp; Setup'!$BN$9, N103, AH103), 'Intro &amp; Setup'!$AF$24, $BR$59:$BR$106)))</f>
        <v/>
      </c>
      <c r="AJ103" s="2" t="str">
        <f>IF(OR($H103="", AJ$9="", O103=""), "", IF('Intro &amp; Setup'!$W$30='Intro &amp; Setup'!$BN$15, IF($Z$3='Intro &amp; Setup'!$BN$9, O103, AI103)+'Intro &amp; Setup'!$AF$25, WORKDAY(IF($Z$3='Intro &amp; Setup'!$BN$9, O103, AI103), 'Intro &amp; Setup'!$AF$25, $BR$59:$BR$106)))</f>
        <v/>
      </c>
      <c r="AK103" s="2" t="str">
        <f>IF(OR($H103="", AK$9="", P103=""), "", IF('Intro &amp; Setup'!$W$30='Intro &amp; Setup'!$BN$15, IF($Z$3='Intro &amp; Setup'!$BN$9, P103, AJ103)+'Intro &amp; Setup'!$AF$26, WORKDAY(IF($Z$3='Intro &amp; Setup'!$BN$9, P103, AJ103), 'Intro &amp; Setup'!$AF$26, $BR$59:$BR$106)))</f>
        <v/>
      </c>
      <c r="AL103" s="2" t="str">
        <f>IF(OR($H103="", AL$9="", Q103=""), "", IF('Intro &amp; Setup'!$W$30='Intro &amp; Setup'!$BN$15, IF($Z$3='Intro &amp; Setup'!$BN$9, Q103, AK103)+'Intro &amp; Setup'!$AF$27, WORKDAY(IF($Z$3='Intro &amp; Setup'!$BN$9, Q103, AK103), 'Intro &amp; Setup'!$AF$27, $BR$59:$BR$106)))</f>
        <v/>
      </c>
      <c r="AM103" s="10" t="str">
        <f>IF(OR($H103="", AM$9="", R103=""), "", IF('Intro &amp; Setup'!$W$30='Intro &amp; Setup'!$BN$15, IF($Z$3='Intro &amp; Setup'!$BN$9, R103, AL103)+'Intro &amp; Setup'!$AF$28, WORKDAY(IF($Z$3='Intro &amp; Setup'!$BN$9, R103, AL103), 'Intro &amp; Setup'!$AF$28, $BR$59:$BR$106)))</f>
        <v/>
      </c>
      <c r="AO103" s="18" t="str">
        <f t="shared" si="42"/>
        <v/>
      </c>
      <c r="AQ103" s="61" t="str">
        <f t="shared" si="47"/>
        <v/>
      </c>
      <c r="AS103" s="13" t="str">
        <f>IF(AD103="", "", IF(J103="", IF('Intro &amp; Setup'!$W$30='Intro &amp; Setup'!$BN$5, AD103-$BP$2, NETWORKDAYS($BP$2, AD103, $BR$59:$BR$106)-1), IF(AD103&lt;J103, $AS$7, $AS$6)))</f>
        <v/>
      </c>
      <c r="AT103" s="20" t="str">
        <f>IF(AE103="", "", IF(K103="", IF('Intro &amp; Setup'!$W$30='Intro &amp; Setup'!$BN$5, AE103-$BP$2, NETWORKDAYS($BP$2, AE103, $BR$59:$BR$106)-1), IF(AE103&lt;K103, $AS$7, $AS$6)))</f>
        <v/>
      </c>
      <c r="AU103" s="20" t="str">
        <f>IF(AF103="", "", IF(L103="", IF('Intro &amp; Setup'!$W$30='Intro &amp; Setup'!$BN$5, AF103-$BP$2, NETWORKDAYS($BP$2, AF103, $BR$59:$BR$106)-1), IF(AF103&lt;L103, $AS$7, $AS$6)))</f>
        <v/>
      </c>
      <c r="AV103" s="20" t="str">
        <f>IF(AG103="", "", IF(M103="", IF('Intro &amp; Setup'!$W$30='Intro &amp; Setup'!$BN$5, AG103-$BP$2, NETWORKDAYS($BP$2, AG103, $BR$59:$BR$106)-1), IF(AG103&lt;M103, $AS$7, $AS$6)))</f>
        <v/>
      </c>
      <c r="AW103" s="20" t="str">
        <f>IF(AH103="", "", IF(N103="", IF('Intro &amp; Setup'!$W$30='Intro &amp; Setup'!$BN$5, AH103-$BP$2, NETWORKDAYS($BP$2, AH103, $BR$59:$BR$106)-1), IF(AH103&lt;N103, $AS$7, $AS$6)))</f>
        <v/>
      </c>
      <c r="AX103" s="20" t="str">
        <f>IF(AI103="", "", IF(O103="", IF('Intro &amp; Setup'!$W$30='Intro &amp; Setup'!$BN$5, AI103-$BP$2, NETWORKDAYS($BP$2, AI103, $BR$59:$BR$106)-1), IF(AI103&lt;O103, $AS$7, $AS$6)))</f>
        <v/>
      </c>
      <c r="AY103" s="20" t="str">
        <f>IF(AJ103="", "", IF(P103="", IF('Intro &amp; Setup'!$W$30='Intro &amp; Setup'!$BN$5, AJ103-$BP$2, NETWORKDAYS($BP$2, AJ103, $BR$59:$BR$106)-1), IF(AJ103&lt;P103, $AS$7, $AS$6)))</f>
        <v/>
      </c>
      <c r="AZ103" s="20" t="str">
        <f>IF(AK103="", "", IF(Q103="", IF('Intro &amp; Setup'!$W$30='Intro &amp; Setup'!$BN$5, AK103-$BP$2, NETWORKDAYS($BP$2, AK103, $BR$59:$BR$106)-1), IF(AK103&lt;Q103, $AS$7, $AS$6)))</f>
        <v/>
      </c>
      <c r="BA103" s="20" t="str">
        <f>IF(AL103="", "", IF(R103="", IF('Intro &amp; Setup'!$W$30='Intro &amp; Setup'!$BN$5, AL103-$BP$2, NETWORKDAYS($BP$2, AL103, $BR$59:$BR$106)-1), IF(AL103&lt;R103, $AS$7, $AS$6)))</f>
        <v/>
      </c>
      <c r="BB103" s="14" t="str">
        <f>IF(AM103="", "", IF(S103="", IF('Intro &amp; Setup'!$W$30='Intro &amp; Setup'!$BN$5, AM103-$BP$2, NETWORKDAYS($BP$2, AM103, $BR$59:$BR$106)-1), IF(AM103&lt;S103, $AS$7, $AS$6)))</f>
        <v/>
      </c>
      <c r="BD103" s="13" t="str">
        <f t="shared" si="48"/>
        <v/>
      </c>
      <c r="BE103" s="20" t="str">
        <f t="shared" si="49"/>
        <v/>
      </c>
      <c r="BF103" s="20" t="str">
        <f t="shared" si="50"/>
        <v/>
      </c>
      <c r="BG103" s="20" t="str">
        <f t="shared" si="51"/>
        <v/>
      </c>
      <c r="BH103" s="20" t="str">
        <f t="shared" si="52"/>
        <v/>
      </c>
      <c r="BI103" s="20" t="str">
        <f t="shared" si="53"/>
        <v/>
      </c>
      <c r="BJ103" s="20" t="str">
        <f t="shared" si="54"/>
        <v/>
      </c>
      <c r="BK103" s="20" t="str">
        <f t="shared" si="55"/>
        <v/>
      </c>
      <c r="BL103" s="20" t="str">
        <f t="shared" si="56"/>
        <v/>
      </c>
      <c r="BM103" s="14" t="str">
        <f t="shared" si="57"/>
        <v/>
      </c>
      <c r="BR103" s="46">
        <f ca="1">IF('Intro &amp; Setup'!$W$30='Intro &amp; Setup'!$BN$14, 0, $BR48)</f>
        <v>2023</v>
      </c>
    </row>
    <row r="104" spans="1:70" x14ac:dyDescent="0.25">
      <c r="A104" s="58"/>
      <c r="B104" s="13" t="str">
        <f t="shared" si="58"/>
        <v/>
      </c>
      <c r="C104" s="18" t="str">
        <f t="shared" si="58"/>
        <v/>
      </c>
      <c r="D104" s="14" t="str">
        <f t="shared" si="58"/>
        <v/>
      </c>
      <c r="E104" s="58"/>
      <c r="F104" s="3" t="str">
        <f t="shared" si="43"/>
        <v/>
      </c>
      <c r="G104" s="58"/>
      <c r="H104" s="95"/>
      <c r="I104" s="96"/>
      <c r="J104" s="97"/>
      <c r="K104" s="96"/>
      <c r="L104" s="96"/>
      <c r="M104" s="96"/>
      <c r="N104" s="96"/>
      <c r="O104" s="96"/>
      <c r="P104" s="96"/>
      <c r="Q104" s="96"/>
      <c r="R104" s="96"/>
      <c r="S104" s="98"/>
      <c r="T104" s="58"/>
      <c r="V104" s="18" t="str">
        <f t="shared" si="44"/>
        <v/>
      </c>
      <c r="W104" s="14" t="str">
        <f t="shared" si="45"/>
        <v/>
      </c>
      <c r="Y104" s="18" t="str">
        <f t="shared" si="59"/>
        <v/>
      </c>
      <c r="Z104" s="14" t="str">
        <f t="shared" si="59"/>
        <v/>
      </c>
      <c r="AB104" s="77" t="str">
        <f t="shared" si="46"/>
        <v/>
      </c>
      <c r="AD104" s="48" t="str">
        <f>IF(OR($H104="", AD$9="", I104=""), "", IF('Intro &amp; Setup'!$W$30='Intro &amp; Setup'!$BN$15, I104+'Intro &amp; Setup'!$AF$19, WORKDAY(I104, 'Intro &amp; Setup'!$AF$19, $BR$59:$BR$106)))</f>
        <v/>
      </c>
      <c r="AE104" s="2" t="str">
        <f>IF(OR($H104="", AE$9="", J104=""), "", IF('Intro &amp; Setup'!$W$30='Intro &amp; Setup'!$BN$15, IF($Z$3='Intro &amp; Setup'!$BN$9, J104, AD104)+'Intro &amp; Setup'!$AF$20, WORKDAY(IF($Z$3='Intro &amp; Setup'!$BN$9, J104, AD104), 'Intro &amp; Setup'!$AF$20, $BR$59:$BR$106)))</f>
        <v/>
      </c>
      <c r="AF104" s="2" t="str">
        <f>IF(OR($H104="", AF$9="", K104=""), "", IF('Intro &amp; Setup'!$W$30='Intro &amp; Setup'!$BN$15, IF($Z$3='Intro &amp; Setup'!$BN$9, K104, AE104)+'Intro &amp; Setup'!$AF$21, WORKDAY(IF($Z$3='Intro &amp; Setup'!$BN$9, K104, AE104), 'Intro &amp; Setup'!$AF$21, $BR$59:$BR$106)))</f>
        <v/>
      </c>
      <c r="AG104" s="2" t="str">
        <f>IF(OR($H104="", AG$9="", L104=""), "", IF('Intro &amp; Setup'!$W$30='Intro &amp; Setup'!$BN$15, IF($Z$3='Intro &amp; Setup'!$BN$9, L104, AF104)+'Intro &amp; Setup'!$AF$22, WORKDAY(IF($Z$3='Intro &amp; Setup'!$BN$9, L104, AF104), 'Intro &amp; Setup'!$AF$22, $BR$59:$BR$106)))</f>
        <v/>
      </c>
      <c r="AH104" s="2" t="str">
        <f>IF(OR($H104="", AH$9="", M104=""), "", IF('Intro &amp; Setup'!$W$30='Intro &amp; Setup'!$BN$15, IF($Z$3='Intro &amp; Setup'!$BN$9, M104, AG104)+'Intro &amp; Setup'!$AF$23, WORKDAY(IF($Z$3='Intro &amp; Setup'!$BN$9, M104, AG104), 'Intro &amp; Setup'!$AF$23, $BR$59:$BR$106)))</f>
        <v/>
      </c>
      <c r="AI104" s="2" t="str">
        <f>IF(OR($H104="", AI$9="", N104=""), "", IF('Intro &amp; Setup'!$W$30='Intro &amp; Setup'!$BN$15, IF($Z$3='Intro &amp; Setup'!$BN$9, N104, AH104)+'Intro &amp; Setup'!$AF$24, WORKDAY(IF($Z$3='Intro &amp; Setup'!$BN$9, N104, AH104), 'Intro &amp; Setup'!$AF$24, $BR$59:$BR$106)))</f>
        <v/>
      </c>
      <c r="AJ104" s="2" t="str">
        <f>IF(OR($H104="", AJ$9="", O104=""), "", IF('Intro &amp; Setup'!$W$30='Intro &amp; Setup'!$BN$15, IF($Z$3='Intro &amp; Setup'!$BN$9, O104, AI104)+'Intro &amp; Setup'!$AF$25, WORKDAY(IF($Z$3='Intro &amp; Setup'!$BN$9, O104, AI104), 'Intro &amp; Setup'!$AF$25, $BR$59:$BR$106)))</f>
        <v/>
      </c>
      <c r="AK104" s="2" t="str">
        <f>IF(OR($H104="", AK$9="", P104=""), "", IF('Intro &amp; Setup'!$W$30='Intro &amp; Setup'!$BN$15, IF($Z$3='Intro &amp; Setup'!$BN$9, P104, AJ104)+'Intro &amp; Setup'!$AF$26, WORKDAY(IF($Z$3='Intro &amp; Setup'!$BN$9, P104, AJ104), 'Intro &amp; Setup'!$AF$26, $BR$59:$BR$106)))</f>
        <v/>
      </c>
      <c r="AL104" s="2" t="str">
        <f>IF(OR($H104="", AL$9="", Q104=""), "", IF('Intro &amp; Setup'!$W$30='Intro &amp; Setup'!$BN$15, IF($Z$3='Intro &amp; Setup'!$BN$9, Q104, AK104)+'Intro &amp; Setup'!$AF$27, WORKDAY(IF($Z$3='Intro &amp; Setup'!$BN$9, Q104, AK104), 'Intro &amp; Setup'!$AF$27, $BR$59:$BR$106)))</f>
        <v/>
      </c>
      <c r="AM104" s="10" t="str">
        <f>IF(OR($H104="", AM$9="", R104=""), "", IF('Intro &amp; Setup'!$W$30='Intro &amp; Setup'!$BN$15, IF($Z$3='Intro &amp; Setup'!$BN$9, R104, AL104)+'Intro &amp; Setup'!$AF$28, WORKDAY(IF($Z$3='Intro &amp; Setup'!$BN$9, R104, AL104), 'Intro &amp; Setup'!$AF$28, $BR$59:$BR$106)))</f>
        <v/>
      </c>
      <c r="AO104" s="18" t="str">
        <f t="shared" si="42"/>
        <v/>
      </c>
      <c r="AQ104" s="61" t="str">
        <f t="shared" si="47"/>
        <v/>
      </c>
      <c r="AS104" s="13" t="str">
        <f>IF(AD104="", "", IF(J104="", IF('Intro &amp; Setup'!$W$30='Intro &amp; Setup'!$BN$5, AD104-$BP$2, NETWORKDAYS($BP$2, AD104, $BR$59:$BR$106)-1), IF(AD104&lt;J104, $AS$7, $AS$6)))</f>
        <v/>
      </c>
      <c r="AT104" s="20" t="str">
        <f>IF(AE104="", "", IF(K104="", IF('Intro &amp; Setup'!$W$30='Intro &amp; Setup'!$BN$5, AE104-$BP$2, NETWORKDAYS($BP$2, AE104, $BR$59:$BR$106)-1), IF(AE104&lt;K104, $AS$7, $AS$6)))</f>
        <v/>
      </c>
      <c r="AU104" s="20" t="str">
        <f>IF(AF104="", "", IF(L104="", IF('Intro &amp; Setup'!$W$30='Intro &amp; Setup'!$BN$5, AF104-$BP$2, NETWORKDAYS($BP$2, AF104, $BR$59:$BR$106)-1), IF(AF104&lt;L104, $AS$7, $AS$6)))</f>
        <v/>
      </c>
      <c r="AV104" s="20" t="str">
        <f>IF(AG104="", "", IF(M104="", IF('Intro &amp; Setup'!$W$30='Intro &amp; Setup'!$BN$5, AG104-$BP$2, NETWORKDAYS($BP$2, AG104, $BR$59:$BR$106)-1), IF(AG104&lt;M104, $AS$7, $AS$6)))</f>
        <v/>
      </c>
      <c r="AW104" s="20" t="str">
        <f>IF(AH104="", "", IF(N104="", IF('Intro &amp; Setup'!$W$30='Intro &amp; Setup'!$BN$5, AH104-$BP$2, NETWORKDAYS($BP$2, AH104, $BR$59:$BR$106)-1), IF(AH104&lt;N104, $AS$7, $AS$6)))</f>
        <v/>
      </c>
      <c r="AX104" s="20" t="str">
        <f>IF(AI104="", "", IF(O104="", IF('Intro &amp; Setup'!$W$30='Intro &amp; Setup'!$BN$5, AI104-$BP$2, NETWORKDAYS($BP$2, AI104, $BR$59:$BR$106)-1), IF(AI104&lt;O104, $AS$7, $AS$6)))</f>
        <v/>
      </c>
      <c r="AY104" s="20" t="str">
        <f>IF(AJ104="", "", IF(P104="", IF('Intro &amp; Setup'!$W$30='Intro &amp; Setup'!$BN$5, AJ104-$BP$2, NETWORKDAYS($BP$2, AJ104, $BR$59:$BR$106)-1), IF(AJ104&lt;P104, $AS$7, $AS$6)))</f>
        <v/>
      </c>
      <c r="AZ104" s="20" t="str">
        <f>IF(AK104="", "", IF(Q104="", IF('Intro &amp; Setup'!$W$30='Intro &amp; Setup'!$BN$5, AK104-$BP$2, NETWORKDAYS($BP$2, AK104, $BR$59:$BR$106)-1), IF(AK104&lt;Q104, $AS$7, $AS$6)))</f>
        <v/>
      </c>
      <c r="BA104" s="20" t="str">
        <f>IF(AL104="", "", IF(R104="", IF('Intro &amp; Setup'!$W$30='Intro &amp; Setup'!$BN$5, AL104-$BP$2, NETWORKDAYS($BP$2, AL104, $BR$59:$BR$106)-1), IF(AL104&lt;R104, $AS$7, $AS$6)))</f>
        <v/>
      </c>
      <c r="BB104" s="14" t="str">
        <f>IF(AM104="", "", IF(S104="", IF('Intro &amp; Setup'!$W$30='Intro &amp; Setup'!$BN$5, AM104-$BP$2, NETWORKDAYS($BP$2, AM104, $BR$59:$BR$106)-1), IF(AM104&lt;S104, $AS$7, $AS$6)))</f>
        <v/>
      </c>
      <c r="BD104" s="13" t="str">
        <f t="shared" si="48"/>
        <v/>
      </c>
      <c r="BE104" s="20" t="str">
        <f t="shared" si="49"/>
        <v/>
      </c>
      <c r="BF104" s="20" t="str">
        <f t="shared" si="50"/>
        <v/>
      </c>
      <c r="BG104" s="20" t="str">
        <f t="shared" si="51"/>
        <v/>
      </c>
      <c r="BH104" s="20" t="str">
        <f t="shared" si="52"/>
        <v/>
      </c>
      <c r="BI104" s="20" t="str">
        <f t="shared" si="53"/>
        <v/>
      </c>
      <c r="BJ104" s="20" t="str">
        <f t="shared" si="54"/>
        <v/>
      </c>
      <c r="BK104" s="20" t="str">
        <f t="shared" si="55"/>
        <v/>
      </c>
      <c r="BL104" s="20" t="str">
        <f t="shared" si="56"/>
        <v/>
      </c>
      <c r="BM104" s="14" t="str">
        <f t="shared" si="57"/>
        <v/>
      </c>
      <c r="BR104" s="46">
        <f ca="1">IF('Intro &amp; Setup'!$W$30='Intro &amp; Setup'!$BN$14, 0, $BR49)</f>
        <v>44928</v>
      </c>
    </row>
    <row r="105" spans="1:70" x14ac:dyDescent="0.25">
      <c r="A105" s="58"/>
      <c r="B105" s="13" t="str">
        <f t="shared" si="58"/>
        <v/>
      </c>
      <c r="C105" s="18" t="str">
        <f t="shared" si="58"/>
        <v/>
      </c>
      <c r="D105" s="14" t="str">
        <f t="shared" si="58"/>
        <v/>
      </c>
      <c r="E105" s="58"/>
      <c r="F105" s="3" t="str">
        <f t="shared" si="43"/>
        <v/>
      </c>
      <c r="G105" s="58"/>
      <c r="H105" s="95"/>
      <c r="I105" s="96"/>
      <c r="J105" s="97"/>
      <c r="K105" s="96"/>
      <c r="L105" s="96"/>
      <c r="M105" s="96"/>
      <c r="N105" s="96"/>
      <c r="O105" s="96"/>
      <c r="P105" s="96"/>
      <c r="Q105" s="96"/>
      <c r="R105" s="96"/>
      <c r="S105" s="98"/>
      <c r="T105" s="58"/>
      <c r="V105" s="18" t="str">
        <f t="shared" si="44"/>
        <v/>
      </c>
      <c r="W105" s="14" t="str">
        <f t="shared" si="45"/>
        <v/>
      </c>
      <c r="Y105" s="18" t="str">
        <f t="shared" si="59"/>
        <v/>
      </c>
      <c r="Z105" s="14" t="str">
        <f t="shared" si="59"/>
        <v/>
      </c>
      <c r="AB105" s="77" t="str">
        <f t="shared" si="46"/>
        <v/>
      </c>
      <c r="AD105" s="48" t="str">
        <f>IF(OR($H105="", AD$9="", I105=""), "", IF('Intro &amp; Setup'!$W$30='Intro &amp; Setup'!$BN$15, I105+'Intro &amp; Setup'!$AF$19, WORKDAY(I105, 'Intro &amp; Setup'!$AF$19, $BR$59:$BR$106)))</f>
        <v/>
      </c>
      <c r="AE105" s="2" t="str">
        <f>IF(OR($H105="", AE$9="", J105=""), "", IF('Intro &amp; Setup'!$W$30='Intro &amp; Setup'!$BN$15, IF($Z$3='Intro &amp; Setup'!$BN$9, J105, AD105)+'Intro &amp; Setup'!$AF$20, WORKDAY(IF($Z$3='Intro &amp; Setup'!$BN$9, J105, AD105), 'Intro &amp; Setup'!$AF$20, $BR$59:$BR$106)))</f>
        <v/>
      </c>
      <c r="AF105" s="2" t="str">
        <f>IF(OR($H105="", AF$9="", K105=""), "", IF('Intro &amp; Setup'!$W$30='Intro &amp; Setup'!$BN$15, IF($Z$3='Intro &amp; Setup'!$BN$9, K105, AE105)+'Intro &amp; Setup'!$AF$21, WORKDAY(IF($Z$3='Intro &amp; Setup'!$BN$9, K105, AE105), 'Intro &amp; Setup'!$AF$21, $BR$59:$BR$106)))</f>
        <v/>
      </c>
      <c r="AG105" s="2" t="str">
        <f>IF(OR($H105="", AG$9="", L105=""), "", IF('Intro &amp; Setup'!$W$30='Intro &amp; Setup'!$BN$15, IF($Z$3='Intro &amp; Setup'!$BN$9, L105, AF105)+'Intro &amp; Setup'!$AF$22, WORKDAY(IF($Z$3='Intro &amp; Setup'!$BN$9, L105, AF105), 'Intro &amp; Setup'!$AF$22, $BR$59:$BR$106)))</f>
        <v/>
      </c>
      <c r="AH105" s="2" t="str">
        <f>IF(OR($H105="", AH$9="", M105=""), "", IF('Intro &amp; Setup'!$W$30='Intro &amp; Setup'!$BN$15, IF($Z$3='Intro &amp; Setup'!$BN$9, M105, AG105)+'Intro &amp; Setup'!$AF$23, WORKDAY(IF($Z$3='Intro &amp; Setup'!$BN$9, M105, AG105), 'Intro &amp; Setup'!$AF$23, $BR$59:$BR$106)))</f>
        <v/>
      </c>
      <c r="AI105" s="2" t="str">
        <f>IF(OR($H105="", AI$9="", N105=""), "", IF('Intro &amp; Setup'!$W$30='Intro &amp; Setup'!$BN$15, IF($Z$3='Intro &amp; Setup'!$BN$9, N105, AH105)+'Intro &amp; Setup'!$AF$24, WORKDAY(IF($Z$3='Intro &amp; Setup'!$BN$9, N105, AH105), 'Intro &amp; Setup'!$AF$24, $BR$59:$BR$106)))</f>
        <v/>
      </c>
      <c r="AJ105" s="2" t="str">
        <f>IF(OR($H105="", AJ$9="", O105=""), "", IF('Intro &amp; Setup'!$W$30='Intro &amp; Setup'!$BN$15, IF($Z$3='Intro &amp; Setup'!$BN$9, O105, AI105)+'Intro &amp; Setup'!$AF$25, WORKDAY(IF($Z$3='Intro &amp; Setup'!$BN$9, O105, AI105), 'Intro &amp; Setup'!$AF$25, $BR$59:$BR$106)))</f>
        <v/>
      </c>
      <c r="AK105" s="2" t="str">
        <f>IF(OR($H105="", AK$9="", P105=""), "", IF('Intro &amp; Setup'!$W$30='Intro &amp; Setup'!$BN$15, IF($Z$3='Intro &amp; Setup'!$BN$9, P105, AJ105)+'Intro &amp; Setup'!$AF$26, WORKDAY(IF($Z$3='Intro &amp; Setup'!$BN$9, P105, AJ105), 'Intro &amp; Setup'!$AF$26, $BR$59:$BR$106)))</f>
        <v/>
      </c>
      <c r="AL105" s="2" t="str">
        <f>IF(OR($H105="", AL$9="", Q105=""), "", IF('Intro &amp; Setup'!$W$30='Intro &amp; Setup'!$BN$15, IF($Z$3='Intro &amp; Setup'!$BN$9, Q105, AK105)+'Intro &amp; Setup'!$AF$27, WORKDAY(IF($Z$3='Intro &amp; Setup'!$BN$9, Q105, AK105), 'Intro &amp; Setup'!$AF$27, $BR$59:$BR$106)))</f>
        <v/>
      </c>
      <c r="AM105" s="10" t="str">
        <f>IF(OR($H105="", AM$9="", R105=""), "", IF('Intro &amp; Setup'!$W$30='Intro &amp; Setup'!$BN$15, IF($Z$3='Intro &amp; Setup'!$BN$9, R105, AL105)+'Intro &amp; Setup'!$AF$28, WORKDAY(IF($Z$3='Intro &amp; Setup'!$BN$9, R105, AL105), 'Intro &amp; Setup'!$AF$28, $BR$59:$BR$106)))</f>
        <v/>
      </c>
      <c r="AO105" s="18" t="str">
        <f t="shared" si="42"/>
        <v/>
      </c>
      <c r="AQ105" s="61" t="str">
        <f t="shared" si="47"/>
        <v/>
      </c>
      <c r="AS105" s="13" t="str">
        <f>IF(AD105="", "", IF(J105="", IF('Intro &amp; Setup'!$W$30='Intro &amp; Setup'!$BN$5, AD105-$BP$2, NETWORKDAYS($BP$2, AD105, $BR$59:$BR$106)-1), IF(AD105&lt;J105, $AS$7, $AS$6)))</f>
        <v/>
      </c>
      <c r="AT105" s="20" t="str">
        <f>IF(AE105="", "", IF(K105="", IF('Intro &amp; Setup'!$W$30='Intro &amp; Setup'!$BN$5, AE105-$BP$2, NETWORKDAYS($BP$2, AE105, $BR$59:$BR$106)-1), IF(AE105&lt;K105, $AS$7, $AS$6)))</f>
        <v/>
      </c>
      <c r="AU105" s="20" t="str">
        <f>IF(AF105="", "", IF(L105="", IF('Intro &amp; Setup'!$W$30='Intro &amp; Setup'!$BN$5, AF105-$BP$2, NETWORKDAYS($BP$2, AF105, $BR$59:$BR$106)-1), IF(AF105&lt;L105, $AS$7, $AS$6)))</f>
        <v/>
      </c>
      <c r="AV105" s="20" t="str">
        <f>IF(AG105="", "", IF(M105="", IF('Intro &amp; Setup'!$W$30='Intro &amp; Setup'!$BN$5, AG105-$BP$2, NETWORKDAYS($BP$2, AG105, $BR$59:$BR$106)-1), IF(AG105&lt;M105, $AS$7, $AS$6)))</f>
        <v/>
      </c>
      <c r="AW105" s="20" t="str">
        <f>IF(AH105="", "", IF(N105="", IF('Intro &amp; Setup'!$W$30='Intro &amp; Setup'!$BN$5, AH105-$BP$2, NETWORKDAYS($BP$2, AH105, $BR$59:$BR$106)-1), IF(AH105&lt;N105, $AS$7, $AS$6)))</f>
        <v/>
      </c>
      <c r="AX105" s="20" t="str">
        <f>IF(AI105="", "", IF(O105="", IF('Intro &amp; Setup'!$W$30='Intro &amp; Setup'!$BN$5, AI105-$BP$2, NETWORKDAYS($BP$2, AI105, $BR$59:$BR$106)-1), IF(AI105&lt;O105, $AS$7, $AS$6)))</f>
        <v/>
      </c>
      <c r="AY105" s="20" t="str">
        <f>IF(AJ105="", "", IF(P105="", IF('Intro &amp; Setup'!$W$30='Intro &amp; Setup'!$BN$5, AJ105-$BP$2, NETWORKDAYS($BP$2, AJ105, $BR$59:$BR$106)-1), IF(AJ105&lt;P105, $AS$7, $AS$6)))</f>
        <v/>
      </c>
      <c r="AZ105" s="20" t="str">
        <f>IF(AK105="", "", IF(Q105="", IF('Intro &amp; Setup'!$W$30='Intro &amp; Setup'!$BN$5, AK105-$BP$2, NETWORKDAYS($BP$2, AK105, $BR$59:$BR$106)-1), IF(AK105&lt;Q105, $AS$7, $AS$6)))</f>
        <v/>
      </c>
      <c r="BA105" s="20" t="str">
        <f>IF(AL105="", "", IF(R105="", IF('Intro &amp; Setup'!$W$30='Intro &amp; Setup'!$BN$5, AL105-$BP$2, NETWORKDAYS($BP$2, AL105, $BR$59:$BR$106)-1), IF(AL105&lt;R105, $AS$7, $AS$6)))</f>
        <v/>
      </c>
      <c r="BB105" s="14" t="str">
        <f>IF(AM105="", "", IF(S105="", IF('Intro &amp; Setup'!$W$30='Intro &amp; Setup'!$BN$5, AM105-$BP$2, NETWORKDAYS($BP$2, AM105, $BR$59:$BR$106)-1), IF(AM105&lt;S105, $AS$7, $AS$6)))</f>
        <v/>
      </c>
      <c r="BD105" s="13" t="str">
        <f t="shared" si="48"/>
        <v/>
      </c>
      <c r="BE105" s="20" t="str">
        <f t="shared" si="49"/>
        <v/>
      </c>
      <c r="BF105" s="20" t="str">
        <f t="shared" si="50"/>
        <v/>
      </c>
      <c r="BG105" s="20" t="str">
        <f t="shared" si="51"/>
        <v/>
      </c>
      <c r="BH105" s="20" t="str">
        <f t="shared" si="52"/>
        <v/>
      </c>
      <c r="BI105" s="20" t="str">
        <f t="shared" si="53"/>
        <v/>
      </c>
      <c r="BJ105" s="20" t="str">
        <f t="shared" si="54"/>
        <v/>
      </c>
      <c r="BK105" s="20" t="str">
        <f t="shared" si="55"/>
        <v/>
      </c>
      <c r="BL105" s="20" t="str">
        <f t="shared" si="56"/>
        <v/>
      </c>
      <c r="BM105" s="14" t="str">
        <f t="shared" si="57"/>
        <v/>
      </c>
      <c r="BR105" s="46">
        <f ca="1">IF('Intro &amp; Setup'!$W$30='Intro &amp; Setup'!$BN$14, 0, $BR50)</f>
        <v>45023</v>
      </c>
    </row>
    <row r="106" spans="1:70" x14ac:dyDescent="0.25">
      <c r="A106" s="58"/>
      <c r="B106" s="13" t="str">
        <f t="shared" si="58"/>
        <v/>
      </c>
      <c r="C106" s="18" t="str">
        <f t="shared" si="58"/>
        <v/>
      </c>
      <c r="D106" s="14" t="str">
        <f t="shared" si="58"/>
        <v/>
      </c>
      <c r="E106" s="58"/>
      <c r="F106" s="3" t="str">
        <f t="shared" si="43"/>
        <v/>
      </c>
      <c r="G106" s="58"/>
      <c r="H106" s="95"/>
      <c r="I106" s="96"/>
      <c r="J106" s="97"/>
      <c r="K106" s="96"/>
      <c r="L106" s="96"/>
      <c r="M106" s="96"/>
      <c r="N106" s="96"/>
      <c r="O106" s="96"/>
      <c r="P106" s="96"/>
      <c r="Q106" s="96"/>
      <c r="R106" s="96"/>
      <c r="S106" s="98"/>
      <c r="T106" s="58"/>
      <c r="V106" s="18" t="str">
        <f t="shared" si="44"/>
        <v/>
      </c>
      <c r="W106" s="14" t="str">
        <f t="shared" si="45"/>
        <v/>
      </c>
      <c r="Y106" s="18" t="str">
        <f t="shared" si="59"/>
        <v/>
      </c>
      <c r="Z106" s="14" t="str">
        <f t="shared" si="59"/>
        <v/>
      </c>
      <c r="AB106" s="77" t="str">
        <f t="shared" si="46"/>
        <v/>
      </c>
      <c r="AD106" s="48" t="str">
        <f>IF(OR($H106="", AD$9="", I106=""), "", IF('Intro &amp; Setup'!$W$30='Intro &amp; Setup'!$BN$15, I106+'Intro &amp; Setup'!$AF$19, WORKDAY(I106, 'Intro &amp; Setup'!$AF$19, $BR$59:$BR$106)))</f>
        <v/>
      </c>
      <c r="AE106" s="2" t="str">
        <f>IF(OR($H106="", AE$9="", J106=""), "", IF('Intro &amp; Setup'!$W$30='Intro &amp; Setup'!$BN$15, IF($Z$3='Intro &amp; Setup'!$BN$9, J106, AD106)+'Intro &amp; Setup'!$AF$20, WORKDAY(IF($Z$3='Intro &amp; Setup'!$BN$9, J106, AD106), 'Intro &amp; Setup'!$AF$20, $BR$59:$BR$106)))</f>
        <v/>
      </c>
      <c r="AF106" s="2" t="str">
        <f>IF(OR($H106="", AF$9="", K106=""), "", IF('Intro &amp; Setup'!$W$30='Intro &amp; Setup'!$BN$15, IF($Z$3='Intro &amp; Setup'!$BN$9, K106, AE106)+'Intro &amp; Setup'!$AF$21, WORKDAY(IF($Z$3='Intro &amp; Setup'!$BN$9, K106, AE106), 'Intro &amp; Setup'!$AF$21, $BR$59:$BR$106)))</f>
        <v/>
      </c>
      <c r="AG106" s="2" t="str">
        <f>IF(OR($H106="", AG$9="", L106=""), "", IF('Intro &amp; Setup'!$W$30='Intro &amp; Setup'!$BN$15, IF($Z$3='Intro &amp; Setup'!$BN$9, L106, AF106)+'Intro &amp; Setup'!$AF$22, WORKDAY(IF($Z$3='Intro &amp; Setup'!$BN$9, L106, AF106), 'Intro &amp; Setup'!$AF$22, $BR$59:$BR$106)))</f>
        <v/>
      </c>
      <c r="AH106" s="2" t="str">
        <f>IF(OR($H106="", AH$9="", M106=""), "", IF('Intro &amp; Setup'!$W$30='Intro &amp; Setup'!$BN$15, IF($Z$3='Intro &amp; Setup'!$BN$9, M106, AG106)+'Intro &amp; Setup'!$AF$23, WORKDAY(IF($Z$3='Intro &amp; Setup'!$BN$9, M106, AG106), 'Intro &amp; Setup'!$AF$23, $BR$59:$BR$106)))</f>
        <v/>
      </c>
      <c r="AI106" s="2" t="str">
        <f>IF(OR($H106="", AI$9="", N106=""), "", IF('Intro &amp; Setup'!$W$30='Intro &amp; Setup'!$BN$15, IF($Z$3='Intro &amp; Setup'!$BN$9, N106, AH106)+'Intro &amp; Setup'!$AF$24, WORKDAY(IF($Z$3='Intro &amp; Setup'!$BN$9, N106, AH106), 'Intro &amp; Setup'!$AF$24, $BR$59:$BR$106)))</f>
        <v/>
      </c>
      <c r="AJ106" s="2" t="str">
        <f>IF(OR($H106="", AJ$9="", O106=""), "", IF('Intro &amp; Setup'!$W$30='Intro &amp; Setup'!$BN$15, IF($Z$3='Intro &amp; Setup'!$BN$9, O106, AI106)+'Intro &amp; Setup'!$AF$25, WORKDAY(IF($Z$3='Intro &amp; Setup'!$BN$9, O106, AI106), 'Intro &amp; Setup'!$AF$25, $BR$59:$BR$106)))</f>
        <v/>
      </c>
      <c r="AK106" s="2" t="str">
        <f>IF(OR($H106="", AK$9="", P106=""), "", IF('Intro &amp; Setup'!$W$30='Intro &amp; Setup'!$BN$15, IF($Z$3='Intro &amp; Setup'!$BN$9, P106, AJ106)+'Intro &amp; Setup'!$AF$26, WORKDAY(IF($Z$3='Intro &amp; Setup'!$BN$9, P106, AJ106), 'Intro &amp; Setup'!$AF$26, $BR$59:$BR$106)))</f>
        <v/>
      </c>
      <c r="AL106" s="2" t="str">
        <f>IF(OR($H106="", AL$9="", Q106=""), "", IF('Intro &amp; Setup'!$W$30='Intro &amp; Setup'!$BN$15, IF($Z$3='Intro &amp; Setup'!$BN$9, Q106, AK106)+'Intro &amp; Setup'!$AF$27, WORKDAY(IF($Z$3='Intro &amp; Setup'!$BN$9, Q106, AK106), 'Intro &amp; Setup'!$AF$27, $BR$59:$BR$106)))</f>
        <v/>
      </c>
      <c r="AM106" s="10" t="str">
        <f>IF(OR($H106="", AM$9="", R106=""), "", IF('Intro &amp; Setup'!$W$30='Intro &amp; Setup'!$BN$15, IF($Z$3='Intro &amp; Setup'!$BN$9, R106, AL106)+'Intro &amp; Setup'!$AF$28, WORKDAY(IF($Z$3='Intro &amp; Setup'!$BN$9, R106, AL106), 'Intro &amp; Setup'!$AF$28, $BR$59:$BR$106)))</f>
        <v/>
      </c>
      <c r="AO106" s="18" t="str">
        <f t="shared" si="42"/>
        <v/>
      </c>
      <c r="AQ106" s="61" t="str">
        <f t="shared" si="47"/>
        <v/>
      </c>
      <c r="AS106" s="13" t="str">
        <f>IF(AD106="", "", IF(J106="", IF('Intro &amp; Setup'!$W$30='Intro &amp; Setup'!$BN$5, AD106-$BP$2, NETWORKDAYS($BP$2, AD106, $BR$59:$BR$106)-1), IF(AD106&lt;J106, $AS$7, $AS$6)))</f>
        <v/>
      </c>
      <c r="AT106" s="20" t="str">
        <f>IF(AE106="", "", IF(K106="", IF('Intro &amp; Setup'!$W$30='Intro &amp; Setup'!$BN$5, AE106-$BP$2, NETWORKDAYS($BP$2, AE106, $BR$59:$BR$106)-1), IF(AE106&lt;K106, $AS$7, $AS$6)))</f>
        <v/>
      </c>
      <c r="AU106" s="20" t="str">
        <f>IF(AF106="", "", IF(L106="", IF('Intro &amp; Setup'!$W$30='Intro &amp; Setup'!$BN$5, AF106-$BP$2, NETWORKDAYS($BP$2, AF106, $BR$59:$BR$106)-1), IF(AF106&lt;L106, $AS$7, $AS$6)))</f>
        <v/>
      </c>
      <c r="AV106" s="20" t="str">
        <f>IF(AG106="", "", IF(M106="", IF('Intro &amp; Setup'!$W$30='Intro &amp; Setup'!$BN$5, AG106-$BP$2, NETWORKDAYS($BP$2, AG106, $BR$59:$BR$106)-1), IF(AG106&lt;M106, $AS$7, $AS$6)))</f>
        <v/>
      </c>
      <c r="AW106" s="20" t="str">
        <f>IF(AH106="", "", IF(N106="", IF('Intro &amp; Setup'!$W$30='Intro &amp; Setup'!$BN$5, AH106-$BP$2, NETWORKDAYS($BP$2, AH106, $BR$59:$BR$106)-1), IF(AH106&lt;N106, $AS$7, $AS$6)))</f>
        <v/>
      </c>
      <c r="AX106" s="20" t="str">
        <f>IF(AI106="", "", IF(O106="", IF('Intro &amp; Setup'!$W$30='Intro &amp; Setup'!$BN$5, AI106-$BP$2, NETWORKDAYS($BP$2, AI106, $BR$59:$BR$106)-1), IF(AI106&lt;O106, $AS$7, $AS$6)))</f>
        <v/>
      </c>
      <c r="AY106" s="20" t="str">
        <f>IF(AJ106="", "", IF(P106="", IF('Intro &amp; Setup'!$W$30='Intro &amp; Setup'!$BN$5, AJ106-$BP$2, NETWORKDAYS($BP$2, AJ106, $BR$59:$BR$106)-1), IF(AJ106&lt;P106, $AS$7, $AS$6)))</f>
        <v/>
      </c>
      <c r="AZ106" s="20" t="str">
        <f>IF(AK106="", "", IF(Q106="", IF('Intro &amp; Setup'!$W$30='Intro &amp; Setup'!$BN$5, AK106-$BP$2, NETWORKDAYS($BP$2, AK106, $BR$59:$BR$106)-1), IF(AK106&lt;Q106, $AS$7, $AS$6)))</f>
        <v/>
      </c>
      <c r="BA106" s="20" t="str">
        <f>IF(AL106="", "", IF(R106="", IF('Intro &amp; Setup'!$W$30='Intro &amp; Setup'!$BN$5, AL106-$BP$2, NETWORKDAYS($BP$2, AL106, $BR$59:$BR$106)-1), IF(AL106&lt;R106, $AS$7, $AS$6)))</f>
        <v/>
      </c>
      <c r="BB106" s="14" t="str">
        <f>IF(AM106="", "", IF(S106="", IF('Intro &amp; Setup'!$W$30='Intro &amp; Setup'!$BN$5, AM106-$BP$2, NETWORKDAYS($BP$2, AM106, $BR$59:$BR$106)-1), IF(AM106&lt;S106, $AS$7, $AS$6)))</f>
        <v/>
      </c>
      <c r="BD106" s="13" t="str">
        <f t="shared" si="48"/>
        <v/>
      </c>
      <c r="BE106" s="20" t="str">
        <f t="shared" si="49"/>
        <v/>
      </c>
      <c r="BF106" s="20" t="str">
        <f t="shared" si="50"/>
        <v/>
      </c>
      <c r="BG106" s="20" t="str">
        <f t="shared" si="51"/>
        <v/>
      </c>
      <c r="BH106" s="20" t="str">
        <f t="shared" si="52"/>
        <v/>
      </c>
      <c r="BI106" s="20" t="str">
        <f t="shared" si="53"/>
        <v/>
      </c>
      <c r="BJ106" s="20" t="str">
        <f t="shared" si="54"/>
        <v/>
      </c>
      <c r="BK106" s="20" t="str">
        <f t="shared" si="55"/>
        <v/>
      </c>
      <c r="BL106" s="20" t="str">
        <f t="shared" si="56"/>
        <v/>
      </c>
      <c r="BM106" s="14" t="str">
        <f t="shared" si="57"/>
        <v/>
      </c>
      <c r="BR106" s="47">
        <f ca="1">IF('Intro &amp; Setup'!$W$30='Intro &amp; Setup'!$BN$14, 0, $BR51)</f>
        <v>45026</v>
      </c>
    </row>
    <row r="107" spans="1:70" x14ac:dyDescent="0.25">
      <c r="A107" s="58"/>
      <c r="B107" s="13" t="str">
        <f t="shared" si="58"/>
        <v/>
      </c>
      <c r="C107" s="18" t="str">
        <f t="shared" si="58"/>
        <v/>
      </c>
      <c r="D107" s="14" t="str">
        <f t="shared" si="58"/>
        <v/>
      </c>
      <c r="E107" s="58"/>
      <c r="F107" s="3" t="str">
        <f t="shared" si="43"/>
        <v/>
      </c>
      <c r="G107" s="58"/>
      <c r="H107" s="95"/>
      <c r="I107" s="96"/>
      <c r="J107" s="97"/>
      <c r="K107" s="96"/>
      <c r="L107" s="96"/>
      <c r="M107" s="96"/>
      <c r="N107" s="96"/>
      <c r="O107" s="96"/>
      <c r="P107" s="96"/>
      <c r="Q107" s="96"/>
      <c r="R107" s="96"/>
      <c r="S107" s="98"/>
      <c r="T107" s="58"/>
      <c r="V107" s="18" t="str">
        <f t="shared" si="44"/>
        <v/>
      </c>
      <c r="W107" s="14" t="str">
        <f t="shared" si="45"/>
        <v/>
      </c>
      <c r="Y107" s="18" t="str">
        <f t="shared" si="59"/>
        <v/>
      </c>
      <c r="Z107" s="14" t="str">
        <f t="shared" si="59"/>
        <v/>
      </c>
      <c r="AB107" s="77" t="str">
        <f t="shared" si="46"/>
        <v/>
      </c>
      <c r="AD107" s="48" t="str">
        <f>IF(OR($H107="", AD$9="", I107=""), "", IF('Intro &amp; Setup'!$W$30='Intro &amp; Setup'!$BN$15, I107+'Intro &amp; Setup'!$AF$19, WORKDAY(I107, 'Intro &amp; Setup'!$AF$19, $BR$59:$BR$106)))</f>
        <v/>
      </c>
      <c r="AE107" s="2" t="str">
        <f>IF(OR($H107="", AE$9="", J107=""), "", IF('Intro &amp; Setup'!$W$30='Intro &amp; Setup'!$BN$15, IF($Z$3='Intro &amp; Setup'!$BN$9, J107, AD107)+'Intro &amp; Setup'!$AF$20, WORKDAY(IF($Z$3='Intro &amp; Setup'!$BN$9, J107, AD107), 'Intro &amp; Setup'!$AF$20, $BR$59:$BR$106)))</f>
        <v/>
      </c>
      <c r="AF107" s="2" t="str">
        <f>IF(OR($H107="", AF$9="", K107=""), "", IF('Intro &amp; Setup'!$W$30='Intro &amp; Setup'!$BN$15, IF($Z$3='Intro &amp; Setup'!$BN$9, K107, AE107)+'Intro &amp; Setup'!$AF$21, WORKDAY(IF($Z$3='Intro &amp; Setup'!$BN$9, K107, AE107), 'Intro &amp; Setup'!$AF$21, $BR$59:$BR$106)))</f>
        <v/>
      </c>
      <c r="AG107" s="2" t="str">
        <f>IF(OR($H107="", AG$9="", L107=""), "", IF('Intro &amp; Setup'!$W$30='Intro &amp; Setup'!$BN$15, IF($Z$3='Intro &amp; Setup'!$BN$9, L107, AF107)+'Intro &amp; Setup'!$AF$22, WORKDAY(IF($Z$3='Intro &amp; Setup'!$BN$9, L107, AF107), 'Intro &amp; Setup'!$AF$22, $BR$59:$BR$106)))</f>
        <v/>
      </c>
      <c r="AH107" s="2" t="str">
        <f>IF(OR($H107="", AH$9="", M107=""), "", IF('Intro &amp; Setup'!$W$30='Intro &amp; Setup'!$BN$15, IF($Z$3='Intro &amp; Setup'!$BN$9, M107, AG107)+'Intro &amp; Setup'!$AF$23, WORKDAY(IF($Z$3='Intro &amp; Setup'!$BN$9, M107, AG107), 'Intro &amp; Setup'!$AF$23, $BR$59:$BR$106)))</f>
        <v/>
      </c>
      <c r="AI107" s="2" t="str">
        <f>IF(OR($H107="", AI$9="", N107=""), "", IF('Intro &amp; Setup'!$W$30='Intro &amp; Setup'!$BN$15, IF($Z$3='Intro &amp; Setup'!$BN$9, N107, AH107)+'Intro &amp; Setup'!$AF$24, WORKDAY(IF($Z$3='Intro &amp; Setup'!$BN$9, N107, AH107), 'Intro &amp; Setup'!$AF$24, $BR$59:$BR$106)))</f>
        <v/>
      </c>
      <c r="AJ107" s="2" t="str">
        <f>IF(OR($H107="", AJ$9="", O107=""), "", IF('Intro &amp; Setup'!$W$30='Intro &amp; Setup'!$BN$15, IF($Z$3='Intro &amp; Setup'!$BN$9, O107, AI107)+'Intro &amp; Setup'!$AF$25, WORKDAY(IF($Z$3='Intro &amp; Setup'!$BN$9, O107, AI107), 'Intro &amp; Setup'!$AF$25, $BR$59:$BR$106)))</f>
        <v/>
      </c>
      <c r="AK107" s="2" t="str">
        <f>IF(OR($H107="", AK$9="", P107=""), "", IF('Intro &amp; Setup'!$W$30='Intro &amp; Setup'!$BN$15, IF($Z$3='Intro &amp; Setup'!$BN$9, P107, AJ107)+'Intro &amp; Setup'!$AF$26, WORKDAY(IF($Z$3='Intro &amp; Setup'!$BN$9, P107, AJ107), 'Intro &amp; Setup'!$AF$26, $BR$59:$BR$106)))</f>
        <v/>
      </c>
      <c r="AL107" s="2" t="str">
        <f>IF(OR($H107="", AL$9="", Q107=""), "", IF('Intro &amp; Setup'!$W$30='Intro &amp; Setup'!$BN$15, IF($Z$3='Intro &amp; Setup'!$BN$9, Q107, AK107)+'Intro &amp; Setup'!$AF$27, WORKDAY(IF($Z$3='Intro &amp; Setup'!$BN$9, Q107, AK107), 'Intro &amp; Setup'!$AF$27, $BR$59:$BR$106)))</f>
        <v/>
      </c>
      <c r="AM107" s="10" t="str">
        <f>IF(OR($H107="", AM$9="", R107=""), "", IF('Intro &amp; Setup'!$W$30='Intro &amp; Setup'!$BN$15, IF($Z$3='Intro &amp; Setup'!$BN$9, R107, AL107)+'Intro &amp; Setup'!$AF$28, WORKDAY(IF($Z$3='Intro &amp; Setup'!$BN$9, R107, AL107), 'Intro &amp; Setup'!$AF$28, $BR$59:$BR$106)))</f>
        <v/>
      </c>
      <c r="AO107" s="18" t="str">
        <f t="shared" ref="AO107:AO131" si="60">IF(COUNTIF($J107:$S107, "&gt;0")=$AD$7, "X", "")</f>
        <v/>
      </c>
      <c r="AQ107" s="61" t="str">
        <f t="shared" si="47"/>
        <v/>
      </c>
      <c r="AS107" s="13" t="str">
        <f>IF(AD107="", "", IF(J107="", IF('Intro &amp; Setup'!$W$30='Intro &amp; Setup'!$BN$5, AD107-$BP$2, NETWORKDAYS($BP$2, AD107, $BR$59:$BR$106)-1), IF(AD107&lt;J107, $AS$7, $AS$6)))</f>
        <v/>
      </c>
      <c r="AT107" s="20" t="str">
        <f>IF(AE107="", "", IF(K107="", IF('Intro &amp; Setup'!$W$30='Intro &amp; Setup'!$BN$5, AE107-$BP$2, NETWORKDAYS($BP$2, AE107, $BR$59:$BR$106)-1), IF(AE107&lt;K107, $AS$7, $AS$6)))</f>
        <v/>
      </c>
      <c r="AU107" s="20" t="str">
        <f>IF(AF107="", "", IF(L107="", IF('Intro &amp; Setup'!$W$30='Intro &amp; Setup'!$BN$5, AF107-$BP$2, NETWORKDAYS($BP$2, AF107, $BR$59:$BR$106)-1), IF(AF107&lt;L107, $AS$7, $AS$6)))</f>
        <v/>
      </c>
      <c r="AV107" s="20" t="str">
        <f>IF(AG107="", "", IF(M107="", IF('Intro &amp; Setup'!$W$30='Intro &amp; Setup'!$BN$5, AG107-$BP$2, NETWORKDAYS($BP$2, AG107, $BR$59:$BR$106)-1), IF(AG107&lt;M107, $AS$7, $AS$6)))</f>
        <v/>
      </c>
      <c r="AW107" s="20" t="str">
        <f>IF(AH107="", "", IF(N107="", IF('Intro &amp; Setup'!$W$30='Intro &amp; Setup'!$BN$5, AH107-$BP$2, NETWORKDAYS($BP$2, AH107, $BR$59:$BR$106)-1), IF(AH107&lt;N107, $AS$7, $AS$6)))</f>
        <v/>
      </c>
      <c r="AX107" s="20" t="str">
        <f>IF(AI107="", "", IF(O107="", IF('Intro &amp; Setup'!$W$30='Intro &amp; Setup'!$BN$5, AI107-$BP$2, NETWORKDAYS($BP$2, AI107, $BR$59:$BR$106)-1), IF(AI107&lt;O107, $AS$7, $AS$6)))</f>
        <v/>
      </c>
      <c r="AY107" s="20" t="str">
        <f>IF(AJ107="", "", IF(P107="", IF('Intro &amp; Setup'!$W$30='Intro &amp; Setup'!$BN$5, AJ107-$BP$2, NETWORKDAYS($BP$2, AJ107, $BR$59:$BR$106)-1), IF(AJ107&lt;P107, $AS$7, $AS$6)))</f>
        <v/>
      </c>
      <c r="AZ107" s="20" t="str">
        <f>IF(AK107="", "", IF(Q107="", IF('Intro &amp; Setup'!$W$30='Intro &amp; Setup'!$BN$5, AK107-$BP$2, NETWORKDAYS($BP$2, AK107, $BR$59:$BR$106)-1), IF(AK107&lt;Q107, $AS$7, $AS$6)))</f>
        <v/>
      </c>
      <c r="BA107" s="20" t="str">
        <f>IF(AL107="", "", IF(R107="", IF('Intro &amp; Setup'!$W$30='Intro &amp; Setup'!$BN$5, AL107-$BP$2, NETWORKDAYS($BP$2, AL107, $BR$59:$BR$106)-1), IF(AL107&lt;R107, $AS$7, $AS$6)))</f>
        <v/>
      </c>
      <c r="BB107" s="14" t="str">
        <f>IF(AM107="", "", IF(S107="", IF('Intro &amp; Setup'!$W$30='Intro &amp; Setup'!$BN$5, AM107-$BP$2, NETWORKDAYS($BP$2, AM107, $BR$59:$BR$106)-1), IF(AM107&lt;S107, $AS$7, $AS$6)))</f>
        <v/>
      </c>
      <c r="BD107" s="13" t="str">
        <f t="shared" si="48"/>
        <v/>
      </c>
      <c r="BE107" s="20" t="str">
        <f t="shared" si="49"/>
        <v/>
      </c>
      <c r="BF107" s="20" t="str">
        <f t="shared" si="50"/>
        <v/>
      </c>
      <c r="BG107" s="20" t="str">
        <f t="shared" si="51"/>
        <v/>
      </c>
      <c r="BH107" s="20" t="str">
        <f t="shared" si="52"/>
        <v/>
      </c>
      <c r="BI107" s="20" t="str">
        <f t="shared" si="53"/>
        <v/>
      </c>
      <c r="BJ107" s="20" t="str">
        <f t="shared" si="54"/>
        <v/>
      </c>
      <c r="BK107" s="20" t="str">
        <f t="shared" si="55"/>
        <v/>
      </c>
      <c r="BL107" s="20" t="str">
        <f t="shared" si="56"/>
        <v/>
      </c>
      <c r="BM107" s="14" t="str">
        <f t="shared" si="57"/>
        <v/>
      </c>
      <c r="BR107" s="43"/>
    </row>
    <row r="108" spans="1:70" x14ac:dyDescent="0.25">
      <c r="A108" s="58"/>
      <c r="B108" s="13" t="str">
        <f t="shared" si="58"/>
        <v/>
      </c>
      <c r="C108" s="18" t="str">
        <f t="shared" si="58"/>
        <v/>
      </c>
      <c r="D108" s="14" t="str">
        <f t="shared" si="58"/>
        <v/>
      </c>
      <c r="E108" s="58"/>
      <c r="F108" s="3" t="str">
        <f t="shared" si="43"/>
        <v/>
      </c>
      <c r="G108" s="58"/>
      <c r="H108" s="95"/>
      <c r="I108" s="96"/>
      <c r="J108" s="97"/>
      <c r="K108" s="96"/>
      <c r="L108" s="96"/>
      <c r="M108" s="96"/>
      <c r="N108" s="96"/>
      <c r="O108" s="96"/>
      <c r="P108" s="96"/>
      <c r="Q108" s="96"/>
      <c r="R108" s="96"/>
      <c r="S108" s="98"/>
      <c r="T108" s="58"/>
      <c r="V108" s="18" t="str">
        <f t="shared" si="44"/>
        <v/>
      </c>
      <c r="W108" s="14" t="str">
        <f t="shared" si="45"/>
        <v/>
      </c>
      <c r="Y108" s="18" t="str">
        <f t="shared" ref="Y108:Z131" si="61">IF($AO108="X", COUNTIF($BD108:$BM108, Y$10), "")</f>
        <v/>
      </c>
      <c r="Z108" s="14" t="str">
        <f t="shared" si="61"/>
        <v/>
      </c>
      <c r="AB108" s="77" t="str">
        <f t="shared" si="46"/>
        <v/>
      </c>
      <c r="AD108" s="48" t="str">
        <f>IF(OR($H108="", AD$9="", I108=""), "", IF('Intro &amp; Setup'!$W$30='Intro &amp; Setup'!$BN$15, I108+'Intro &amp; Setup'!$AF$19, WORKDAY(I108, 'Intro &amp; Setup'!$AF$19, $BR$59:$BR$106)))</f>
        <v/>
      </c>
      <c r="AE108" s="2" t="str">
        <f>IF(OR($H108="", AE$9="", J108=""), "", IF('Intro &amp; Setup'!$W$30='Intro &amp; Setup'!$BN$15, IF($Z$3='Intro &amp; Setup'!$BN$9, J108, AD108)+'Intro &amp; Setup'!$AF$20, WORKDAY(IF($Z$3='Intro &amp; Setup'!$BN$9, J108, AD108), 'Intro &amp; Setup'!$AF$20, $BR$59:$BR$106)))</f>
        <v/>
      </c>
      <c r="AF108" s="2" t="str">
        <f>IF(OR($H108="", AF$9="", K108=""), "", IF('Intro &amp; Setup'!$W$30='Intro &amp; Setup'!$BN$15, IF($Z$3='Intro &amp; Setup'!$BN$9, K108, AE108)+'Intro &amp; Setup'!$AF$21, WORKDAY(IF($Z$3='Intro &amp; Setup'!$BN$9, K108, AE108), 'Intro &amp; Setup'!$AF$21, $BR$59:$BR$106)))</f>
        <v/>
      </c>
      <c r="AG108" s="2" t="str">
        <f>IF(OR($H108="", AG$9="", L108=""), "", IF('Intro &amp; Setup'!$W$30='Intro &amp; Setup'!$BN$15, IF($Z$3='Intro &amp; Setup'!$BN$9, L108, AF108)+'Intro &amp; Setup'!$AF$22, WORKDAY(IF($Z$3='Intro &amp; Setup'!$BN$9, L108, AF108), 'Intro &amp; Setup'!$AF$22, $BR$59:$BR$106)))</f>
        <v/>
      </c>
      <c r="AH108" s="2" t="str">
        <f>IF(OR($H108="", AH$9="", M108=""), "", IF('Intro &amp; Setup'!$W$30='Intro &amp; Setup'!$BN$15, IF($Z$3='Intro &amp; Setup'!$BN$9, M108, AG108)+'Intro &amp; Setup'!$AF$23, WORKDAY(IF($Z$3='Intro &amp; Setup'!$BN$9, M108, AG108), 'Intro &amp; Setup'!$AF$23, $BR$59:$BR$106)))</f>
        <v/>
      </c>
      <c r="AI108" s="2" t="str">
        <f>IF(OR($H108="", AI$9="", N108=""), "", IF('Intro &amp; Setup'!$W$30='Intro &amp; Setup'!$BN$15, IF($Z$3='Intro &amp; Setup'!$BN$9, N108, AH108)+'Intro &amp; Setup'!$AF$24, WORKDAY(IF($Z$3='Intro &amp; Setup'!$BN$9, N108, AH108), 'Intro &amp; Setup'!$AF$24, $BR$59:$BR$106)))</f>
        <v/>
      </c>
      <c r="AJ108" s="2" t="str">
        <f>IF(OR($H108="", AJ$9="", O108=""), "", IF('Intro &amp; Setup'!$W$30='Intro &amp; Setup'!$BN$15, IF($Z$3='Intro &amp; Setup'!$BN$9, O108, AI108)+'Intro &amp; Setup'!$AF$25, WORKDAY(IF($Z$3='Intro &amp; Setup'!$BN$9, O108, AI108), 'Intro &amp; Setup'!$AF$25, $BR$59:$BR$106)))</f>
        <v/>
      </c>
      <c r="AK108" s="2" t="str">
        <f>IF(OR($H108="", AK$9="", P108=""), "", IF('Intro &amp; Setup'!$W$30='Intro &amp; Setup'!$BN$15, IF($Z$3='Intro &amp; Setup'!$BN$9, P108, AJ108)+'Intro &amp; Setup'!$AF$26, WORKDAY(IF($Z$3='Intro &amp; Setup'!$BN$9, P108, AJ108), 'Intro &amp; Setup'!$AF$26, $BR$59:$BR$106)))</f>
        <v/>
      </c>
      <c r="AL108" s="2" t="str">
        <f>IF(OR($H108="", AL$9="", Q108=""), "", IF('Intro &amp; Setup'!$W$30='Intro &amp; Setup'!$BN$15, IF($Z$3='Intro &amp; Setup'!$BN$9, Q108, AK108)+'Intro &amp; Setup'!$AF$27, WORKDAY(IF($Z$3='Intro &amp; Setup'!$BN$9, Q108, AK108), 'Intro &amp; Setup'!$AF$27, $BR$59:$BR$106)))</f>
        <v/>
      </c>
      <c r="AM108" s="10" t="str">
        <f>IF(OR($H108="", AM$9="", R108=""), "", IF('Intro &amp; Setup'!$W$30='Intro &amp; Setup'!$BN$15, IF($Z$3='Intro &amp; Setup'!$BN$9, R108, AL108)+'Intro &amp; Setup'!$AF$28, WORKDAY(IF($Z$3='Intro &amp; Setup'!$BN$9, R108, AL108), 'Intro &amp; Setup'!$AF$28, $BR$59:$BR$106)))</f>
        <v/>
      </c>
      <c r="AO108" s="18" t="str">
        <f t="shared" si="60"/>
        <v/>
      </c>
      <c r="AQ108" s="61" t="str">
        <f t="shared" si="47"/>
        <v/>
      </c>
      <c r="AS108" s="13" t="str">
        <f>IF(AD108="", "", IF(J108="", IF('Intro &amp; Setup'!$W$30='Intro &amp; Setup'!$BN$5, AD108-$BP$2, NETWORKDAYS($BP$2, AD108, $BR$59:$BR$106)-1), IF(AD108&lt;J108, $AS$7, $AS$6)))</f>
        <v/>
      </c>
      <c r="AT108" s="20" t="str">
        <f>IF(AE108="", "", IF(K108="", IF('Intro &amp; Setup'!$W$30='Intro &amp; Setup'!$BN$5, AE108-$BP$2, NETWORKDAYS($BP$2, AE108, $BR$59:$BR$106)-1), IF(AE108&lt;K108, $AS$7, $AS$6)))</f>
        <v/>
      </c>
      <c r="AU108" s="20" t="str">
        <f>IF(AF108="", "", IF(L108="", IF('Intro &amp; Setup'!$W$30='Intro &amp; Setup'!$BN$5, AF108-$BP$2, NETWORKDAYS($BP$2, AF108, $BR$59:$BR$106)-1), IF(AF108&lt;L108, $AS$7, $AS$6)))</f>
        <v/>
      </c>
      <c r="AV108" s="20" t="str">
        <f>IF(AG108="", "", IF(M108="", IF('Intro &amp; Setup'!$W$30='Intro &amp; Setup'!$BN$5, AG108-$BP$2, NETWORKDAYS($BP$2, AG108, $BR$59:$BR$106)-1), IF(AG108&lt;M108, $AS$7, $AS$6)))</f>
        <v/>
      </c>
      <c r="AW108" s="20" t="str">
        <f>IF(AH108="", "", IF(N108="", IF('Intro &amp; Setup'!$W$30='Intro &amp; Setup'!$BN$5, AH108-$BP$2, NETWORKDAYS($BP$2, AH108, $BR$59:$BR$106)-1), IF(AH108&lt;N108, $AS$7, $AS$6)))</f>
        <v/>
      </c>
      <c r="AX108" s="20" t="str">
        <f>IF(AI108="", "", IF(O108="", IF('Intro &amp; Setup'!$W$30='Intro &amp; Setup'!$BN$5, AI108-$BP$2, NETWORKDAYS($BP$2, AI108, $BR$59:$BR$106)-1), IF(AI108&lt;O108, $AS$7, $AS$6)))</f>
        <v/>
      </c>
      <c r="AY108" s="20" t="str">
        <f>IF(AJ108="", "", IF(P108="", IF('Intro &amp; Setup'!$W$30='Intro &amp; Setup'!$BN$5, AJ108-$BP$2, NETWORKDAYS($BP$2, AJ108, $BR$59:$BR$106)-1), IF(AJ108&lt;P108, $AS$7, $AS$6)))</f>
        <v/>
      </c>
      <c r="AZ108" s="20" t="str">
        <f>IF(AK108="", "", IF(Q108="", IF('Intro &amp; Setup'!$W$30='Intro &amp; Setup'!$BN$5, AK108-$BP$2, NETWORKDAYS($BP$2, AK108, $BR$59:$BR$106)-1), IF(AK108&lt;Q108, $AS$7, $AS$6)))</f>
        <v/>
      </c>
      <c r="BA108" s="20" t="str">
        <f>IF(AL108="", "", IF(R108="", IF('Intro &amp; Setup'!$W$30='Intro &amp; Setup'!$BN$5, AL108-$BP$2, NETWORKDAYS($BP$2, AL108, $BR$59:$BR$106)-1), IF(AL108&lt;R108, $AS$7, $AS$6)))</f>
        <v/>
      </c>
      <c r="BB108" s="14" t="str">
        <f>IF(AM108="", "", IF(S108="", IF('Intro &amp; Setup'!$W$30='Intro &amp; Setup'!$BN$5, AM108-$BP$2, NETWORKDAYS($BP$2, AM108, $BR$59:$BR$106)-1), IF(AM108&lt;S108, $AS$7, $AS$6)))</f>
        <v/>
      </c>
      <c r="BD108" s="13" t="str">
        <f t="shared" si="48"/>
        <v/>
      </c>
      <c r="BE108" s="20" t="str">
        <f t="shared" si="49"/>
        <v/>
      </c>
      <c r="BF108" s="20" t="str">
        <f t="shared" si="50"/>
        <v/>
      </c>
      <c r="BG108" s="20" t="str">
        <f t="shared" si="51"/>
        <v/>
      </c>
      <c r="BH108" s="20" t="str">
        <f t="shared" si="52"/>
        <v/>
      </c>
      <c r="BI108" s="20" t="str">
        <f t="shared" si="53"/>
        <v/>
      </c>
      <c r="BJ108" s="20" t="str">
        <f t="shared" si="54"/>
        <v/>
      </c>
      <c r="BK108" s="20" t="str">
        <f t="shared" si="55"/>
        <v/>
      </c>
      <c r="BL108" s="20" t="str">
        <f t="shared" si="56"/>
        <v/>
      </c>
      <c r="BM108" s="14" t="str">
        <f t="shared" si="57"/>
        <v/>
      </c>
      <c r="BR108" s="43"/>
    </row>
    <row r="109" spans="1:70" x14ac:dyDescent="0.25">
      <c r="A109" s="58"/>
      <c r="B109" s="13" t="str">
        <f t="shared" si="58"/>
        <v/>
      </c>
      <c r="C109" s="18" t="str">
        <f t="shared" si="58"/>
        <v/>
      </c>
      <c r="D109" s="14" t="str">
        <f t="shared" si="58"/>
        <v/>
      </c>
      <c r="E109" s="58"/>
      <c r="F109" s="3" t="str">
        <f t="shared" si="43"/>
        <v/>
      </c>
      <c r="G109" s="58"/>
      <c r="H109" s="95"/>
      <c r="I109" s="96"/>
      <c r="J109" s="97"/>
      <c r="K109" s="96"/>
      <c r="L109" s="96"/>
      <c r="M109" s="96"/>
      <c r="N109" s="96"/>
      <c r="O109" s="96"/>
      <c r="P109" s="96"/>
      <c r="Q109" s="96"/>
      <c r="R109" s="96"/>
      <c r="S109" s="98"/>
      <c r="T109" s="58"/>
      <c r="V109" s="18" t="str">
        <f t="shared" si="44"/>
        <v/>
      </c>
      <c r="W109" s="14" t="str">
        <f t="shared" si="45"/>
        <v/>
      </c>
      <c r="Y109" s="18" t="str">
        <f t="shared" si="61"/>
        <v/>
      </c>
      <c r="Z109" s="14" t="str">
        <f t="shared" si="61"/>
        <v/>
      </c>
      <c r="AB109" s="77" t="str">
        <f t="shared" si="46"/>
        <v/>
      </c>
      <c r="AD109" s="48" t="str">
        <f>IF(OR($H109="", AD$9="", I109=""), "", IF('Intro &amp; Setup'!$W$30='Intro &amp; Setup'!$BN$15, I109+'Intro &amp; Setup'!$AF$19, WORKDAY(I109, 'Intro &amp; Setup'!$AF$19, $BR$59:$BR$106)))</f>
        <v/>
      </c>
      <c r="AE109" s="2" t="str">
        <f>IF(OR($H109="", AE$9="", J109=""), "", IF('Intro &amp; Setup'!$W$30='Intro &amp; Setup'!$BN$15, IF($Z$3='Intro &amp; Setup'!$BN$9, J109, AD109)+'Intro &amp; Setup'!$AF$20, WORKDAY(IF($Z$3='Intro &amp; Setup'!$BN$9, J109, AD109), 'Intro &amp; Setup'!$AF$20, $BR$59:$BR$106)))</f>
        <v/>
      </c>
      <c r="AF109" s="2" t="str">
        <f>IF(OR($H109="", AF$9="", K109=""), "", IF('Intro &amp; Setup'!$W$30='Intro &amp; Setup'!$BN$15, IF($Z$3='Intro &amp; Setup'!$BN$9, K109, AE109)+'Intro &amp; Setup'!$AF$21, WORKDAY(IF($Z$3='Intro &amp; Setup'!$BN$9, K109, AE109), 'Intro &amp; Setup'!$AF$21, $BR$59:$BR$106)))</f>
        <v/>
      </c>
      <c r="AG109" s="2" t="str">
        <f>IF(OR($H109="", AG$9="", L109=""), "", IF('Intro &amp; Setup'!$W$30='Intro &amp; Setup'!$BN$15, IF($Z$3='Intro &amp; Setup'!$BN$9, L109, AF109)+'Intro &amp; Setup'!$AF$22, WORKDAY(IF($Z$3='Intro &amp; Setup'!$BN$9, L109, AF109), 'Intro &amp; Setup'!$AF$22, $BR$59:$BR$106)))</f>
        <v/>
      </c>
      <c r="AH109" s="2" t="str">
        <f>IF(OR($H109="", AH$9="", M109=""), "", IF('Intro &amp; Setup'!$W$30='Intro &amp; Setup'!$BN$15, IF($Z$3='Intro &amp; Setup'!$BN$9, M109, AG109)+'Intro &amp; Setup'!$AF$23, WORKDAY(IF($Z$3='Intro &amp; Setup'!$BN$9, M109, AG109), 'Intro &amp; Setup'!$AF$23, $BR$59:$BR$106)))</f>
        <v/>
      </c>
      <c r="AI109" s="2" t="str">
        <f>IF(OR($H109="", AI$9="", N109=""), "", IF('Intro &amp; Setup'!$W$30='Intro &amp; Setup'!$BN$15, IF($Z$3='Intro &amp; Setup'!$BN$9, N109, AH109)+'Intro &amp; Setup'!$AF$24, WORKDAY(IF($Z$3='Intro &amp; Setup'!$BN$9, N109, AH109), 'Intro &amp; Setup'!$AF$24, $BR$59:$BR$106)))</f>
        <v/>
      </c>
      <c r="AJ109" s="2" t="str">
        <f>IF(OR($H109="", AJ$9="", O109=""), "", IF('Intro &amp; Setup'!$W$30='Intro &amp; Setup'!$BN$15, IF($Z$3='Intro &amp; Setup'!$BN$9, O109, AI109)+'Intro &amp; Setup'!$AF$25, WORKDAY(IF($Z$3='Intro &amp; Setup'!$BN$9, O109, AI109), 'Intro &amp; Setup'!$AF$25, $BR$59:$BR$106)))</f>
        <v/>
      </c>
      <c r="AK109" s="2" t="str">
        <f>IF(OR($H109="", AK$9="", P109=""), "", IF('Intro &amp; Setup'!$W$30='Intro &amp; Setup'!$BN$15, IF($Z$3='Intro &amp; Setup'!$BN$9, P109, AJ109)+'Intro &amp; Setup'!$AF$26, WORKDAY(IF($Z$3='Intro &amp; Setup'!$BN$9, P109, AJ109), 'Intro &amp; Setup'!$AF$26, $BR$59:$BR$106)))</f>
        <v/>
      </c>
      <c r="AL109" s="2" t="str">
        <f>IF(OR($H109="", AL$9="", Q109=""), "", IF('Intro &amp; Setup'!$W$30='Intro &amp; Setup'!$BN$15, IF($Z$3='Intro &amp; Setup'!$BN$9, Q109, AK109)+'Intro &amp; Setup'!$AF$27, WORKDAY(IF($Z$3='Intro &amp; Setup'!$BN$9, Q109, AK109), 'Intro &amp; Setup'!$AF$27, $BR$59:$BR$106)))</f>
        <v/>
      </c>
      <c r="AM109" s="10" t="str">
        <f>IF(OR($H109="", AM$9="", R109=""), "", IF('Intro &amp; Setup'!$W$30='Intro &amp; Setup'!$BN$15, IF($Z$3='Intro &amp; Setup'!$BN$9, R109, AL109)+'Intro &amp; Setup'!$AF$28, WORKDAY(IF($Z$3='Intro &amp; Setup'!$BN$9, R109, AL109), 'Intro &amp; Setup'!$AF$28, $BR$59:$BR$106)))</f>
        <v/>
      </c>
      <c r="AO109" s="18" t="str">
        <f t="shared" si="60"/>
        <v/>
      </c>
      <c r="AQ109" s="61" t="str">
        <f t="shared" si="47"/>
        <v/>
      </c>
      <c r="AS109" s="13" t="str">
        <f>IF(AD109="", "", IF(J109="", IF('Intro &amp; Setup'!$W$30='Intro &amp; Setup'!$BN$5, AD109-$BP$2, NETWORKDAYS($BP$2, AD109, $BR$59:$BR$106)-1), IF(AD109&lt;J109, $AS$7, $AS$6)))</f>
        <v/>
      </c>
      <c r="AT109" s="20" t="str">
        <f>IF(AE109="", "", IF(K109="", IF('Intro &amp; Setup'!$W$30='Intro &amp; Setup'!$BN$5, AE109-$BP$2, NETWORKDAYS($BP$2, AE109, $BR$59:$BR$106)-1), IF(AE109&lt;K109, $AS$7, $AS$6)))</f>
        <v/>
      </c>
      <c r="AU109" s="20" t="str">
        <f>IF(AF109="", "", IF(L109="", IF('Intro &amp; Setup'!$W$30='Intro &amp; Setup'!$BN$5, AF109-$BP$2, NETWORKDAYS($BP$2, AF109, $BR$59:$BR$106)-1), IF(AF109&lt;L109, $AS$7, $AS$6)))</f>
        <v/>
      </c>
      <c r="AV109" s="20" t="str">
        <f>IF(AG109="", "", IF(M109="", IF('Intro &amp; Setup'!$W$30='Intro &amp; Setup'!$BN$5, AG109-$BP$2, NETWORKDAYS($BP$2, AG109, $BR$59:$BR$106)-1), IF(AG109&lt;M109, $AS$7, $AS$6)))</f>
        <v/>
      </c>
      <c r="AW109" s="20" t="str">
        <f>IF(AH109="", "", IF(N109="", IF('Intro &amp; Setup'!$W$30='Intro &amp; Setup'!$BN$5, AH109-$BP$2, NETWORKDAYS($BP$2, AH109, $BR$59:$BR$106)-1), IF(AH109&lt;N109, $AS$7, $AS$6)))</f>
        <v/>
      </c>
      <c r="AX109" s="20" t="str">
        <f>IF(AI109="", "", IF(O109="", IF('Intro &amp; Setup'!$W$30='Intro &amp; Setup'!$BN$5, AI109-$BP$2, NETWORKDAYS($BP$2, AI109, $BR$59:$BR$106)-1), IF(AI109&lt;O109, $AS$7, $AS$6)))</f>
        <v/>
      </c>
      <c r="AY109" s="20" t="str">
        <f>IF(AJ109="", "", IF(P109="", IF('Intro &amp; Setup'!$W$30='Intro &amp; Setup'!$BN$5, AJ109-$BP$2, NETWORKDAYS($BP$2, AJ109, $BR$59:$BR$106)-1), IF(AJ109&lt;P109, $AS$7, $AS$6)))</f>
        <v/>
      </c>
      <c r="AZ109" s="20" t="str">
        <f>IF(AK109="", "", IF(Q109="", IF('Intro &amp; Setup'!$W$30='Intro &amp; Setup'!$BN$5, AK109-$BP$2, NETWORKDAYS($BP$2, AK109, $BR$59:$BR$106)-1), IF(AK109&lt;Q109, $AS$7, $AS$6)))</f>
        <v/>
      </c>
      <c r="BA109" s="20" t="str">
        <f>IF(AL109="", "", IF(R109="", IF('Intro &amp; Setup'!$W$30='Intro &amp; Setup'!$BN$5, AL109-$BP$2, NETWORKDAYS($BP$2, AL109, $BR$59:$BR$106)-1), IF(AL109&lt;R109, $AS$7, $AS$6)))</f>
        <v/>
      </c>
      <c r="BB109" s="14" t="str">
        <f>IF(AM109="", "", IF(S109="", IF('Intro &amp; Setup'!$W$30='Intro &amp; Setup'!$BN$5, AM109-$BP$2, NETWORKDAYS($BP$2, AM109, $BR$59:$BR$106)-1), IF(AM109&lt;S109, $AS$7, $AS$6)))</f>
        <v/>
      </c>
      <c r="BD109" s="13" t="str">
        <f t="shared" si="48"/>
        <v/>
      </c>
      <c r="BE109" s="20" t="str">
        <f t="shared" si="49"/>
        <v/>
      </c>
      <c r="BF109" s="20" t="str">
        <f t="shared" si="50"/>
        <v/>
      </c>
      <c r="BG109" s="20" t="str">
        <f t="shared" si="51"/>
        <v/>
      </c>
      <c r="BH109" s="20" t="str">
        <f t="shared" si="52"/>
        <v/>
      </c>
      <c r="BI109" s="20" t="str">
        <f t="shared" si="53"/>
        <v/>
      </c>
      <c r="BJ109" s="20" t="str">
        <f t="shared" si="54"/>
        <v/>
      </c>
      <c r="BK109" s="20" t="str">
        <f t="shared" si="55"/>
        <v/>
      </c>
      <c r="BL109" s="20" t="str">
        <f t="shared" si="56"/>
        <v/>
      </c>
      <c r="BM109" s="14" t="str">
        <f t="shared" si="57"/>
        <v/>
      </c>
      <c r="BR109" s="43"/>
    </row>
    <row r="110" spans="1:70" x14ac:dyDescent="0.25">
      <c r="A110" s="58"/>
      <c r="B110" s="13" t="str">
        <f t="shared" si="58"/>
        <v/>
      </c>
      <c r="C110" s="18" t="str">
        <f t="shared" si="58"/>
        <v/>
      </c>
      <c r="D110" s="14" t="str">
        <f t="shared" si="58"/>
        <v/>
      </c>
      <c r="E110" s="58"/>
      <c r="F110" s="3" t="str">
        <f t="shared" si="43"/>
        <v/>
      </c>
      <c r="G110" s="58"/>
      <c r="H110" s="95"/>
      <c r="I110" s="96"/>
      <c r="J110" s="97"/>
      <c r="K110" s="96"/>
      <c r="L110" s="96"/>
      <c r="M110" s="96"/>
      <c r="N110" s="96"/>
      <c r="O110" s="96"/>
      <c r="P110" s="96"/>
      <c r="Q110" s="96"/>
      <c r="R110" s="96"/>
      <c r="S110" s="98"/>
      <c r="T110" s="58"/>
      <c r="V110" s="18" t="str">
        <f t="shared" si="44"/>
        <v/>
      </c>
      <c r="W110" s="14" t="str">
        <f t="shared" si="45"/>
        <v/>
      </c>
      <c r="Y110" s="18" t="str">
        <f t="shared" si="61"/>
        <v/>
      </c>
      <c r="Z110" s="14" t="str">
        <f t="shared" si="61"/>
        <v/>
      </c>
      <c r="AB110" s="77" t="str">
        <f t="shared" si="46"/>
        <v/>
      </c>
      <c r="AD110" s="48" t="str">
        <f>IF(OR($H110="", AD$9="", I110=""), "", IF('Intro &amp; Setup'!$W$30='Intro &amp; Setup'!$BN$15, I110+'Intro &amp; Setup'!$AF$19, WORKDAY(I110, 'Intro &amp; Setup'!$AF$19, $BR$59:$BR$106)))</f>
        <v/>
      </c>
      <c r="AE110" s="2" t="str">
        <f>IF(OR($H110="", AE$9="", J110=""), "", IF('Intro &amp; Setup'!$W$30='Intro &amp; Setup'!$BN$15, IF($Z$3='Intro &amp; Setup'!$BN$9, J110, AD110)+'Intro &amp; Setup'!$AF$20, WORKDAY(IF($Z$3='Intro &amp; Setup'!$BN$9, J110, AD110), 'Intro &amp; Setup'!$AF$20, $BR$59:$BR$106)))</f>
        <v/>
      </c>
      <c r="AF110" s="2" t="str">
        <f>IF(OR($H110="", AF$9="", K110=""), "", IF('Intro &amp; Setup'!$W$30='Intro &amp; Setup'!$BN$15, IF($Z$3='Intro &amp; Setup'!$BN$9, K110, AE110)+'Intro &amp; Setup'!$AF$21, WORKDAY(IF($Z$3='Intro &amp; Setup'!$BN$9, K110, AE110), 'Intro &amp; Setup'!$AF$21, $BR$59:$BR$106)))</f>
        <v/>
      </c>
      <c r="AG110" s="2" t="str">
        <f>IF(OR($H110="", AG$9="", L110=""), "", IF('Intro &amp; Setup'!$W$30='Intro &amp; Setup'!$BN$15, IF($Z$3='Intro &amp; Setup'!$BN$9, L110, AF110)+'Intro &amp; Setup'!$AF$22, WORKDAY(IF($Z$3='Intro &amp; Setup'!$BN$9, L110, AF110), 'Intro &amp; Setup'!$AF$22, $BR$59:$BR$106)))</f>
        <v/>
      </c>
      <c r="AH110" s="2" t="str">
        <f>IF(OR($H110="", AH$9="", M110=""), "", IF('Intro &amp; Setup'!$W$30='Intro &amp; Setup'!$BN$15, IF($Z$3='Intro &amp; Setup'!$BN$9, M110, AG110)+'Intro &amp; Setup'!$AF$23, WORKDAY(IF($Z$3='Intro &amp; Setup'!$BN$9, M110, AG110), 'Intro &amp; Setup'!$AF$23, $BR$59:$BR$106)))</f>
        <v/>
      </c>
      <c r="AI110" s="2" t="str">
        <f>IF(OR($H110="", AI$9="", N110=""), "", IF('Intro &amp; Setup'!$W$30='Intro &amp; Setup'!$BN$15, IF($Z$3='Intro &amp; Setup'!$BN$9, N110, AH110)+'Intro &amp; Setup'!$AF$24, WORKDAY(IF($Z$3='Intro &amp; Setup'!$BN$9, N110, AH110), 'Intro &amp; Setup'!$AF$24, $BR$59:$BR$106)))</f>
        <v/>
      </c>
      <c r="AJ110" s="2" t="str">
        <f>IF(OR($H110="", AJ$9="", O110=""), "", IF('Intro &amp; Setup'!$W$30='Intro &amp; Setup'!$BN$15, IF($Z$3='Intro &amp; Setup'!$BN$9, O110, AI110)+'Intro &amp; Setup'!$AF$25, WORKDAY(IF($Z$3='Intro &amp; Setup'!$BN$9, O110, AI110), 'Intro &amp; Setup'!$AF$25, $BR$59:$BR$106)))</f>
        <v/>
      </c>
      <c r="AK110" s="2" t="str">
        <f>IF(OR($H110="", AK$9="", P110=""), "", IF('Intro &amp; Setup'!$W$30='Intro &amp; Setup'!$BN$15, IF($Z$3='Intro &amp; Setup'!$BN$9, P110, AJ110)+'Intro &amp; Setup'!$AF$26, WORKDAY(IF($Z$3='Intro &amp; Setup'!$BN$9, P110, AJ110), 'Intro &amp; Setup'!$AF$26, $BR$59:$BR$106)))</f>
        <v/>
      </c>
      <c r="AL110" s="2" t="str">
        <f>IF(OR($H110="", AL$9="", Q110=""), "", IF('Intro &amp; Setup'!$W$30='Intro &amp; Setup'!$BN$15, IF($Z$3='Intro &amp; Setup'!$BN$9, Q110, AK110)+'Intro &amp; Setup'!$AF$27, WORKDAY(IF($Z$3='Intro &amp; Setup'!$BN$9, Q110, AK110), 'Intro &amp; Setup'!$AF$27, $BR$59:$BR$106)))</f>
        <v/>
      </c>
      <c r="AM110" s="10" t="str">
        <f>IF(OR($H110="", AM$9="", R110=""), "", IF('Intro &amp; Setup'!$W$30='Intro &amp; Setup'!$BN$15, IF($Z$3='Intro &amp; Setup'!$BN$9, R110, AL110)+'Intro &amp; Setup'!$AF$28, WORKDAY(IF($Z$3='Intro &amp; Setup'!$BN$9, R110, AL110), 'Intro &amp; Setup'!$AF$28, $BR$59:$BR$106)))</f>
        <v/>
      </c>
      <c r="AO110" s="18" t="str">
        <f t="shared" si="60"/>
        <v/>
      </c>
      <c r="AQ110" s="61" t="str">
        <f t="shared" si="47"/>
        <v/>
      </c>
      <c r="AS110" s="13" t="str">
        <f>IF(AD110="", "", IF(J110="", IF('Intro &amp; Setup'!$W$30='Intro &amp; Setup'!$BN$5, AD110-$BP$2, NETWORKDAYS($BP$2, AD110, $BR$59:$BR$106)-1), IF(AD110&lt;J110, $AS$7, $AS$6)))</f>
        <v/>
      </c>
      <c r="AT110" s="20" t="str">
        <f>IF(AE110="", "", IF(K110="", IF('Intro &amp; Setup'!$W$30='Intro &amp; Setup'!$BN$5, AE110-$BP$2, NETWORKDAYS($BP$2, AE110, $BR$59:$BR$106)-1), IF(AE110&lt;K110, $AS$7, $AS$6)))</f>
        <v/>
      </c>
      <c r="AU110" s="20" t="str">
        <f>IF(AF110="", "", IF(L110="", IF('Intro &amp; Setup'!$W$30='Intro &amp; Setup'!$BN$5, AF110-$BP$2, NETWORKDAYS($BP$2, AF110, $BR$59:$BR$106)-1), IF(AF110&lt;L110, $AS$7, $AS$6)))</f>
        <v/>
      </c>
      <c r="AV110" s="20" t="str">
        <f>IF(AG110="", "", IF(M110="", IF('Intro &amp; Setup'!$W$30='Intro &amp; Setup'!$BN$5, AG110-$BP$2, NETWORKDAYS($BP$2, AG110, $BR$59:$BR$106)-1), IF(AG110&lt;M110, $AS$7, $AS$6)))</f>
        <v/>
      </c>
      <c r="AW110" s="20" t="str">
        <f>IF(AH110="", "", IF(N110="", IF('Intro &amp; Setup'!$W$30='Intro &amp; Setup'!$BN$5, AH110-$BP$2, NETWORKDAYS($BP$2, AH110, $BR$59:$BR$106)-1), IF(AH110&lt;N110, $AS$7, $AS$6)))</f>
        <v/>
      </c>
      <c r="AX110" s="20" t="str">
        <f>IF(AI110="", "", IF(O110="", IF('Intro &amp; Setup'!$W$30='Intro &amp; Setup'!$BN$5, AI110-$BP$2, NETWORKDAYS($BP$2, AI110, $BR$59:$BR$106)-1), IF(AI110&lt;O110, $AS$7, $AS$6)))</f>
        <v/>
      </c>
      <c r="AY110" s="20" t="str">
        <f>IF(AJ110="", "", IF(P110="", IF('Intro &amp; Setup'!$W$30='Intro &amp; Setup'!$BN$5, AJ110-$BP$2, NETWORKDAYS($BP$2, AJ110, $BR$59:$BR$106)-1), IF(AJ110&lt;P110, $AS$7, $AS$6)))</f>
        <v/>
      </c>
      <c r="AZ110" s="20" t="str">
        <f>IF(AK110="", "", IF(Q110="", IF('Intro &amp; Setup'!$W$30='Intro &amp; Setup'!$BN$5, AK110-$BP$2, NETWORKDAYS($BP$2, AK110, $BR$59:$BR$106)-1), IF(AK110&lt;Q110, $AS$7, $AS$6)))</f>
        <v/>
      </c>
      <c r="BA110" s="20" t="str">
        <f>IF(AL110="", "", IF(R110="", IF('Intro &amp; Setup'!$W$30='Intro &amp; Setup'!$BN$5, AL110-$BP$2, NETWORKDAYS($BP$2, AL110, $BR$59:$BR$106)-1), IF(AL110&lt;R110, $AS$7, $AS$6)))</f>
        <v/>
      </c>
      <c r="BB110" s="14" t="str">
        <f>IF(AM110="", "", IF(S110="", IF('Intro &amp; Setup'!$W$30='Intro &amp; Setup'!$BN$5, AM110-$BP$2, NETWORKDAYS($BP$2, AM110, $BR$59:$BR$106)-1), IF(AM110&lt;S110, $AS$7, $AS$6)))</f>
        <v/>
      </c>
      <c r="BD110" s="13" t="str">
        <f t="shared" si="48"/>
        <v/>
      </c>
      <c r="BE110" s="20" t="str">
        <f t="shared" si="49"/>
        <v/>
      </c>
      <c r="BF110" s="20" t="str">
        <f t="shared" si="50"/>
        <v/>
      </c>
      <c r="BG110" s="20" t="str">
        <f t="shared" si="51"/>
        <v/>
      </c>
      <c r="BH110" s="20" t="str">
        <f t="shared" si="52"/>
        <v/>
      </c>
      <c r="BI110" s="20" t="str">
        <f t="shared" si="53"/>
        <v/>
      </c>
      <c r="BJ110" s="20" t="str">
        <f t="shared" si="54"/>
        <v/>
      </c>
      <c r="BK110" s="20" t="str">
        <f t="shared" si="55"/>
        <v/>
      </c>
      <c r="BL110" s="20" t="str">
        <f t="shared" si="56"/>
        <v/>
      </c>
      <c r="BM110" s="14" t="str">
        <f t="shared" si="57"/>
        <v/>
      </c>
      <c r="BR110" s="43"/>
    </row>
    <row r="111" spans="1:70" x14ac:dyDescent="0.25">
      <c r="A111" s="58"/>
      <c r="B111" s="13" t="str">
        <f t="shared" ref="B111:D131" si="62">IF(COUNTIF($BD111:$BM111, B$5)&gt;0, "X", "")</f>
        <v/>
      </c>
      <c r="C111" s="18" t="str">
        <f t="shared" si="62"/>
        <v/>
      </c>
      <c r="D111" s="14" t="str">
        <f t="shared" si="62"/>
        <v/>
      </c>
      <c r="E111" s="58"/>
      <c r="F111" s="3" t="str">
        <f t="shared" si="43"/>
        <v/>
      </c>
      <c r="G111" s="58"/>
      <c r="H111" s="95"/>
      <c r="I111" s="96"/>
      <c r="J111" s="97"/>
      <c r="K111" s="96"/>
      <c r="L111" s="96"/>
      <c r="M111" s="96"/>
      <c r="N111" s="96"/>
      <c r="O111" s="96"/>
      <c r="P111" s="96"/>
      <c r="Q111" s="96"/>
      <c r="R111" s="96"/>
      <c r="S111" s="98"/>
      <c r="T111" s="58"/>
      <c r="V111" s="18" t="str">
        <f t="shared" si="44"/>
        <v/>
      </c>
      <c r="W111" s="14" t="str">
        <f t="shared" si="45"/>
        <v/>
      </c>
      <c r="Y111" s="18" t="str">
        <f t="shared" si="61"/>
        <v/>
      </c>
      <c r="Z111" s="14" t="str">
        <f t="shared" si="61"/>
        <v/>
      </c>
      <c r="AB111" s="77" t="str">
        <f t="shared" si="46"/>
        <v/>
      </c>
      <c r="AD111" s="48" t="str">
        <f>IF(OR($H111="", AD$9="", I111=""), "", IF('Intro &amp; Setup'!$W$30='Intro &amp; Setup'!$BN$15, I111+'Intro &amp; Setup'!$AF$19, WORKDAY(I111, 'Intro &amp; Setup'!$AF$19, $BR$59:$BR$106)))</f>
        <v/>
      </c>
      <c r="AE111" s="2" t="str">
        <f>IF(OR($H111="", AE$9="", J111=""), "", IF('Intro &amp; Setup'!$W$30='Intro &amp; Setup'!$BN$15, IF($Z$3='Intro &amp; Setup'!$BN$9, J111, AD111)+'Intro &amp; Setup'!$AF$20, WORKDAY(IF($Z$3='Intro &amp; Setup'!$BN$9, J111, AD111), 'Intro &amp; Setup'!$AF$20, $BR$59:$BR$106)))</f>
        <v/>
      </c>
      <c r="AF111" s="2" t="str">
        <f>IF(OR($H111="", AF$9="", K111=""), "", IF('Intro &amp; Setup'!$W$30='Intro &amp; Setup'!$BN$15, IF($Z$3='Intro &amp; Setup'!$BN$9, K111, AE111)+'Intro &amp; Setup'!$AF$21, WORKDAY(IF($Z$3='Intro &amp; Setup'!$BN$9, K111, AE111), 'Intro &amp; Setup'!$AF$21, $BR$59:$BR$106)))</f>
        <v/>
      </c>
      <c r="AG111" s="2" t="str">
        <f>IF(OR($H111="", AG$9="", L111=""), "", IF('Intro &amp; Setup'!$W$30='Intro &amp; Setup'!$BN$15, IF($Z$3='Intro &amp; Setup'!$BN$9, L111, AF111)+'Intro &amp; Setup'!$AF$22, WORKDAY(IF($Z$3='Intro &amp; Setup'!$BN$9, L111, AF111), 'Intro &amp; Setup'!$AF$22, $BR$59:$BR$106)))</f>
        <v/>
      </c>
      <c r="AH111" s="2" t="str">
        <f>IF(OR($H111="", AH$9="", M111=""), "", IF('Intro &amp; Setup'!$W$30='Intro &amp; Setup'!$BN$15, IF($Z$3='Intro &amp; Setup'!$BN$9, M111, AG111)+'Intro &amp; Setup'!$AF$23, WORKDAY(IF($Z$3='Intro &amp; Setup'!$BN$9, M111, AG111), 'Intro &amp; Setup'!$AF$23, $BR$59:$BR$106)))</f>
        <v/>
      </c>
      <c r="AI111" s="2" t="str">
        <f>IF(OR($H111="", AI$9="", N111=""), "", IF('Intro &amp; Setup'!$W$30='Intro &amp; Setup'!$BN$15, IF($Z$3='Intro &amp; Setup'!$BN$9, N111, AH111)+'Intro &amp; Setup'!$AF$24, WORKDAY(IF($Z$3='Intro &amp; Setup'!$BN$9, N111, AH111), 'Intro &amp; Setup'!$AF$24, $BR$59:$BR$106)))</f>
        <v/>
      </c>
      <c r="AJ111" s="2" t="str">
        <f>IF(OR($H111="", AJ$9="", O111=""), "", IF('Intro &amp; Setup'!$W$30='Intro &amp; Setup'!$BN$15, IF($Z$3='Intro &amp; Setup'!$BN$9, O111, AI111)+'Intro &amp; Setup'!$AF$25, WORKDAY(IF($Z$3='Intro &amp; Setup'!$BN$9, O111, AI111), 'Intro &amp; Setup'!$AF$25, $BR$59:$BR$106)))</f>
        <v/>
      </c>
      <c r="AK111" s="2" t="str">
        <f>IF(OR($H111="", AK$9="", P111=""), "", IF('Intro &amp; Setup'!$W$30='Intro &amp; Setup'!$BN$15, IF($Z$3='Intro &amp; Setup'!$BN$9, P111, AJ111)+'Intro &amp; Setup'!$AF$26, WORKDAY(IF($Z$3='Intro &amp; Setup'!$BN$9, P111, AJ111), 'Intro &amp; Setup'!$AF$26, $BR$59:$BR$106)))</f>
        <v/>
      </c>
      <c r="AL111" s="2" t="str">
        <f>IF(OR($H111="", AL$9="", Q111=""), "", IF('Intro &amp; Setup'!$W$30='Intro &amp; Setup'!$BN$15, IF($Z$3='Intro &amp; Setup'!$BN$9, Q111, AK111)+'Intro &amp; Setup'!$AF$27, WORKDAY(IF($Z$3='Intro &amp; Setup'!$BN$9, Q111, AK111), 'Intro &amp; Setup'!$AF$27, $BR$59:$BR$106)))</f>
        <v/>
      </c>
      <c r="AM111" s="10" t="str">
        <f>IF(OR($H111="", AM$9="", R111=""), "", IF('Intro &amp; Setup'!$W$30='Intro &amp; Setup'!$BN$15, IF($Z$3='Intro &amp; Setup'!$BN$9, R111, AL111)+'Intro &amp; Setup'!$AF$28, WORKDAY(IF($Z$3='Intro &amp; Setup'!$BN$9, R111, AL111), 'Intro &amp; Setup'!$AF$28, $BR$59:$BR$106)))</f>
        <v/>
      </c>
      <c r="AO111" s="18" t="str">
        <f t="shared" si="60"/>
        <v/>
      </c>
      <c r="AQ111" s="61" t="str">
        <f t="shared" si="47"/>
        <v/>
      </c>
      <c r="AS111" s="13" t="str">
        <f>IF(AD111="", "", IF(J111="", IF('Intro &amp; Setup'!$W$30='Intro &amp; Setup'!$BN$5, AD111-$BP$2, NETWORKDAYS($BP$2, AD111, $BR$59:$BR$106)-1), IF(AD111&lt;J111, $AS$7, $AS$6)))</f>
        <v/>
      </c>
      <c r="AT111" s="20" t="str">
        <f>IF(AE111="", "", IF(K111="", IF('Intro &amp; Setup'!$W$30='Intro &amp; Setup'!$BN$5, AE111-$BP$2, NETWORKDAYS($BP$2, AE111, $BR$59:$BR$106)-1), IF(AE111&lt;K111, $AS$7, $AS$6)))</f>
        <v/>
      </c>
      <c r="AU111" s="20" t="str">
        <f>IF(AF111="", "", IF(L111="", IF('Intro &amp; Setup'!$W$30='Intro &amp; Setup'!$BN$5, AF111-$BP$2, NETWORKDAYS($BP$2, AF111, $BR$59:$BR$106)-1), IF(AF111&lt;L111, $AS$7, $AS$6)))</f>
        <v/>
      </c>
      <c r="AV111" s="20" t="str">
        <f>IF(AG111="", "", IF(M111="", IF('Intro &amp; Setup'!$W$30='Intro &amp; Setup'!$BN$5, AG111-$BP$2, NETWORKDAYS($BP$2, AG111, $BR$59:$BR$106)-1), IF(AG111&lt;M111, $AS$7, $AS$6)))</f>
        <v/>
      </c>
      <c r="AW111" s="20" t="str">
        <f>IF(AH111="", "", IF(N111="", IF('Intro &amp; Setup'!$W$30='Intro &amp; Setup'!$BN$5, AH111-$BP$2, NETWORKDAYS($BP$2, AH111, $BR$59:$BR$106)-1), IF(AH111&lt;N111, $AS$7, $AS$6)))</f>
        <v/>
      </c>
      <c r="AX111" s="20" t="str">
        <f>IF(AI111="", "", IF(O111="", IF('Intro &amp; Setup'!$W$30='Intro &amp; Setup'!$BN$5, AI111-$BP$2, NETWORKDAYS($BP$2, AI111, $BR$59:$BR$106)-1), IF(AI111&lt;O111, $AS$7, $AS$6)))</f>
        <v/>
      </c>
      <c r="AY111" s="20" t="str">
        <f>IF(AJ111="", "", IF(P111="", IF('Intro &amp; Setup'!$W$30='Intro &amp; Setup'!$BN$5, AJ111-$BP$2, NETWORKDAYS($BP$2, AJ111, $BR$59:$BR$106)-1), IF(AJ111&lt;P111, $AS$7, $AS$6)))</f>
        <v/>
      </c>
      <c r="AZ111" s="20" t="str">
        <f>IF(AK111="", "", IF(Q111="", IF('Intro &amp; Setup'!$W$30='Intro &amp; Setup'!$BN$5, AK111-$BP$2, NETWORKDAYS($BP$2, AK111, $BR$59:$BR$106)-1), IF(AK111&lt;Q111, $AS$7, $AS$6)))</f>
        <v/>
      </c>
      <c r="BA111" s="20" t="str">
        <f>IF(AL111="", "", IF(R111="", IF('Intro &amp; Setup'!$W$30='Intro &amp; Setup'!$BN$5, AL111-$BP$2, NETWORKDAYS($BP$2, AL111, $BR$59:$BR$106)-1), IF(AL111&lt;R111, $AS$7, $AS$6)))</f>
        <v/>
      </c>
      <c r="BB111" s="14" t="str">
        <f>IF(AM111="", "", IF(S111="", IF('Intro &amp; Setup'!$W$30='Intro &amp; Setup'!$BN$5, AM111-$BP$2, NETWORKDAYS($BP$2, AM111, $BR$59:$BR$106)-1), IF(AM111&lt;S111, $AS$7, $AS$6)))</f>
        <v/>
      </c>
      <c r="BD111" s="13" t="str">
        <f t="shared" si="48"/>
        <v/>
      </c>
      <c r="BE111" s="20" t="str">
        <f t="shared" si="49"/>
        <v/>
      </c>
      <c r="BF111" s="20" t="str">
        <f t="shared" si="50"/>
        <v/>
      </c>
      <c r="BG111" s="20" t="str">
        <f t="shared" si="51"/>
        <v/>
      </c>
      <c r="BH111" s="20" t="str">
        <f t="shared" si="52"/>
        <v/>
      </c>
      <c r="BI111" s="20" t="str">
        <f t="shared" si="53"/>
        <v/>
      </c>
      <c r="BJ111" s="20" t="str">
        <f t="shared" si="54"/>
        <v/>
      </c>
      <c r="BK111" s="20" t="str">
        <f t="shared" si="55"/>
        <v/>
      </c>
      <c r="BL111" s="20" t="str">
        <f t="shared" si="56"/>
        <v/>
      </c>
      <c r="BM111" s="14" t="str">
        <f t="shared" si="57"/>
        <v/>
      </c>
      <c r="BR111" s="43"/>
    </row>
    <row r="112" spans="1:70" x14ac:dyDescent="0.25">
      <c r="A112" s="58"/>
      <c r="B112" s="13" t="str">
        <f t="shared" si="62"/>
        <v/>
      </c>
      <c r="C112" s="18" t="str">
        <f t="shared" si="62"/>
        <v/>
      </c>
      <c r="D112" s="14" t="str">
        <f t="shared" si="62"/>
        <v/>
      </c>
      <c r="E112" s="58"/>
      <c r="F112" s="3" t="str">
        <f t="shared" si="43"/>
        <v/>
      </c>
      <c r="G112" s="58"/>
      <c r="H112" s="95"/>
      <c r="I112" s="96"/>
      <c r="J112" s="97"/>
      <c r="K112" s="96"/>
      <c r="L112" s="96"/>
      <c r="M112" s="96"/>
      <c r="N112" s="96"/>
      <c r="O112" s="96"/>
      <c r="P112" s="96"/>
      <c r="Q112" s="96"/>
      <c r="R112" s="96"/>
      <c r="S112" s="98"/>
      <c r="T112" s="58"/>
      <c r="V112" s="18" t="str">
        <f t="shared" si="44"/>
        <v/>
      </c>
      <c r="W112" s="14" t="str">
        <f t="shared" si="45"/>
        <v/>
      </c>
      <c r="Y112" s="18" t="str">
        <f t="shared" si="61"/>
        <v/>
      </c>
      <c r="Z112" s="14" t="str">
        <f t="shared" si="61"/>
        <v/>
      </c>
      <c r="AB112" s="77" t="str">
        <f t="shared" si="46"/>
        <v/>
      </c>
      <c r="AD112" s="48" t="str">
        <f>IF(OR($H112="", AD$9="", I112=""), "", IF('Intro &amp; Setup'!$W$30='Intro &amp; Setup'!$BN$15, I112+'Intro &amp; Setup'!$AF$19, WORKDAY(I112, 'Intro &amp; Setup'!$AF$19, $BR$59:$BR$106)))</f>
        <v/>
      </c>
      <c r="AE112" s="2" t="str">
        <f>IF(OR($H112="", AE$9="", J112=""), "", IF('Intro &amp; Setup'!$W$30='Intro &amp; Setup'!$BN$15, IF($Z$3='Intro &amp; Setup'!$BN$9, J112, AD112)+'Intro &amp; Setup'!$AF$20, WORKDAY(IF($Z$3='Intro &amp; Setup'!$BN$9, J112, AD112), 'Intro &amp; Setup'!$AF$20, $BR$59:$BR$106)))</f>
        <v/>
      </c>
      <c r="AF112" s="2" t="str">
        <f>IF(OR($H112="", AF$9="", K112=""), "", IF('Intro &amp; Setup'!$W$30='Intro &amp; Setup'!$BN$15, IF($Z$3='Intro &amp; Setup'!$BN$9, K112, AE112)+'Intro &amp; Setup'!$AF$21, WORKDAY(IF($Z$3='Intro &amp; Setup'!$BN$9, K112, AE112), 'Intro &amp; Setup'!$AF$21, $BR$59:$BR$106)))</f>
        <v/>
      </c>
      <c r="AG112" s="2" t="str">
        <f>IF(OR($H112="", AG$9="", L112=""), "", IF('Intro &amp; Setup'!$W$30='Intro &amp; Setup'!$BN$15, IF($Z$3='Intro &amp; Setup'!$BN$9, L112, AF112)+'Intro &amp; Setup'!$AF$22, WORKDAY(IF($Z$3='Intro &amp; Setup'!$BN$9, L112, AF112), 'Intro &amp; Setup'!$AF$22, $BR$59:$BR$106)))</f>
        <v/>
      </c>
      <c r="AH112" s="2" t="str">
        <f>IF(OR($H112="", AH$9="", M112=""), "", IF('Intro &amp; Setup'!$W$30='Intro &amp; Setup'!$BN$15, IF($Z$3='Intro &amp; Setup'!$BN$9, M112, AG112)+'Intro &amp; Setup'!$AF$23, WORKDAY(IF($Z$3='Intro &amp; Setup'!$BN$9, M112, AG112), 'Intro &amp; Setup'!$AF$23, $BR$59:$BR$106)))</f>
        <v/>
      </c>
      <c r="AI112" s="2" t="str">
        <f>IF(OR($H112="", AI$9="", N112=""), "", IF('Intro &amp; Setup'!$W$30='Intro &amp; Setup'!$BN$15, IF($Z$3='Intro &amp; Setup'!$BN$9, N112, AH112)+'Intro &amp; Setup'!$AF$24, WORKDAY(IF($Z$3='Intro &amp; Setup'!$BN$9, N112, AH112), 'Intro &amp; Setup'!$AF$24, $BR$59:$BR$106)))</f>
        <v/>
      </c>
      <c r="AJ112" s="2" t="str">
        <f>IF(OR($H112="", AJ$9="", O112=""), "", IF('Intro &amp; Setup'!$W$30='Intro &amp; Setup'!$BN$15, IF($Z$3='Intro &amp; Setup'!$BN$9, O112, AI112)+'Intro &amp; Setup'!$AF$25, WORKDAY(IF($Z$3='Intro &amp; Setup'!$BN$9, O112, AI112), 'Intro &amp; Setup'!$AF$25, $BR$59:$BR$106)))</f>
        <v/>
      </c>
      <c r="AK112" s="2" t="str">
        <f>IF(OR($H112="", AK$9="", P112=""), "", IF('Intro &amp; Setup'!$W$30='Intro &amp; Setup'!$BN$15, IF($Z$3='Intro &amp; Setup'!$BN$9, P112, AJ112)+'Intro &amp; Setup'!$AF$26, WORKDAY(IF($Z$3='Intro &amp; Setup'!$BN$9, P112, AJ112), 'Intro &amp; Setup'!$AF$26, $BR$59:$BR$106)))</f>
        <v/>
      </c>
      <c r="AL112" s="2" t="str">
        <f>IF(OR($H112="", AL$9="", Q112=""), "", IF('Intro &amp; Setup'!$W$30='Intro &amp; Setup'!$BN$15, IF($Z$3='Intro &amp; Setup'!$BN$9, Q112, AK112)+'Intro &amp; Setup'!$AF$27, WORKDAY(IF($Z$3='Intro &amp; Setup'!$BN$9, Q112, AK112), 'Intro &amp; Setup'!$AF$27, $BR$59:$BR$106)))</f>
        <v/>
      </c>
      <c r="AM112" s="10" t="str">
        <f>IF(OR($H112="", AM$9="", R112=""), "", IF('Intro &amp; Setup'!$W$30='Intro &amp; Setup'!$BN$15, IF($Z$3='Intro &amp; Setup'!$BN$9, R112, AL112)+'Intro &amp; Setup'!$AF$28, WORKDAY(IF($Z$3='Intro &amp; Setup'!$BN$9, R112, AL112), 'Intro &amp; Setup'!$AF$28, $BR$59:$BR$106)))</f>
        <v/>
      </c>
      <c r="AO112" s="18" t="str">
        <f t="shared" si="60"/>
        <v/>
      </c>
      <c r="AQ112" s="61" t="str">
        <f t="shared" si="47"/>
        <v/>
      </c>
      <c r="AS112" s="13" t="str">
        <f>IF(AD112="", "", IF(J112="", IF('Intro &amp; Setup'!$W$30='Intro &amp; Setup'!$BN$5, AD112-$BP$2, NETWORKDAYS($BP$2, AD112, $BR$59:$BR$106)-1), IF(AD112&lt;J112, $AS$7, $AS$6)))</f>
        <v/>
      </c>
      <c r="AT112" s="20" t="str">
        <f>IF(AE112="", "", IF(K112="", IF('Intro &amp; Setup'!$W$30='Intro &amp; Setup'!$BN$5, AE112-$BP$2, NETWORKDAYS($BP$2, AE112, $BR$59:$BR$106)-1), IF(AE112&lt;K112, $AS$7, $AS$6)))</f>
        <v/>
      </c>
      <c r="AU112" s="20" t="str">
        <f>IF(AF112="", "", IF(L112="", IF('Intro &amp; Setup'!$W$30='Intro &amp; Setup'!$BN$5, AF112-$BP$2, NETWORKDAYS($BP$2, AF112, $BR$59:$BR$106)-1), IF(AF112&lt;L112, $AS$7, $AS$6)))</f>
        <v/>
      </c>
      <c r="AV112" s="20" t="str">
        <f>IF(AG112="", "", IF(M112="", IF('Intro &amp; Setup'!$W$30='Intro &amp; Setup'!$BN$5, AG112-$BP$2, NETWORKDAYS($BP$2, AG112, $BR$59:$BR$106)-1), IF(AG112&lt;M112, $AS$7, $AS$6)))</f>
        <v/>
      </c>
      <c r="AW112" s="20" t="str">
        <f>IF(AH112="", "", IF(N112="", IF('Intro &amp; Setup'!$W$30='Intro &amp; Setup'!$BN$5, AH112-$BP$2, NETWORKDAYS($BP$2, AH112, $BR$59:$BR$106)-1), IF(AH112&lt;N112, $AS$7, $AS$6)))</f>
        <v/>
      </c>
      <c r="AX112" s="20" t="str">
        <f>IF(AI112="", "", IF(O112="", IF('Intro &amp; Setup'!$W$30='Intro &amp; Setup'!$BN$5, AI112-$BP$2, NETWORKDAYS($BP$2, AI112, $BR$59:$BR$106)-1), IF(AI112&lt;O112, $AS$7, $AS$6)))</f>
        <v/>
      </c>
      <c r="AY112" s="20" t="str">
        <f>IF(AJ112="", "", IF(P112="", IF('Intro &amp; Setup'!$W$30='Intro &amp; Setup'!$BN$5, AJ112-$BP$2, NETWORKDAYS($BP$2, AJ112, $BR$59:$BR$106)-1), IF(AJ112&lt;P112, $AS$7, $AS$6)))</f>
        <v/>
      </c>
      <c r="AZ112" s="20" t="str">
        <f>IF(AK112="", "", IF(Q112="", IF('Intro &amp; Setup'!$W$30='Intro &amp; Setup'!$BN$5, AK112-$BP$2, NETWORKDAYS($BP$2, AK112, $BR$59:$BR$106)-1), IF(AK112&lt;Q112, $AS$7, $AS$6)))</f>
        <v/>
      </c>
      <c r="BA112" s="20" t="str">
        <f>IF(AL112="", "", IF(R112="", IF('Intro &amp; Setup'!$W$30='Intro &amp; Setup'!$BN$5, AL112-$BP$2, NETWORKDAYS($BP$2, AL112, $BR$59:$BR$106)-1), IF(AL112&lt;R112, $AS$7, $AS$6)))</f>
        <v/>
      </c>
      <c r="BB112" s="14" t="str">
        <f>IF(AM112="", "", IF(S112="", IF('Intro &amp; Setup'!$W$30='Intro &amp; Setup'!$BN$5, AM112-$BP$2, NETWORKDAYS($BP$2, AM112, $BR$59:$BR$106)-1), IF(AM112&lt;S112, $AS$7, $AS$6)))</f>
        <v/>
      </c>
      <c r="BD112" s="13" t="str">
        <f t="shared" si="48"/>
        <v/>
      </c>
      <c r="BE112" s="20" t="str">
        <f t="shared" si="49"/>
        <v/>
      </c>
      <c r="BF112" s="20" t="str">
        <f t="shared" si="50"/>
        <v/>
      </c>
      <c r="BG112" s="20" t="str">
        <f t="shared" si="51"/>
        <v/>
      </c>
      <c r="BH112" s="20" t="str">
        <f t="shared" si="52"/>
        <v/>
      </c>
      <c r="BI112" s="20" t="str">
        <f t="shared" si="53"/>
        <v/>
      </c>
      <c r="BJ112" s="20" t="str">
        <f t="shared" si="54"/>
        <v/>
      </c>
      <c r="BK112" s="20" t="str">
        <f t="shared" si="55"/>
        <v/>
      </c>
      <c r="BL112" s="20" t="str">
        <f t="shared" si="56"/>
        <v/>
      </c>
      <c r="BM112" s="14" t="str">
        <f t="shared" si="57"/>
        <v/>
      </c>
      <c r="BR112" s="43"/>
    </row>
    <row r="113" spans="1:70" x14ac:dyDescent="0.25">
      <c r="A113" s="58"/>
      <c r="B113" s="13" t="str">
        <f t="shared" si="62"/>
        <v/>
      </c>
      <c r="C113" s="18" t="str">
        <f t="shared" si="62"/>
        <v/>
      </c>
      <c r="D113" s="14" t="str">
        <f t="shared" si="62"/>
        <v/>
      </c>
      <c r="E113" s="58"/>
      <c r="F113" s="3" t="str">
        <f t="shared" si="43"/>
        <v/>
      </c>
      <c r="G113" s="58"/>
      <c r="H113" s="95"/>
      <c r="I113" s="96"/>
      <c r="J113" s="97"/>
      <c r="K113" s="96"/>
      <c r="L113" s="96"/>
      <c r="M113" s="96"/>
      <c r="N113" s="96"/>
      <c r="O113" s="96"/>
      <c r="P113" s="96"/>
      <c r="Q113" s="96"/>
      <c r="R113" s="96"/>
      <c r="S113" s="98"/>
      <c r="T113" s="58"/>
      <c r="V113" s="18" t="str">
        <f t="shared" si="44"/>
        <v/>
      </c>
      <c r="W113" s="14" t="str">
        <f t="shared" si="45"/>
        <v/>
      </c>
      <c r="Y113" s="18" t="str">
        <f t="shared" si="61"/>
        <v/>
      </c>
      <c r="Z113" s="14" t="str">
        <f t="shared" si="61"/>
        <v/>
      </c>
      <c r="AB113" s="77" t="str">
        <f t="shared" si="46"/>
        <v/>
      </c>
      <c r="AD113" s="48" t="str">
        <f>IF(OR($H113="", AD$9="", I113=""), "", IF('Intro &amp; Setup'!$W$30='Intro &amp; Setup'!$BN$15, I113+'Intro &amp; Setup'!$AF$19, WORKDAY(I113, 'Intro &amp; Setup'!$AF$19, $BR$59:$BR$106)))</f>
        <v/>
      </c>
      <c r="AE113" s="2" t="str">
        <f>IF(OR($H113="", AE$9="", J113=""), "", IF('Intro &amp; Setup'!$W$30='Intro &amp; Setup'!$BN$15, IF($Z$3='Intro &amp; Setup'!$BN$9, J113, AD113)+'Intro &amp; Setup'!$AF$20, WORKDAY(IF($Z$3='Intro &amp; Setup'!$BN$9, J113, AD113), 'Intro &amp; Setup'!$AF$20, $BR$59:$BR$106)))</f>
        <v/>
      </c>
      <c r="AF113" s="2" t="str">
        <f>IF(OR($H113="", AF$9="", K113=""), "", IF('Intro &amp; Setup'!$W$30='Intro &amp; Setup'!$BN$15, IF($Z$3='Intro &amp; Setup'!$BN$9, K113, AE113)+'Intro &amp; Setup'!$AF$21, WORKDAY(IF($Z$3='Intro &amp; Setup'!$BN$9, K113, AE113), 'Intro &amp; Setup'!$AF$21, $BR$59:$BR$106)))</f>
        <v/>
      </c>
      <c r="AG113" s="2" t="str">
        <f>IF(OR($H113="", AG$9="", L113=""), "", IF('Intro &amp; Setup'!$W$30='Intro &amp; Setup'!$BN$15, IF($Z$3='Intro &amp; Setup'!$BN$9, L113, AF113)+'Intro &amp; Setup'!$AF$22, WORKDAY(IF($Z$3='Intro &amp; Setup'!$BN$9, L113, AF113), 'Intro &amp; Setup'!$AF$22, $BR$59:$BR$106)))</f>
        <v/>
      </c>
      <c r="AH113" s="2" t="str">
        <f>IF(OR($H113="", AH$9="", M113=""), "", IF('Intro &amp; Setup'!$W$30='Intro &amp; Setup'!$BN$15, IF($Z$3='Intro &amp; Setup'!$BN$9, M113, AG113)+'Intro &amp; Setup'!$AF$23, WORKDAY(IF($Z$3='Intro &amp; Setup'!$BN$9, M113, AG113), 'Intro &amp; Setup'!$AF$23, $BR$59:$BR$106)))</f>
        <v/>
      </c>
      <c r="AI113" s="2" t="str">
        <f>IF(OR($H113="", AI$9="", N113=""), "", IF('Intro &amp; Setup'!$W$30='Intro &amp; Setup'!$BN$15, IF($Z$3='Intro &amp; Setup'!$BN$9, N113, AH113)+'Intro &amp; Setup'!$AF$24, WORKDAY(IF($Z$3='Intro &amp; Setup'!$BN$9, N113, AH113), 'Intro &amp; Setup'!$AF$24, $BR$59:$BR$106)))</f>
        <v/>
      </c>
      <c r="AJ113" s="2" t="str">
        <f>IF(OR($H113="", AJ$9="", O113=""), "", IF('Intro &amp; Setup'!$W$30='Intro &amp; Setup'!$BN$15, IF($Z$3='Intro &amp; Setup'!$BN$9, O113, AI113)+'Intro &amp; Setup'!$AF$25, WORKDAY(IF($Z$3='Intro &amp; Setup'!$BN$9, O113, AI113), 'Intro &amp; Setup'!$AF$25, $BR$59:$BR$106)))</f>
        <v/>
      </c>
      <c r="AK113" s="2" t="str">
        <f>IF(OR($H113="", AK$9="", P113=""), "", IF('Intro &amp; Setup'!$W$30='Intro &amp; Setup'!$BN$15, IF($Z$3='Intro &amp; Setup'!$BN$9, P113, AJ113)+'Intro &amp; Setup'!$AF$26, WORKDAY(IF($Z$3='Intro &amp; Setup'!$BN$9, P113, AJ113), 'Intro &amp; Setup'!$AF$26, $BR$59:$BR$106)))</f>
        <v/>
      </c>
      <c r="AL113" s="2" t="str">
        <f>IF(OR($H113="", AL$9="", Q113=""), "", IF('Intro &amp; Setup'!$W$30='Intro &amp; Setup'!$BN$15, IF($Z$3='Intro &amp; Setup'!$BN$9, Q113, AK113)+'Intro &amp; Setup'!$AF$27, WORKDAY(IF($Z$3='Intro &amp; Setup'!$BN$9, Q113, AK113), 'Intro &amp; Setup'!$AF$27, $BR$59:$BR$106)))</f>
        <v/>
      </c>
      <c r="AM113" s="10" t="str">
        <f>IF(OR($H113="", AM$9="", R113=""), "", IF('Intro &amp; Setup'!$W$30='Intro &amp; Setup'!$BN$15, IF($Z$3='Intro &amp; Setup'!$BN$9, R113, AL113)+'Intro &amp; Setup'!$AF$28, WORKDAY(IF($Z$3='Intro &amp; Setup'!$BN$9, R113, AL113), 'Intro &amp; Setup'!$AF$28, $BR$59:$BR$106)))</f>
        <v/>
      </c>
      <c r="AO113" s="18" t="str">
        <f t="shared" si="60"/>
        <v/>
      </c>
      <c r="AQ113" s="61" t="str">
        <f t="shared" si="47"/>
        <v/>
      </c>
      <c r="AS113" s="13" t="str">
        <f>IF(AD113="", "", IF(J113="", IF('Intro &amp; Setup'!$W$30='Intro &amp; Setup'!$BN$5, AD113-$BP$2, NETWORKDAYS($BP$2, AD113, $BR$59:$BR$106)-1), IF(AD113&lt;J113, $AS$7, $AS$6)))</f>
        <v/>
      </c>
      <c r="AT113" s="20" t="str">
        <f>IF(AE113="", "", IF(K113="", IF('Intro &amp; Setup'!$W$30='Intro &amp; Setup'!$BN$5, AE113-$BP$2, NETWORKDAYS($BP$2, AE113, $BR$59:$BR$106)-1), IF(AE113&lt;K113, $AS$7, $AS$6)))</f>
        <v/>
      </c>
      <c r="AU113" s="20" t="str">
        <f>IF(AF113="", "", IF(L113="", IF('Intro &amp; Setup'!$W$30='Intro &amp; Setup'!$BN$5, AF113-$BP$2, NETWORKDAYS($BP$2, AF113, $BR$59:$BR$106)-1), IF(AF113&lt;L113, $AS$7, $AS$6)))</f>
        <v/>
      </c>
      <c r="AV113" s="20" t="str">
        <f>IF(AG113="", "", IF(M113="", IF('Intro &amp; Setup'!$W$30='Intro &amp; Setup'!$BN$5, AG113-$BP$2, NETWORKDAYS($BP$2, AG113, $BR$59:$BR$106)-1), IF(AG113&lt;M113, $AS$7, $AS$6)))</f>
        <v/>
      </c>
      <c r="AW113" s="20" t="str">
        <f>IF(AH113="", "", IF(N113="", IF('Intro &amp; Setup'!$W$30='Intro &amp; Setup'!$BN$5, AH113-$BP$2, NETWORKDAYS($BP$2, AH113, $BR$59:$BR$106)-1), IF(AH113&lt;N113, $AS$7, $AS$6)))</f>
        <v/>
      </c>
      <c r="AX113" s="20" t="str">
        <f>IF(AI113="", "", IF(O113="", IF('Intro &amp; Setup'!$W$30='Intro &amp; Setup'!$BN$5, AI113-$BP$2, NETWORKDAYS($BP$2, AI113, $BR$59:$BR$106)-1), IF(AI113&lt;O113, $AS$7, $AS$6)))</f>
        <v/>
      </c>
      <c r="AY113" s="20" t="str">
        <f>IF(AJ113="", "", IF(P113="", IF('Intro &amp; Setup'!$W$30='Intro &amp; Setup'!$BN$5, AJ113-$BP$2, NETWORKDAYS($BP$2, AJ113, $BR$59:$BR$106)-1), IF(AJ113&lt;P113, $AS$7, $AS$6)))</f>
        <v/>
      </c>
      <c r="AZ113" s="20" t="str">
        <f>IF(AK113="", "", IF(Q113="", IF('Intro &amp; Setup'!$W$30='Intro &amp; Setup'!$BN$5, AK113-$BP$2, NETWORKDAYS($BP$2, AK113, $BR$59:$BR$106)-1), IF(AK113&lt;Q113, $AS$7, $AS$6)))</f>
        <v/>
      </c>
      <c r="BA113" s="20" t="str">
        <f>IF(AL113="", "", IF(R113="", IF('Intro &amp; Setup'!$W$30='Intro &amp; Setup'!$BN$5, AL113-$BP$2, NETWORKDAYS($BP$2, AL113, $BR$59:$BR$106)-1), IF(AL113&lt;R113, $AS$7, $AS$6)))</f>
        <v/>
      </c>
      <c r="BB113" s="14" t="str">
        <f>IF(AM113="", "", IF(S113="", IF('Intro &amp; Setup'!$W$30='Intro &amp; Setup'!$BN$5, AM113-$BP$2, NETWORKDAYS($BP$2, AM113, $BR$59:$BR$106)-1), IF(AM113&lt;S113, $AS$7, $AS$6)))</f>
        <v/>
      </c>
      <c r="BD113" s="13" t="str">
        <f t="shared" si="48"/>
        <v/>
      </c>
      <c r="BE113" s="20" t="str">
        <f t="shared" si="49"/>
        <v/>
      </c>
      <c r="BF113" s="20" t="str">
        <f t="shared" si="50"/>
        <v/>
      </c>
      <c r="BG113" s="20" t="str">
        <f t="shared" si="51"/>
        <v/>
      </c>
      <c r="BH113" s="20" t="str">
        <f t="shared" si="52"/>
        <v/>
      </c>
      <c r="BI113" s="20" t="str">
        <f t="shared" si="53"/>
        <v/>
      </c>
      <c r="BJ113" s="20" t="str">
        <f t="shared" si="54"/>
        <v/>
      </c>
      <c r="BK113" s="20" t="str">
        <f t="shared" si="55"/>
        <v/>
      </c>
      <c r="BL113" s="20" t="str">
        <f t="shared" si="56"/>
        <v/>
      </c>
      <c r="BM113" s="14" t="str">
        <f t="shared" si="57"/>
        <v/>
      </c>
      <c r="BR113" s="43"/>
    </row>
    <row r="114" spans="1:70" x14ac:dyDescent="0.25">
      <c r="A114" s="58"/>
      <c r="B114" s="13" t="str">
        <f t="shared" si="62"/>
        <v/>
      </c>
      <c r="C114" s="18" t="str">
        <f t="shared" si="62"/>
        <v/>
      </c>
      <c r="D114" s="14" t="str">
        <f t="shared" si="62"/>
        <v/>
      </c>
      <c r="E114" s="58"/>
      <c r="F114" s="3" t="str">
        <f t="shared" si="43"/>
        <v/>
      </c>
      <c r="G114" s="58"/>
      <c r="H114" s="95"/>
      <c r="I114" s="96"/>
      <c r="J114" s="97"/>
      <c r="K114" s="96"/>
      <c r="L114" s="96"/>
      <c r="M114" s="96"/>
      <c r="N114" s="96"/>
      <c r="O114" s="96"/>
      <c r="P114" s="96"/>
      <c r="Q114" s="96"/>
      <c r="R114" s="96"/>
      <c r="S114" s="98"/>
      <c r="T114" s="58"/>
      <c r="V114" s="18" t="str">
        <f t="shared" si="44"/>
        <v/>
      </c>
      <c r="W114" s="14" t="str">
        <f t="shared" si="45"/>
        <v/>
      </c>
      <c r="Y114" s="18" t="str">
        <f t="shared" si="61"/>
        <v/>
      </c>
      <c r="Z114" s="14" t="str">
        <f t="shared" si="61"/>
        <v/>
      </c>
      <c r="AB114" s="77" t="str">
        <f t="shared" si="46"/>
        <v/>
      </c>
      <c r="AD114" s="48" t="str">
        <f>IF(OR($H114="", AD$9="", I114=""), "", IF('Intro &amp; Setup'!$W$30='Intro &amp; Setup'!$BN$15, I114+'Intro &amp; Setup'!$AF$19, WORKDAY(I114, 'Intro &amp; Setup'!$AF$19, $BR$59:$BR$106)))</f>
        <v/>
      </c>
      <c r="AE114" s="2" t="str">
        <f>IF(OR($H114="", AE$9="", J114=""), "", IF('Intro &amp; Setup'!$W$30='Intro &amp; Setup'!$BN$15, IF($Z$3='Intro &amp; Setup'!$BN$9, J114, AD114)+'Intro &amp; Setup'!$AF$20, WORKDAY(IF($Z$3='Intro &amp; Setup'!$BN$9, J114, AD114), 'Intro &amp; Setup'!$AF$20, $BR$59:$BR$106)))</f>
        <v/>
      </c>
      <c r="AF114" s="2" t="str">
        <f>IF(OR($H114="", AF$9="", K114=""), "", IF('Intro &amp; Setup'!$W$30='Intro &amp; Setup'!$BN$15, IF($Z$3='Intro &amp; Setup'!$BN$9, K114, AE114)+'Intro &amp; Setup'!$AF$21, WORKDAY(IF($Z$3='Intro &amp; Setup'!$BN$9, K114, AE114), 'Intro &amp; Setup'!$AF$21, $BR$59:$BR$106)))</f>
        <v/>
      </c>
      <c r="AG114" s="2" t="str">
        <f>IF(OR($H114="", AG$9="", L114=""), "", IF('Intro &amp; Setup'!$W$30='Intro &amp; Setup'!$BN$15, IF($Z$3='Intro &amp; Setup'!$BN$9, L114, AF114)+'Intro &amp; Setup'!$AF$22, WORKDAY(IF($Z$3='Intro &amp; Setup'!$BN$9, L114, AF114), 'Intro &amp; Setup'!$AF$22, $BR$59:$BR$106)))</f>
        <v/>
      </c>
      <c r="AH114" s="2" t="str">
        <f>IF(OR($H114="", AH$9="", M114=""), "", IF('Intro &amp; Setup'!$W$30='Intro &amp; Setup'!$BN$15, IF($Z$3='Intro &amp; Setup'!$BN$9, M114, AG114)+'Intro &amp; Setup'!$AF$23, WORKDAY(IF($Z$3='Intro &amp; Setup'!$BN$9, M114, AG114), 'Intro &amp; Setup'!$AF$23, $BR$59:$BR$106)))</f>
        <v/>
      </c>
      <c r="AI114" s="2" t="str">
        <f>IF(OR($H114="", AI$9="", N114=""), "", IF('Intro &amp; Setup'!$W$30='Intro &amp; Setup'!$BN$15, IF($Z$3='Intro &amp; Setup'!$BN$9, N114, AH114)+'Intro &amp; Setup'!$AF$24, WORKDAY(IF($Z$3='Intro &amp; Setup'!$BN$9, N114, AH114), 'Intro &amp; Setup'!$AF$24, $BR$59:$BR$106)))</f>
        <v/>
      </c>
      <c r="AJ114" s="2" t="str">
        <f>IF(OR($H114="", AJ$9="", O114=""), "", IF('Intro &amp; Setup'!$W$30='Intro &amp; Setup'!$BN$15, IF($Z$3='Intro &amp; Setup'!$BN$9, O114, AI114)+'Intro &amp; Setup'!$AF$25, WORKDAY(IF($Z$3='Intro &amp; Setup'!$BN$9, O114, AI114), 'Intro &amp; Setup'!$AF$25, $BR$59:$BR$106)))</f>
        <v/>
      </c>
      <c r="AK114" s="2" t="str">
        <f>IF(OR($H114="", AK$9="", P114=""), "", IF('Intro &amp; Setup'!$W$30='Intro &amp; Setup'!$BN$15, IF($Z$3='Intro &amp; Setup'!$BN$9, P114, AJ114)+'Intro &amp; Setup'!$AF$26, WORKDAY(IF($Z$3='Intro &amp; Setup'!$BN$9, P114, AJ114), 'Intro &amp; Setup'!$AF$26, $BR$59:$BR$106)))</f>
        <v/>
      </c>
      <c r="AL114" s="2" t="str">
        <f>IF(OR($H114="", AL$9="", Q114=""), "", IF('Intro &amp; Setup'!$W$30='Intro &amp; Setup'!$BN$15, IF($Z$3='Intro &amp; Setup'!$BN$9, Q114, AK114)+'Intro &amp; Setup'!$AF$27, WORKDAY(IF($Z$3='Intro &amp; Setup'!$BN$9, Q114, AK114), 'Intro &amp; Setup'!$AF$27, $BR$59:$BR$106)))</f>
        <v/>
      </c>
      <c r="AM114" s="10" t="str">
        <f>IF(OR($H114="", AM$9="", R114=""), "", IF('Intro &amp; Setup'!$W$30='Intro &amp; Setup'!$BN$15, IF($Z$3='Intro &amp; Setup'!$BN$9, R114, AL114)+'Intro &amp; Setup'!$AF$28, WORKDAY(IF($Z$3='Intro &amp; Setup'!$BN$9, R114, AL114), 'Intro &amp; Setup'!$AF$28, $BR$59:$BR$106)))</f>
        <v/>
      </c>
      <c r="AO114" s="18" t="str">
        <f t="shared" si="60"/>
        <v/>
      </c>
      <c r="AQ114" s="61" t="str">
        <f t="shared" si="47"/>
        <v/>
      </c>
      <c r="AS114" s="13" t="str">
        <f>IF(AD114="", "", IF(J114="", IF('Intro &amp; Setup'!$W$30='Intro &amp; Setup'!$BN$5, AD114-$BP$2, NETWORKDAYS($BP$2, AD114, $BR$59:$BR$106)-1), IF(AD114&lt;J114, $AS$7, $AS$6)))</f>
        <v/>
      </c>
      <c r="AT114" s="20" t="str">
        <f>IF(AE114="", "", IF(K114="", IF('Intro &amp; Setup'!$W$30='Intro &amp; Setup'!$BN$5, AE114-$BP$2, NETWORKDAYS($BP$2, AE114, $BR$59:$BR$106)-1), IF(AE114&lt;K114, $AS$7, $AS$6)))</f>
        <v/>
      </c>
      <c r="AU114" s="20" t="str">
        <f>IF(AF114="", "", IF(L114="", IF('Intro &amp; Setup'!$W$30='Intro &amp; Setup'!$BN$5, AF114-$BP$2, NETWORKDAYS($BP$2, AF114, $BR$59:$BR$106)-1), IF(AF114&lt;L114, $AS$7, $AS$6)))</f>
        <v/>
      </c>
      <c r="AV114" s="20" t="str">
        <f>IF(AG114="", "", IF(M114="", IF('Intro &amp; Setup'!$W$30='Intro &amp; Setup'!$BN$5, AG114-$BP$2, NETWORKDAYS($BP$2, AG114, $BR$59:$BR$106)-1), IF(AG114&lt;M114, $AS$7, $AS$6)))</f>
        <v/>
      </c>
      <c r="AW114" s="20" t="str">
        <f>IF(AH114="", "", IF(N114="", IF('Intro &amp; Setup'!$W$30='Intro &amp; Setup'!$BN$5, AH114-$BP$2, NETWORKDAYS($BP$2, AH114, $BR$59:$BR$106)-1), IF(AH114&lt;N114, $AS$7, $AS$6)))</f>
        <v/>
      </c>
      <c r="AX114" s="20" t="str">
        <f>IF(AI114="", "", IF(O114="", IF('Intro &amp; Setup'!$W$30='Intro &amp; Setup'!$BN$5, AI114-$BP$2, NETWORKDAYS($BP$2, AI114, $BR$59:$BR$106)-1), IF(AI114&lt;O114, $AS$7, $AS$6)))</f>
        <v/>
      </c>
      <c r="AY114" s="20" t="str">
        <f>IF(AJ114="", "", IF(P114="", IF('Intro &amp; Setup'!$W$30='Intro &amp; Setup'!$BN$5, AJ114-$BP$2, NETWORKDAYS($BP$2, AJ114, $BR$59:$BR$106)-1), IF(AJ114&lt;P114, $AS$7, $AS$6)))</f>
        <v/>
      </c>
      <c r="AZ114" s="20" t="str">
        <f>IF(AK114="", "", IF(Q114="", IF('Intro &amp; Setup'!$W$30='Intro &amp; Setup'!$BN$5, AK114-$BP$2, NETWORKDAYS($BP$2, AK114, $BR$59:$BR$106)-1), IF(AK114&lt;Q114, $AS$7, $AS$6)))</f>
        <v/>
      </c>
      <c r="BA114" s="20" t="str">
        <f>IF(AL114="", "", IF(R114="", IF('Intro &amp; Setup'!$W$30='Intro &amp; Setup'!$BN$5, AL114-$BP$2, NETWORKDAYS($BP$2, AL114, $BR$59:$BR$106)-1), IF(AL114&lt;R114, $AS$7, $AS$6)))</f>
        <v/>
      </c>
      <c r="BB114" s="14" t="str">
        <f>IF(AM114="", "", IF(S114="", IF('Intro &amp; Setup'!$W$30='Intro &amp; Setup'!$BN$5, AM114-$BP$2, NETWORKDAYS($BP$2, AM114, $BR$59:$BR$106)-1), IF(AM114&lt;S114, $AS$7, $AS$6)))</f>
        <v/>
      </c>
      <c r="BD114" s="13" t="str">
        <f t="shared" si="48"/>
        <v/>
      </c>
      <c r="BE114" s="20" t="str">
        <f t="shared" si="49"/>
        <v/>
      </c>
      <c r="BF114" s="20" t="str">
        <f t="shared" si="50"/>
        <v/>
      </c>
      <c r="BG114" s="20" t="str">
        <f t="shared" si="51"/>
        <v/>
      </c>
      <c r="BH114" s="20" t="str">
        <f t="shared" si="52"/>
        <v/>
      </c>
      <c r="BI114" s="20" t="str">
        <f t="shared" si="53"/>
        <v/>
      </c>
      <c r="BJ114" s="20" t="str">
        <f t="shared" si="54"/>
        <v/>
      </c>
      <c r="BK114" s="20" t="str">
        <f t="shared" si="55"/>
        <v/>
      </c>
      <c r="BL114" s="20" t="str">
        <f t="shared" si="56"/>
        <v/>
      </c>
      <c r="BM114" s="14" t="str">
        <f t="shared" si="57"/>
        <v/>
      </c>
      <c r="BR114" s="43"/>
    </row>
    <row r="115" spans="1:70" x14ac:dyDescent="0.25">
      <c r="A115" s="58"/>
      <c r="B115" s="13" t="str">
        <f t="shared" si="62"/>
        <v/>
      </c>
      <c r="C115" s="18" t="str">
        <f t="shared" si="62"/>
        <v/>
      </c>
      <c r="D115" s="14" t="str">
        <f t="shared" si="62"/>
        <v/>
      </c>
      <c r="E115" s="58"/>
      <c r="F115" s="3" t="str">
        <f t="shared" si="43"/>
        <v/>
      </c>
      <c r="G115" s="58"/>
      <c r="H115" s="95"/>
      <c r="I115" s="96"/>
      <c r="J115" s="97"/>
      <c r="K115" s="96"/>
      <c r="L115" s="96"/>
      <c r="M115" s="96"/>
      <c r="N115" s="96"/>
      <c r="O115" s="96"/>
      <c r="P115" s="96"/>
      <c r="Q115" s="96"/>
      <c r="R115" s="96"/>
      <c r="S115" s="98"/>
      <c r="T115" s="58"/>
      <c r="V115" s="18" t="str">
        <f t="shared" si="44"/>
        <v/>
      </c>
      <c r="W115" s="14" t="str">
        <f t="shared" si="45"/>
        <v/>
      </c>
      <c r="Y115" s="18" t="str">
        <f t="shared" si="61"/>
        <v/>
      </c>
      <c r="Z115" s="14" t="str">
        <f t="shared" si="61"/>
        <v/>
      </c>
      <c r="AB115" s="77" t="str">
        <f t="shared" si="46"/>
        <v/>
      </c>
      <c r="AD115" s="48" t="str">
        <f>IF(OR($H115="", AD$9="", I115=""), "", IF('Intro &amp; Setup'!$W$30='Intro &amp; Setup'!$BN$15, I115+'Intro &amp; Setup'!$AF$19, WORKDAY(I115, 'Intro &amp; Setup'!$AF$19, $BR$59:$BR$106)))</f>
        <v/>
      </c>
      <c r="AE115" s="2" t="str">
        <f>IF(OR($H115="", AE$9="", J115=""), "", IF('Intro &amp; Setup'!$W$30='Intro &amp; Setup'!$BN$15, IF($Z$3='Intro &amp; Setup'!$BN$9, J115, AD115)+'Intro &amp; Setup'!$AF$20, WORKDAY(IF($Z$3='Intro &amp; Setup'!$BN$9, J115, AD115), 'Intro &amp; Setup'!$AF$20, $BR$59:$BR$106)))</f>
        <v/>
      </c>
      <c r="AF115" s="2" t="str">
        <f>IF(OR($H115="", AF$9="", K115=""), "", IF('Intro &amp; Setup'!$W$30='Intro &amp; Setup'!$BN$15, IF($Z$3='Intro &amp; Setup'!$BN$9, K115, AE115)+'Intro &amp; Setup'!$AF$21, WORKDAY(IF($Z$3='Intro &amp; Setup'!$BN$9, K115, AE115), 'Intro &amp; Setup'!$AF$21, $BR$59:$BR$106)))</f>
        <v/>
      </c>
      <c r="AG115" s="2" t="str">
        <f>IF(OR($H115="", AG$9="", L115=""), "", IF('Intro &amp; Setup'!$W$30='Intro &amp; Setup'!$BN$15, IF($Z$3='Intro &amp; Setup'!$BN$9, L115, AF115)+'Intro &amp; Setup'!$AF$22, WORKDAY(IF($Z$3='Intro &amp; Setup'!$BN$9, L115, AF115), 'Intro &amp; Setup'!$AF$22, $BR$59:$BR$106)))</f>
        <v/>
      </c>
      <c r="AH115" s="2" t="str">
        <f>IF(OR($H115="", AH$9="", M115=""), "", IF('Intro &amp; Setup'!$W$30='Intro &amp; Setup'!$BN$15, IF($Z$3='Intro &amp; Setup'!$BN$9, M115, AG115)+'Intro &amp; Setup'!$AF$23, WORKDAY(IF($Z$3='Intro &amp; Setup'!$BN$9, M115, AG115), 'Intro &amp; Setup'!$AF$23, $BR$59:$BR$106)))</f>
        <v/>
      </c>
      <c r="AI115" s="2" t="str">
        <f>IF(OR($H115="", AI$9="", N115=""), "", IF('Intro &amp; Setup'!$W$30='Intro &amp; Setup'!$BN$15, IF($Z$3='Intro &amp; Setup'!$BN$9, N115, AH115)+'Intro &amp; Setup'!$AF$24, WORKDAY(IF($Z$3='Intro &amp; Setup'!$BN$9, N115, AH115), 'Intro &amp; Setup'!$AF$24, $BR$59:$BR$106)))</f>
        <v/>
      </c>
      <c r="AJ115" s="2" t="str">
        <f>IF(OR($H115="", AJ$9="", O115=""), "", IF('Intro &amp; Setup'!$W$30='Intro &amp; Setup'!$BN$15, IF($Z$3='Intro &amp; Setup'!$BN$9, O115, AI115)+'Intro &amp; Setup'!$AF$25, WORKDAY(IF($Z$3='Intro &amp; Setup'!$BN$9, O115, AI115), 'Intro &amp; Setup'!$AF$25, $BR$59:$BR$106)))</f>
        <v/>
      </c>
      <c r="AK115" s="2" t="str">
        <f>IF(OR($H115="", AK$9="", P115=""), "", IF('Intro &amp; Setup'!$W$30='Intro &amp; Setup'!$BN$15, IF($Z$3='Intro &amp; Setup'!$BN$9, P115, AJ115)+'Intro &amp; Setup'!$AF$26, WORKDAY(IF($Z$3='Intro &amp; Setup'!$BN$9, P115, AJ115), 'Intro &amp; Setup'!$AF$26, $BR$59:$BR$106)))</f>
        <v/>
      </c>
      <c r="AL115" s="2" t="str">
        <f>IF(OR($H115="", AL$9="", Q115=""), "", IF('Intro &amp; Setup'!$W$30='Intro &amp; Setup'!$BN$15, IF($Z$3='Intro &amp; Setup'!$BN$9, Q115, AK115)+'Intro &amp; Setup'!$AF$27, WORKDAY(IF($Z$3='Intro &amp; Setup'!$BN$9, Q115, AK115), 'Intro &amp; Setup'!$AF$27, $BR$59:$BR$106)))</f>
        <v/>
      </c>
      <c r="AM115" s="10" t="str">
        <f>IF(OR($H115="", AM$9="", R115=""), "", IF('Intro &amp; Setup'!$W$30='Intro &amp; Setup'!$BN$15, IF($Z$3='Intro &amp; Setup'!$BN$9, R115, AL115)+'Intro &amp; Setup'!$AF$28, WORKDAY(IF($Z$3='Intro &amp; Setup'!$BN$9, R115, AL115), 'Intro &amp; Setup'!$AF$28, $BR$59:$BR$106)))</f>
        <v/>
      </c>
      <c r="AO115" s="18" t="str">
        <f t="shared" si="60"/>
        <v/>
      </c>
      <c r="AQ115" s="61" t="str">
        <f t="shared" si="47"/>
        <v/>
      </c>
      <c r="AS115" s="13" t="str">
        <f>IF(AD115="", "", IF(J115="", IF('Intro &amp; Setup'!$W$30='Intro &amp; Setup'!$BN$5, AD115-$BP$2, NETWORKDAYS($BP$2, AD115, $BR$59:$BR$106)-1), IF(AD115&lt;J115, $AS$7, $AS$6)))</f>
        <v/>
      </c>
      <c r="AT115" s="20" t="str">
        <f>IF(AE115="", "", IF(K115="", IF('Intro &amp; Setup'!$W$30='Intro &amp; Setup'!$BN$5, AE115-$BP$2, NETWORKDAYS($BP$2, AE115, $BR$59:$BR$106)-1), IF(AE115&lt;K115, $AS$7, $AS$6)))</f>
        <v/>
      </c>
      <c r="AU115" s="20" t="str">
        <f>IF(AF115="", "", IF(L115="", IF('Intro &amp; Setup'!$W$30='Intro &amp; Setup'!$BN$5, AF115-$BP$2, NETWORKDAYS($BP$2, AF115, $BR$59:$BR$106)-1), IF(AF115&lt;L115, $AS$7, $AS$6)))</f>
        <v/>
      </c>
      <c r="AV115" s="20" t="str">
        <f>IF(AG115="", "", IF(M115="", IF('Intro &amp; Setup'!$W$30='Intro &amp; Setup'!$BN$5, AG115-$BP$2, NETWORKDAYS($BP$2, AG115, $BR$59:$BR$106)-1), IF(AG115&lt;M115, $AS$7, $AS$6)))</f>
        <v/>
      </c>
      <c r="AW115" s="20" t="str">
        <f>IF(AH115="", "", IF(N115="", IF('Intro &amp; Setup'!$W$30='Intro &amp; Setup'!$BN$5, AH115-$BP$2, NETWORKDAYS($BP$2, AH115, $BR$59:$BR$106)-1), IF(AH115&lt;N115, $AS$7, $AS$6)))</f>
        <v/>
      </c>
      <c r="AX115" s="20" t="str">
        <f>IF(AI115="", "", IF(O115="", IF('Intro &amp; Setup'!$W$30='Intro &amp; Setup'!$BN$5, AI115-$BP$2, NETWORKDAYS($BP$2, AI115, $BR$59:$BR$106)-1), IF(AI115&lt;O115, $AS$7, $AS$6)))</f>
        <v/>
      </c>
      <c r="AY115" s="20" t="str">
        <f>IF(AJ115="", "", IF(P115="", IF('Intro &amp; Setup'!$W$30='Intro &amp; Setup'!$BN$5, AJ115-$BP$2, NETWORKDAYS($BP$2, AJ115, $BR$59:$BR$106)-1), IF(AJ115&lt;P115, $AS$7, $AS$6)))</f>
        <v/>
      </c>
      <c r="AZ115" s="20" t="str">
        <f>IF(AK115="", "", IF(Q115="", IF('Intro &amp; Setup'!$W$30='Intro &amp; Setup'!$BN$5, AK115-$BP$2, NETWORKDAYS($BP$2, AK115, $BR$59:$BR$106)-1), IF(AK115&lt;Q115, $AS$7, $AS$6)))</f>
        <v/>
      </c>
      <c r="BA115" s="20" t="str">
        <f>IF(AL115="", "", IF(R115="", IF('Intro &amp; Setup'!$W$30='Intro &amp; Setup'!$BN$5, AL115-$BP$2, NETWORKDAYS($BP$2, AL115, $BR$59:$BR$106)-1), IF(AL115&lt;R115, $AS$7, $AS$6)))</f>
        <v/>
      </c>
      <c r="BB115" s="14" t="str">
        <f>IF(AM115="", "", IF(S115="", IF('Intro &amp; Setup'!$W$30='Intro &amp; Setup'!$BN$5, AM115-$BP$2, NETWORKDAYS($BP$2, AM115, $BR$59:$BR$106)-1), IF(AM115&lt;S115, $AS$7, $AS$6)))</f>
        <v/>
      </c>
      <c r="BD115" s="13" t="str">
        <f t="shared" si="48"/>
        <v/>
      </c>
      <c r="BE115" s="20" t="str">
        <f t="shared" si="49"/>
        <v/>
      </c>
      <c r="BF115" s="20" t="str">
        <f t="shared" si="50"/>
        <v/>
      </c>
      <c r="BG115" s="20" t="str">
        <f t="shared" si="51"/>
        <v/>
      </c>
      <c r="BH115" s="20" t="str">
        <f t="shared" si="52"/>
        <v/>
      </c>
      <c r="BI115" s="20" t="str">
        <f t="shared" si="53"/>
        <v/>
      </c>
      <c r="BJ115" s="20" t="str">
        <f t="shared" si="54"/>
        <v/>
      </c>
      <c r="BK115" s="20" t="str">
        <f t="shared" si="55"/>
        <v/>
      </c>
      <c r="BL115" s="20" t="str">
        <f t="shared" si="56"/>
        <v/>
      </c>
      <c r="BM115" s="14" t="str">
        <f t="shared" si="57"/>
        <v/>
      </c>
      <c r="BR115" s="43"/>
    </row>
    <row r="116" spans="1:70" x14ac:dyDescent="0.25">
      <c r="A116" s="58"/>
      <c r="B116" s="13" t="str">
        <f t="shared" si="62"/>
        <v/>
      </c>
      <c r="C116" s="18" t="str">
        <f t="shared" si="62"/>
        <v/>
      </c>
      <c r="D116" s="14" t="str">
        <f t="shared" si="62"/>
        <v/>
      </c>
      <c r="E116" s="58"/>
      <c r="F116" s="3" t="str">
        <f t="shared" si="43"/>
        <v/>
      </c>
      <c r="G116" s="58"/>
      <c r="H116" s="95"/>
      <c r="I116" s="96"/>
      <c r="J116" s="97"/>
      <c r="K116" s="96"/>
      <c r="L116" s="96"/>
      <c r="M116" s="96"/>
      <c r="N116" s="96"/>
      <c r="O116" s="96"/>
      <c r="P116" s="96"/>
      <c r="Q116" s="96"/>
      <c r="R116" s="96"/>
      <c r="S116" s="98"/>
      <c r="T116" s="58"/>
      <c r="V116" s="18" t="str">
        <f t="shared" si="44"/>
        <v/>
      </c>
      <c r="W116" s="14" t="str">
        <f t="shared" si="45"/>
        <v/>
      </c>
      <c r="Y116" s="18" t="str">
        <f t="shared" si="61"/>
        <v/>
      </c>
      <c r="Z116" s="14" t="str">
        <f t="shared" si="61"/>
        <v/>
      </c>
      <c r="AB116" s="77" t="str">
        <f t="shared" si="46"/>
        <v/>
      </c>
      <c r="AD116" s="48" t="str">
        <f>IF(OR($H116="", AD$9="", I116=""), "", IF('Intro &amp; Setup'!$W$30='Intro &amp; Setup'!$BN$15, I116+'Intro &amp; Setup'!$AF$19, WORKDAY(I116, 'Intro &amp; Setup'!$AF$19, $BR$59:$BR$106)))</f>
        <v/>
      </c>
      <c r="AE116" s="2" t="str">
        <f>IF(OR($H116="", AE$9="", J116=""), "", IF('Intro &amp; Setup'!$W$30='Intro &amp; Setup'!$BN$15, IF($Z$3='Intro &amp; Setup'!$BN$9, J116, AD116)+'Intro &amp; Setup'!$AF$20, WORKDAY(IF($Z$3='Intro &amp; Setup'!$BN$9, J116, AD116), 'Intro &amp; Setup'!$AF$20, $BR$59:$BR$106)))</f>
        <v/>
      </c>
      <c r="AF116" s="2" t="str">
        <f>IF(OR($H116="", AF$9="", K116=""), "", IF('Intro &amp; Setup'!$W$30='Intro &amp; Setup'!$BN$15, IF($Z$3='Intro &amp; Setup'!$BN$9, K116, AE116)+'Intro &amp; Setup'!$AF$21, WORKDAY(IF($Z$3='Intro &amp; Setup'!$BN$9, K116, AE116), 'Intro &amp; Setup'!$AF$21, $BR$59:$BR$106)))</f>
        <v/>
      </c>
      <c r="AG116" s="2" t="str">
        <f>IF(OR($H116="", AG$9="", L116=""), "", IF('Intro &amp; Setup'!$W$30='Intro &amp; Setup'!$BN$15, IF($Z$3='Intro &amp; Setup'!$BN$9, L116, AF116)+'Intro &amp; Setup'!$AF$22, WORKDAY(IF($Z$3='Intro &amp; Setup'!$BN$9, L116, AF116), 'Intro &amp; Setup'!$AF$22, $BR$59:$BR$106)))</f>
        <v/>
      </c>
      <c r="AH116" s="2" t="str">
        <f>IF(OR($H116="", AH$9="", M116=""), "", IF('Intro &amp; Setup'!$W$30='Intro &amp; Setup'!$BN$15, IF($Z$3='Intro &amp; Setup'!$BN$9, M116, AG116)+'Intro &amp; Setup'!$AF$23, WORKDAY(IF($Z$3='Intro &amp; Setup'!$BN$9, M116, AG116), 'Intro &amp; Setup'!$AF$23, $BR$59:$BR$106)))</f>
        <v/>
      </c>
      <c r="AI116" s="2" t="str">
        <f>IF(OR($H116="", AI$9="", N116=""), "", IF('Intro &amp; Setup'!$W$30='Intro &amp; Setup'!$BN$15, IF($Z$3='Intro &amp; Setup'!$BN$9, N116, AH116)+'Intro &amp; Setup'!$AF$24, WORKDAY(IF($Z$3='Intro &amp; Setup'!$BN$9, N116, AH116), 'Intro &amp; Setup'!$AF$24, $BR$59:$BR$106)))</f>
        <v/>
      </c>
      <c r="AJ116" s="2" t="str">
        <f>IF(OR($H116="", AJ$9="", O116=""), "", IF('Intro &amp; Setup'!$W$30='Intro &amp; Setup'!$BN$15, IF($Z$3='Intro &amp; Setup'!$BN$9, O116, AI116)+'Intro &amp; Setup'!$AF$25, WORKDAY(IF($Z$3='Intro &amp; Setup'!$BN$9, O116, AI116), 'Intro &amp; Setup'!$AF$25, $BR$59:$BR$106)))</f>
        <v/>
      </c>
      <c r="AK116" s="2" t="str">
        <f>IF(OR($H116="", AK$9="", P116=""), "", IF('Intro &amp; Setup'!$W$30='Intro &amp; Setup'!$BN$15, IF($Z$3='Intro &amp; Setup'!$BN$9, P116, AJ116)+'Intro &amp; Setup'!$AF$26, WORKDAY(IF($Z$3='Intro &amp; Setup'!$BN$9, P116, AJ116), 'Intro &amp; Setup'!$AF$26, $BR$59:$BR$106)))</f>
        <v/>
      </c>
      <c r="AL116" s="2" t="str">
        <f>IF(OR($H116="", AL$9="", Q116=""), "", IF('Intro &amp; Setup'!$W$30='Intro &amp; Setup'!$BN$15, IF($Z$3='Intro &amp; Setup'!$BN$9, Q116, AK116)+'Intro &amp; Setup'!$AF$27, WORKDAY(IF($Z$3='Intro &amp; Setup'!$BN$9, Q116, AK116), 'Intro &amp; Setup'!$AF$27, $BR$59:$BR$106)))</f>
        <v/>
      </c>
      <c r="AM116" s="10" t="str">
        <f>IF(OR($H116="", AM$9="", R116=""), "", IF('Intro &amp; Setup'!$W$30='Intro &amp; Setup'!$BN$15, IF($Z$3='Intro &amp; Setup'!$BN$9, R116, AL116)+'Intro &amp; Setup'!$AF$28, WORKDAY(IF($Z$3='Intro &amp; Setup'!$BN$9, R116, AL116), 'Intro &amp; Setup'!$AF$28, $BR$59:$BR$106)))</f>
        <v/>
      </c>
      <c r="AO116" s="18" t="str">
        <f t="shared" si="60"/>
        <v/>
      </c>
      <c r="AQ116" s="61" t="str">
        <f t="shared" si="47"/>
        <v/>
      </c>
      <c r="AS116" s="13" t="str">
        <f>IF(AD116="", "", IF(J116="", IF('Intro &amp; Setup'!$W$30='Intro &amp; Setup'!$BN$5, AD116-$BP$2, NETWORKDAYS($BP$2, AD116, $BR$59:$BR$106)-1), IF(AD116&lt;J116, $AS$7, $AS$6)))</f>
        <v/>
      </c>
      <c r="AT116" s="20" t="str">
        <f>IF(AE116="", "", IF(K116="", IF('Intro &amp; Setup'!$W$30='Intro &amp; Setup'!$BN$5, AE116-$BP$2, NETWORKDAYS($BP$2, AE116, $BR$59:$BR$106)-1), IF(AE116&lt;K116, $AS$7, $AS$6)))</f>
        <v/>
      </c>
      <c r="AU116" s="20" t="str">
        <f>IF(AF116="", "", IF(L116="", IF('Intro &amp; Setup'!$W$30='Intro &amp; Setup'!$BN$5, AF116-$BP$2, NETWORKDAYS($BP$2, AF116, $BR$59:$BR$106)-1), IF(AF116&lt;L116, $AS$7, $AS$6)))</f>
        <v/>
      </c>
      <c r="AV116" s="20" t="str">
        <f>IF(AG116="", "", IF(M116="", IF('Intro &amp; Setup'!$W$30='Intro &amp; Setup'!$BN$5, AG116-$BP$2, NETWORKDAYS($BP$2, AG116, $BR$59:$BR$106)-1), IF(AG116&lt;M116, $AS$7, $AS$6)))</f>
        <v/>
      </c>
      <c r="AW116" s="20" t="str">
        <f>IF(AH116="", "", IF(N116="", IF('Intro &amp; Setup'!$W$30='Intro &amp; Setup'!$BN$5, AH116-$BP$2, NETWORKDAYS($BP$2, AH116, $BR$59:$BR$106)-1), IF(AH116&lt;N116, $AS$7, $AS$6)))</f>
        <v/>
      </c>
      <c r="AX116" s="20" t="str">
        <f>IF(AI116="", "", IF(O116="", IF('Intro &amp; Setup'!$W$30='Intro &amp; Setup'!$BN$5, AI116-$BP$2, NETWORKDAYS($BP$2, AI116, $BR$59:$BR$106)-1), IF(AI116&lt;O116, $AS$7, $AS$6)))</f>
        <v/>
      </c>
      <c r="AY116" s="20" t="str">
        <f>IF(AJ116="", "", IF(P116="", IF('Intro &amp; Setup'!$W$30='Intro &amp; Setup'!$BN$5, AJ116-$BP$2, NETWORKDAYS($BP$2, AJ116, $BR$59:$BR$106)-1), IF(AJ116&lt;P116, $AS$7, $AS$6)))</f>
        <v/>
      </c>
      <c r="AZ116" s="20" t="str">
        <f>IF(AK116="", "", IF(Q116="", IF('Intro &amp; Setup'!$W$30='Intro &amp; Setup'!$BN$5, AK116-$BP$2, NETWORKDAYS($BP$2, AK116, $BR$59:$BR$106)-1), IF(AK116&lt;Q116, $AS$7, $AS$6)))</f>
        <v/>
      </c>
      <c r="BA116" s="20" t="str">
        <f>IF(AL116="", "", IF(R116="", IF('Intro &amp; Setup'!$W$30='Intro &amp; Setup'!$BN$5, AL116-$BP$2, NETWORKDAYS($BP$2, AL116, $BR$59:$BR$106)-1), IF(AL116&lt;R116, $AS$7, $AS$6)))</f>
        <v/>
      </c>
      <c r="BB116" s="14" t="str">
        <f>IF(AM116="", "", IF(S116="", IF('Intro &amp; Setup'!$W$30='Intro &amp; Setup'!$BN$5, AM116-$BP$2, NETWORKDAYS($BP$2, AM116, $BR$59:$BR$106)-1), IF(AM116&lt;S116, $AS$7, $AS$6)))</f>
        <v/>
      </c>
      <c r="BD116" s="13" t="str">
        <f t="shared" si="48"/>
        <v/>
      </c>
      <c r="BE116" s="20" t="str">
        <f t="shared" si="49"/>
        <v/>
      </c>
      <c r="BF116" s="20" t="str">
        <f t="shared" si="50"/>
        <v/>
      </c>
      <c r="BG116" s="20" t="str">
        <f t="shared" si="51"/>
        <v/>
      </c>
      <c r="BH116" s="20" t="str">
        <f t="shared" si="52"/>
        <v/>
      </c>
      <c r="BI116" s="20" t="str">
        <f t="shared" si="53"/>
        <v/>
      </c>
      <c r="BJ116" s="20" t="str">
        <f t="shared" si="54"/>
        <v/>
      </c>
      <c r="BK116" s="20" t="str">
        <f t="shared" si="55"/>
        <v/>
      </c>
      <c r="BL116" s="20" t="str">
        <f t="shared" si="56"/>
        <v/>
      </c>
      <c r="BM116" s="14" t="str">
        <f t="shared" si="57"/>
        <v/>
      </c>
    </row>
    <row r="117" spans="1:70" x14ac:dyDescent="0.25">
      <c r="A117" s="58"/>
      <c r="B117" s="13" t="str">
        <f t="shared" si="62"/>
        <v/>
      </c>
      <c r="C117" s="18" t="str">
        <f t="shared" si="62"/>
        <v/>
      </c>
      <c r="D117" s="14" t="str">
        <f t="shared" si="62"/>
        <v/>
      </c>
      <c r="E117" s="58"/>
      <c r="F117" s="3" t="str">
        <f t="shared" si="43"/>
        <v/>
      </c>
      <c r="G117" s="58"/>
      <c r="H117" s="95"/>
      <c r="I117" s="96"/>
      <c r="J117" s="97"/>
      <c r="K117" s="96"/>
      <c r="L117" s="96"/>
      <c r="M117" s="96"/>
      <c r="N117" s="96"/>
      <c r="O117" s="96"/>
      <c r="P117" s="96"/>
      <c r="Q117" s="96"/>
      <c r="R117" s="96"/>
      <c r="S117" s="98"/>
      <c r="T117" s="58"/>
      <c r="V117" s="18" t="str">
        <f t="shared" si="44"/>
        <v/>
      </c>
      <c r="W117" s="14" t="str">
        <f t="shared" si="45"/>
        <v/>
      </c>
      <c r="Y117" s="18" t="str">
        <f t="shared" si="61"/>
        <v/>
      </c>
      <c r="Z117" s="14" t="str">
        <f t="shared" si="61"/>
        <v/>
      </c>
      <c r="AB117" s="77" t="str">
        <f t="shared" si="46"/>
        <v/>
      </c>
      <c r="AD117" s="48" t="str">
        <f>IF(OR($H117="", AD$9="", I117=""), "", IF('Intro &amp; Setup'!$W$30='Intro &amp; Setup'!$BN$15, I117+'Intro &amp; Setup'!$AF$19, WORKDAY(I117, 'Intro &amp; Setup'!$AF$19, $BR$59:$BR$106)))</f>
        <v/>
      </c>
      <c r="AE117" s="2" t="str">
        <f>IF(OR($H117="", AE$9="", J117=""), "", IF('Intro &amp; Setup'!$W$30='Intro &amp; Setup'!$BN$15, IF($Z$3='Intro &amp; Setup'!$BN$9, J117, AD117)+'Intro &amp; Setup'!$AF$20, WORKDAY(IF($Z$3='Intro &amp; Setup'!$BN$9, J117, AD117), 'Intro &amp; Setup'!$AF$20, $BR$59:$BR$106)))</f>
        <v/>
      </c>
      <c r="AF117" s="2" t="str">
        <f>IF(OR($H117="", AF$9="", K117=""), "", IF('Intro &amp; Setup'!$W$30='Intro &amp; Setup'!$BN$15, IF($Z$3='Intro &amp; Setup'!$BN$9, K117, AE117)+'Intro &amp; Setup'!$AF$21, WORKDAY(IF($Z$3='Intro &amp; Setup'!$BN$9, K117, AE117), 'Intro &amp; Setup'!$AF$21, $BR$59:$BR$106)))</f>
        <v/>
      </c>
      <c r="AG117" s="2" t="str">
        <f>IF(OR($H117="", AG$9="", L117=""), "", IF('Intro &amp; Setup'!$W$30='Intro &amp; Setup'!$BN$15, IF($Z$3='Intro &amp; Setup'!$BN$9, L117, AF117)+'Intro &amp; Setup'!$AF$22, WORKDAY(IF($Z$3='Intro &amp; Setup'!$BN$9, L117, AF117), 'Intro &amp; Setup'!$AF$22, $BR$59:$BR$106)))</f>
        <v/>
      </c>
      <c r="AH117" s="2" t="str">
        <f>IF(OR($H117="", AH$9="", M117=""), "", IF('Intro &amp; Setup'!$W$30='Intro &amp; Setup'!$BN$15, IF($Z$3='Intro &amp; Setup'!$BN$9, M117, AG117)+'Intro &amp; Setup'!$AF$23, WORKDAY(IF($Z$3='Intro &amp; Setup'!$BN$9, M117, AG117), 'Intro &amp; Setup'!$AF$23, $BR$59:$BR$106)))</f>
        <v/>
      </c>
      <c r="AI117" s="2" t="str">
        <f>IF(OR($H117="", AI$9="", N117=""), "", IF('Intro &amp; Setup'!$W$30='Intro &amp; Setup'!$BN$15, IF($Z$3='Intro &amp; Setup'!$BN$9, N117, AH117)+'Intro &amp; Setup'!$AF$24, WORKDAY(IF($Z$3='Intro &amp; Setup'!$BN$9, N117, AH117), 'Intro &amp; Setup'!$AF$24, $BR$59:$BR$106)))</f>
        <v/>
      </c>
      <c r="AJ117" s="2" t="str">
        <f>IF(OR($H117="", AJ$9="", O117=""), "", IF('Intro &amp; Setup'!$W$30='Intro &amp; Setup'!$BN$15, IF($Z$3='Intro &amp; Setup'!$BN$9, O117, AI117)+'Intro &amp; Setup'!$AF$25, WORKDAY(IF($Z$3='Intro &amp; Setup'!$BN$9, O117, AI117), 'Intro &amp; Setup'!$AF$25, $BR$59:$BR$106)))</f>
        <v/>
      </c>
      <c r="AK117" s="2" t="str">
        <f>IF(OR($H117="", AK$9="", P117=""), "", IF('Intro &amp; Setup'!$W$30='Intro &amp; Setup'!$BN$15, IF($Z$3='Intro &amp; Setup'!$BN$9, P117, AJ117)+'Intro &amp; Setup'!$AF$26, WORKDAY(IF($Z$3='Intro &amp; Setup'!$BN$9, P117, AJ117), 'Intro &amp; Setup'!$AF$26, $BR$59:$BR$106)))</f>
        <v/>
      </c>
      <c r="AL117" s="2" t="str">
        <f>IF(OR($H117="", AL$9="", Q117=""), "", IF('Intro &amp; Setup'!$W$30='Intro &amp; Setup'!$BN$15, IF($Z$3='Intro &amp; Setup'!$BN$9, Q117, AK117)+'Intro &amp; Setup'!$AF$27, WORKDAY(IF($Z$3='Intro &amp; Setup'!$BN$9, Q117, AK117), 'Intro &amp; Setup'!$AF$27, $BR$59:$BR$106)))</f>
        <v/>
      </c>
      <c r="AM117" s="10" t="str">
        <f>IF(OR($H117="", AM$9="", R117=""), "", IF('Intro &amp; Setup'!$W$30='Intro &amp; Setup'!$BN$15, IF($Z$3='Intro &amp; Setup'!$BN$9, R117, AL117)+'Intro &amp; Setup'!$AF$28, WORKDAY(IF($Z$3='Intro &amp; Setup'!$BN$9, R117, AL117), 'Intro &amp; Setup'!$AF$28, $BR$59:$BR$106)))</f>
        <v/>
      </c>
      <c r="AO117" s="18" t="str">
        <f t="shared" si="60"/>
        <v/>
      </c>
      <c r="AQ117" s="61" t="str">
        <f t="shared" si="47"/>
        <v/>
      </c>
      <c r="AS117" s="13" t="str">
        <f>IF(AD117="", "", IF(J117="", IF('Intro &amp; Setup'!$W$30='Intro &amp; Setup'!$BN$5, AD117-$BP$2, NETWORKDAYS($BP$2, AD117, $BR$59:$BR$106)-1), IF(AD117&lt;J117, $AS$7, $AS$6)))</f>
        <v/>
      </c>
      <c r="AT117" s="20" t="str">
        <f>IF(AE117="", "", IF(K117="", IF('Intro &amp; Setup'!$W$30='Intro &amp; Setup'!$BN$5, AE117-$BP$2, NETWORKDAYS($BP$2, AE117, $BR$59:$BR$106)-1), IF(AE117&lt;K117, $AS$7, $AS$6)))</f>
        <v/>
      </c>
      <c r="AU117" s="20" t="str">
        <f>IF(AF117="", "", IF(L117="", IF('Intro &amp; Setup'!$W$30='Intro &amp; Setup'!$BN$5, AF117-$BP$2, NETWORKDAYS($BP$2, AF117, $BR$59:$BR$106)-1), IF(AF117&lt;L117, $AS$7, $AS$6)))</f>
        <v/>
      </c>
      <c r="AV117" s="20" t="str">
        <f>IF(AG117="", "", IF(M117="", IF('Intro &amp; Setup'!$W$30='Intro &amp; Setup'!$BN$5, AG117-$BP$2, NETWORKDAYS($BP$2, AG117, $BR$59:$BR$106)-1), IF(AG117&lt;M117, $AS$7, $AS$6)))</f>
        <v/>
      </c>
      <c r="AW117" s="20" t="str">
        <f>IF(AH117="", "", IF(N117="", IF('Intro &amp; Setup'!$W$30='Intro &amp; Setup'!$BN$5, AH117-$BP$2, NETWORKDAYS($BP$2, AH117, $BR$59:$BR$106)-1), IF(AH117&lt;N117, $AS$7, $AS$6)))</f>
        <v/>
      </c>
      <c r="AX117" s="20" t="str">
        <f>IF(AI117="", "", IF(O117="", IF('Intro &amp; Setup'!$W$30='Intro &amp; Setup'!$BN$5, AI117-$BP$2, NETWORKDAYS($BP$2, AI117, $BR$59:$BR$106)-1), IF(AI117&lt;O117, $AS$7, $AS$6)))</f>
        <v/>
      </c>
      <c r="AY117" s="20" t="str">
        <f>IF(AJ117="", "", IF(P117="", IF('Intro &amp; Setup'!$W$30='Intro &amp; Setup'!$BN$5, AJ117-$BP$2, NETWORKDAYS($BP$2, AJ117, $BR$59:$BR$106)-1), IF(AJ117&lt;P117, $AS$7, $AS$6)))</f>
        <v/>
      </c>
      <c r="AZ117" s="20" t="str">
        <f>IF(AK117="", "", IF(Q117="", IF('Intro &amp; Setup'!$W$30='Intro &amp; Setup'!$BN$5, AK117-$BP$2, NETWORKDAYS($BP$2, AK117, $BR$59:$BR$106)-1), IF(AK117&lt;Q117, $AS$7, $AS$6)))</f>
        <v/>
      </c>
      <c r="BA117" s="20" t="str">
        <f>IF(AL117="", "", IF(R117="", IF('Intro &amp; Setup'!$W$30='Intro &amp; Setup'!$BN$5, AL117-$BP$2, NETWORKDAYS($BP$2, AL117, $BR$59:$BR$106)-1), IF(AL117&lt;R117, $AS$7, $AS$6)))</f>
        <v/>
      </c>
      <c r="BB117" s="14" t="str">
        <f>IF(AM117="", "", IF(S117="", IF('Intro &amp; Setup'!$W$30='Intro &amp; Setup'!$BN$5, AM117-$BP$2, NETWORKDAYS($BP$2, AM117, $BR$59:$BR$106)-1), IF(AM117&lt;S117, $AS$7, $AS$6)))</f>
        <v/>
      </c>
      <c r="BD117" s="13" t="str">
        <f t="shared" si="48"/>
        <v/>
      </c>
      <c r="BE117" s="20" t="str">
        <f t="shared" si="49"/>
        <v/>
      </c>
      <c r="BF117" s="20" t="str">
        <f t="shared" si="50"/>
        <v/>
      </c>
      <c r="BG117" s="20" t="str">
        <f t="shared" si="51"/>
        <v/>
      </c>
      <c r="BH117" s="20" t="str">
        <f t="shared" si="52"/>
        <v/>
      </c>
      <c r="BI117" s="20" t="str">
        <f t="shared" si="53"/>
        <v/>
      </c>
      <c r="BJ117" s="20" t="str">
        <f t="shared" si="54"/>
        <v/>
      </c>
      <c r="BK117" s="20" t="str">
        <f t="shared" si="55"/>
        <v/>
      </c>
      <c r="BL117" s="20" t="str">
        <f t="shared" si="56"/>
        <v/>
      </c>
      <c r="BM117" s="14" t="str">
        <f t="shared" si="57"/>
        <v/>
      </c>
    </row>
    <row r="118" spans="1:70" x14ac:dyDescent="0.25">
      <c r="A118" s="58"/>
      <c r="B118" s="13" t="str">
        <f t="shared" si="62"/>
        <v/>
      </c>
      <c r="C118" s="18" t="str">
        <f t="shared" si="62"/>
        <v/>
      </c>
      <c r="D118" s="14" t="str">
        <f t="shared" si="62"/>
        <v/>
      </c>
      <c r="E118" s="58"/>
      <c r="F118" s="3" t="str">
        <f t="shared" si="43"/>
        <v/>
      </c>
      <c r="G118" s="58"/>
      <c r="H118" s="95"/>
      <c r="I118" s="96"/>
      <c r="J118" s="97"/>
      <c r="K118" s="96"/>
      <c r="L118" s="96"/>
      <c r="M118" s="96"/>
      <c r="N118" s="96"/>
      <c r="O118" s="96"/>
      <c r="P118" s="96"/>
      <c r="Q118" s="96"/>
      <c r="R118" s="96"/>
      <c r="S118" s="98"/>
      <c r="T118" s="58"/>
      <c r="V118" s="18" t="str">
        <f t="shared" si="44"/>
        <v/>
      </c>
      <c r="W118" s="14" t="str">
        <f t="shared" si="45"/>
        <v/>
      </c>
      <c r="Y118" s="18" t="str">
        <f t="shared" si="61"/>
        <v/>
      </c>
      <c r="Z118" s="14" t="str">
        <f t="shared" si="61"/>
        <v/>
      </c>
      <c r="AB118" s="77" t="str">
        <f t="shared" si="46"/>
        <v/>
      </c>
      <c r="AD118" s="48" t="str">
        <f>IF(OR($H118="", AD$9="", I118=""), "", IF('Intro &amp; Setup'!$W$30='Intro &amp; Setup'!$BN$15, I118+'Intro &amp; Setup'!$AF$19, WORKDAY(I118, 'Intro &amp; Setup'!$AF$19, $BR$59:$BR$106)))</f>
        <v/>
      </c>
      <c r="AE118" s="2" t="str">
        <f>IF(OR($H118="", AE$9="", J118=""), "", IF('Intro &amp; Setup'!$W$30='Intro &amp; Setup'!$BN$15, IF($Z$3='Intro &amp; Setup'!$BN$9, J118, AD118)+'Intro &amp; Setup'!$AF$20, WORKDAY(IF($Z$3='Intro &amp; Setup'!$BN$9, J118, AD118), 'Intro &amp; Setup'!$AF$20, $BR$59:$BR$106)))</f>
        <v/>
      </c>
      <c r="AF118" s="2" t="str">
        <f>IF(OR($H118="", AF$9="", K118=""), "", IF('Intro &amp; Setup'!$W$30='Intro &amp; Setup'!$BN$15, IF($Z$3='Intro &amp; Setup'!$BN$9, K118, AE118)+'Intro &amp; Setup'!$AF$21, WORKDAY(IF($Z$3='Intro &amp; Setup'!$BN$9, K118, AE118), 'Intro &amp; Setup'!$AF$21, $BR$59:$BR$106)))</f>
        <v/>
      </c>
      <c r="AG118" s="2" t="str">
        <f>IF(OR($H118="", AG$9="", L118=""), "", IF('Intro &amp; Setup'!$W$30='Intro &amp; Setup'!$BN$15, IF($Z$3='Intro &amp; Setup'!$BN$9, L118, AF118)+'Intro &amp; Setup'!$AF$22, WORKDAY(IF($Z$3='Intro &amp; Setup'!$BN$9, L118, AF118), 'Intro &amp; Setup'!$AF$22, $BR$59:$BR$106)))</f>
        <v/>
      </c>
      <c r="AH118" s="2" t="str">
        <f>IF(OR($H118="", AH$9="", M118=""), "", IF('Intro &amp; Setup'!$W$30='Intro &amp; Setup'!$BN$15, IF($Z$3='Intro &amp; Setup'!$BN$9, M118, AG118)+'Intro &amp; Setup'!$AF$23, WORKDAY(IF($Z$3='Intro &amp; Setup'!$BN$9, M118, AG118), 'Intro &amp; Setup'!$AF$23, $BR$59:$BR$106)))</f>
        <v/>
      </c>
      <c r="AI118" s="2" t="str">
        <f>IF(OR($H118="", AI$9="", N118=""), "", IF('Intro &amp; Setup'!$W$30='Intro &amp; Setup'!$BN$15, IF($Z$3='Intro &amp; Setup'!$BN$9, N118, AH118)+'Intro &amp; Setup'!$AF$24, WORKDAY(IF($Z$3='Intro &amp; Setup'!$BN$9, N118, AH118), 'Intro &amp; Setup'!$AF$24, $BR$59:$BR$106)))</f>
        <v/>
      </c>
      <c r="AJ118" s="2" t="str">
        <f>IF(OR($H118="", AJ$9="", O118=""), "", IF('Intro &amp; Setup'!$W$30='Intro &amp; Setup'!$BN$15, IF($Z$3='Intro &amp; Setup'!$BN$9, O118, AI118)+'Intro &amp; Setup'!$AF$25, WORKDAY(IF($Z$3='Intro &amp; Setup'!$BN$9, O118, AI118), 'Intro &amp; Setup'!$AF$25, $BR$59:$BR$106)))</f>
        <v/>
      </c>
      <c r="AK118" s="2" t="str">
        <f>IF(OR($H118="", AK$9="", P118=""), "", IF('Intro &amp; Setup'!$W$30='Intro &amp; Setup'!$BN$15, IF($Z$3='Intro &amp; Setup'!$BN$9, P118, AJ118)+'Intro &amp; Setup'!$AF$26, WORKDAY(IF($Z$3='Intro &amp; Setup'!$BN$9, P118, AJ118), 'Intro &amp; Setup'!$AF$26, $BR$59:$BR$106)))</f>
        <v/>
      </c>
      <c r="AL118" s="2" t="str">
        <f>IF(OR($H118="", AL$9="", Q118=""), "", IF('Intro &amp; Setup'!$W$30='Intro &amp; Setup'!$BN$15, IF($Z$3='Intro &amp; Setup'!$BN$9, Q118, AK118)+'Intro &amp; Setup'!$AF$27, WORKDAY(IF($Z$3='Intro &amp; Setup'!$BN$9, Q118, AK118), 'Intro &amp; Setup'!$AF$27, $BR$59:$BR$106)))</f>
        <v/>
      </c>
      <c r="AM118" s="10" t="str">
        <f>IF(OR($H118="", AM$9="", R118=""), "", IF('Intro &amp; Setup'!$W$30='Intro &amp; Setup'!$BN$15, IF($Z$3='Intro &amp; Setup'!$BN$9, R118, AL118)+'Intro &amp; Setup'!$AF$28, WORKDAY(IF($Z$3='Intro &amp; Setup'!$BN$9, R118, AL118), 'Intro &amp; Setup'!$AF$28, $BR$59:$BR$106)))</f>
        <v/>
      </c>
      <c r="AO118" s="18" t="str">
        <f t="shared" si="60"/>
        <v/>
      </c>
      <c r="AQ118" s="61" t="str">
        <f t="shared" si="47"/>
        <v/>
      </c>
      <c r="AS118" s="13" t="str">
        <f>IF(AD118="", "", IF(J118="", IF('Intro &amp; Setup'!$W$30='Intro &amp; Setup'!$BN$5, AD118-$BP$2, NETWORKDAYS($BP$2, AD118, $BR$59:$BR$106)-1), IF(AD118&lt;J118, $AS$7, $AS$6)))</f>
        <v/>
      </c>
      <c r="AT118" s="20" t="str">
        <f>IF(AE118="", "", IF(K118="", IF('Intro &amp; Setup'!$W$30='Intro &amp; Setup'!$BN$5, AE118-$BP$2, NETWORKDAYS($BP$2, AE118, $BR$59:$BR$106)-1), IF(AE118&lt;K118, $AS$7, $AS$6)))</f>
        <v/>
      </c>
      <c r="AU118" s="20" t="str">
        <f>IF(AF118="", "", IF(L118="", IF('Intro &amp; Setup'!$W$30='Intro &amp; Setup'!$BN$5, AF118-$BP$2, NETWORKDAYS($BP$2, AF118, $BR$59:$BR$106)-1), IF(AF118&lt;L118, $AS$7, $AS$6)))</f>
        <v/>
      </c>
      <c r="AV118" s="20" t="str">
        <f>IF(AG118="", "", IF(M118="", IF('Intro &amp; Setup'!$W$30='Intro &amp; Setup'!$BN$5, AG118-$BP$2, NETWORKDAYS($BP$2, AG118, $BR$59:$BR$106)-1), IF(AG118&lt;M118, $AS$7, $AS$6)))</f>
        <v/>
      </c>
      <c r="AW118" s="20" t="str">
        <f>IF(AH118="", "", IF(N118="", IF('Intro &amp; Setup'!$W$30='Intro &amp; Setup'!$BN$5, AH118-$BP$2, NETWORKDAYS($BP$2, AH118, $BR$59:$BR$106)-1), IF(AH118&lt;N118, $AS$7, $AS$6)))</f>
        <v/>
      </c>
      <c r="AX118" s="20" t="str">
        <f>IF(AI118="", "", IF(O118="", IF('Intro &amp; Setup'!$W$30='Intro &amp; Setup'!$BN$5, AI118-$BP$2, NETWORKDAYS($BP$2, AI118, $BR$59:$BR$106)-1), IF(AI118&lt;O118, $AS$7, $AS$6)))</f>
        <v/>
      </c>
      <c r="AY118" s="20" t="str">
        <f>IF(AJ118="", "", IF(P118="", IF('Intro &amp; Setup'!$W$30='Intro &amp; Setup'!$BN$5, AJ118-$BP$2, NETWORKDAYS($BP$2, AJ118, $BR$59:$BR$106)-1), IF(AJ118&lt;P118, $AS$7, $AS$6)))</f>
        <v/>
      </c>
      <c r="AZ118" s="20" t="str">
        <f>IF(AK118="", "", IF(Q118="", IF('Intro &amp; Setup'!$W$30='Intro &amp; Setup'!$BN$5, AK118-$BP$2, NETWORKDAYS($BP$2, AK118, $BR$59:$BR$106)-1), IF(AK118&lt;Q118, $AS$7, $AS$6)))</f>
        <v/>
      </c>
      <c r="BA118" s="20" t="str">
        <f>IF(AL118="", "", IF(R118="", IF('Intro &amp; Setup'!$W$30='Intro &amp; Setup'!$BN$5, AL118-$BP$2, NETWORKDAYS($BP$2, AL118, $BR$59:$BR$106)-1), IF(AL118&lt;R118, $AS$7, $AS$6)))</f>
        <v/>
      </c>
      <c r="BB118" s="14" t="str">
        <f>IF(AM118="", "", IF(S118="", IF('Intro &amp; Setup'!$W$30='Intro &amp; Setup'!$BN$5, AM118-$BP$2, NETWORKDAYS($BP$2, AM118, $BR$59:$BR$106)-1), IF(AM118&lt;S118, $AS$7, $AS$6)))</f>
        <v/>
      </c>
      <c r="BD118" s="13" t="str">
        <f t="shared" si="48"/>
        <v/>
      </c>
      <c r="BE118" s="20" t="str">
        <f t="shared" si="49"/>
        <v/>
      </c>
      <c r="BF118" s="20" t="str">
        <f t="shared" si="50"/>
        <v/>
      </c>
      <c r="BG118" s="20" t="str">
        <f t="shared" si="51"/>
        <v/>
      </c>
      <c r="BH118" s="20" t="str">
        <f t="shared" si="52"/>
        <v/>
      </c>
      <c r="BI118" s="20" t="str">
        <f t="shared" si="53"/>
        <v/>
      </c>
      <c r="BJ118" s="20" t="str">
        <f t="shared" si="54"/>
        <v/>
      </c>
      <c r="BK118" s="20" t="str">
        <f t="shared" si="55"/>
        <v/>
      </c>
      <c r="BL118" s="20" t="str">
        <f t="shared" si="56"/>
        <v/>
      </c>
      <c r="BM118" s="14" t="str">
        <f t="shared" si="57"/>
        <v/>
      </c>
    </row>
    <row r="119" spans="1:70" x14ac:dyDescent="0.25">
      <c r="A119" s="58"/>
      <c r="B119" s="13" t="str">
        <f t="shared" si="62"/>
        <v/>
      </c>
      <c r="C119" s="18" t="str">
        <f t="shared" si="62"/>
        <v/>
      </c>
      <c r="D119" s="14" t="str">
        <f t="shared" si="62"/>
        <v/>
      </c>
      <c r="E119" s="58"/>
      <c r="F119" s="3" t="str">
        <f t="shared" si="43"/>
        <v/>
      </c>
      <c r="G119" s="58"/>
      <c r="H119" s="95"/>
      <c r="I119" s="96"/>
      <c r="J119" s="97"/>
      <c r="K119" s="96"/>
      <c r="L119" s="96"/>
      <c r="M119" s="96"/>
      <c r="N119" s="96"/>
      <c r="O119" s="96"/>
      <c r="P119" s="96"/>
      <c r="Q119" s="96"/>
      <c r="R119" s="96"/>
      <c r="S119" s="98"/>
      <c r="T119" s="58"/>
      <c r="V119" s="18" t="str">
        <f t="shared" si="44"/>
        <v/>
      </c>
      <c r="W119" s="14" t="str">
        <f t="shared" si="45"/>
        <v/>
      </c>
      <c r="Y119" s="18" t="str">
        <f t="shared" si="61"/>
        <v/>
      </c>
      <c r="Z119" s="14" t="str">
        <f t="shared" si="61"/>
        <v/>
      </c>
      <c r="AB119" s="77" t="str">
        <f t="shared" si="46"/>
        <v/>
      </c>
      <c r="AD119" s="48" t="str">
        <f>IF(OR($H119="", AD$9="", I119=""), "", IF('Intro &amp; Setup'!$W$30='Intro &amp; Setup'!$BN$15, I119+'Intro &amp; Setup'!$AF$19, WORKDAY(I119, 'Intro &amp; Setup'!$AF$19, $BR$59:$BR$106)))</f>
        <v/>
      </c>
      <c r="AE119" s="2" t="str">
        <f>IF(OR($H119="", AE$9="", J119=""), "", IF('Intro &amp; Setup'!$W$30='Intro &amp; Setup'!$BN$15, IF($Z$3='Intro &amp; Setup'!$BN$9, J119, AD119)+'Intro &amp; Setup'!$AF$20, WORKDAY(IF($Z$3='Intro &amp; Setup'!$BN$9, J119, AD119), 'Intro &amp; Setup'!$AF$20, $BR$59:$BR$106)))</f>
        <v/>
      </c>
      <c r="AF119" s="2" t="str">
        <f>IF(OR($H119="", AF$9="", K119=""), "", IF('Intro &amp; Setup'!$W$30='Intro &amp; Setup'!$BN$15, IF($Z$3='Intro &amp; Setup'!$BN$9, K119, AE119)+'Intro &amp; Setup'!$AF$21, WORKDAY(IF($Z$3='Intro &amp; Setup'!$BN$9, K119, AE119), 'Intro &amp; Setup'!$AF$21, $BR$59:$BR$106)))</f>
        <v/>
      </c>
      <c r="AG119" s="2" t="str">
        <f>IF(OR($H119="", AG$9="", L119=""), "", IF('Intro &amp; Setup'!$W$30='Intro &amp; Setup'!$BN$15, IF($Z$3='Intro &amp; Setup'!$BN$9, L119, AF119)+'Intro &amp; Setup'!$AF$22, WORKDAY(IF($Z$3='Intro &amp; Setup'!$BN$9, L119, AF119), 'Intro &amp; Setup'!$AF$22, $BR$59:$BR$106)))</f>
        <v/>
      </c>
      <c r="AH119" s="2" t="str">
        <f>IF(OR($H119="", AH$9="", M119=""), "", IF('Intro &amp; Setup'!$W$30='Intro &amp; Setup'!$BN$15, IF($Z$3='Intro &amp; Setup'!$BN$9, M119, AG119)+'Intro &amp; Setup'!$AF$23, WORKDAY(IF($Z$3='Intro &amp; Setup'!$BN$9, M119, AG119), 'Intro &amp; Setup'!$AF$23, $BR$59:$BR$106)))</f>
        <v/>
      </c>
      <c r="AI119" s="2" t="str">
        <f>IF(OR($H119="", AI$9="", N119=""), "", IF('Intro &amp; Setup'!$W$30='Intro &amp; Setup'!$BN$15, IF($Z$3='Intro &amp; Setup'!$BN$9, N119, AH119)+'Intro &amp; Setup'!$AF$24, WORKDAY(IF($Z$3='Intro &amp; Setup'!$BN$9, N119, AH119), 'Intro &amp; Setup'!$AF$24, $BR$59:$BR$106)))</f>
        <v/>
      </c>
      <c r="AJ119" s="2" t="str">
        <f>IF(OR($H119="", AJ$9="", O119=""), "", IF('Intro &amp; Setup'!$W$30='Intro &amp; Setup'!$BN$15, IF($Z$3='Intro &amp; Setup'!$BN$9, O119, AI119)+'Intro &amp; Setup'!$AF$25, WORKDAY(IF($Z$3='Intro &amp; Setup'!$BN$9, O119, AI119), 'Intro &amp; Setup'!$AF$25, $BR$59:$BR$106)))</f>
        <v/>
      </c>
      <c r="AK119" s="2" t="str">
        <f>IF(OR($H119="", AK$9="", P119=""), "", IF('Intro &amp; Setup'!$W$30='Intro &amp; Setup'!$BN$15, IF($Z$3='Intro &amp; Setup'!$BN$9, P119, AJ119)+'Intro &amp; Setup'!$AF$26, WORKDAY(IF($Z$3='Intro &amp; Setup'!$BN$9, P119, AJ119), 'Intro &amp; Setup'!$AF$26, $BR$59:$BR$106)))</f>
        <v/>
      </c>
      <c r="AL119" s="2" t="str">
        <f>IF(OR($H119="", AL$9="", Q119=""), "", IF('Intro &amp; Setup'!$W$30='Intro &amp; Setup'!$BN$15, IF($Z$3='Intro &amp; Setup'!$BN$9, Q119, AK119)+'Intro &amp; Setup'!$AF$27, WORKDAY(IF($Z$3='Intro &amp; Setup'!$BN$9, Q119, AK119), 'Intro &amp; Setup'!$AF$27, $BR$59:$BR$106)))</f>
        <v/>
      </c>
      <c r="AM119" s="10" t="str">
        <f>IF(OR($H119="", AM$9="", R119=""), "", IF('Intro &amp; Setup'!$W$30='Intro &amp; Setup'!$BN$15, IF($Z$3='Intro &amp; Setup'!$BN$9, R119, AL119)+'Intro &amp; Setup'!$AF$28, WORKDAY(IF($Z$3='Intro &amp; Setup'!$BN$9, R119, AL119), 'Intro &amp; Setup'!$AF$28, $BR$59:$BR$106)))</f>
        <v/>
      </c>
      <c r="AO119" s="18" t="str">
        <f t="shared" si="60"/>
        <v/>
      </c>
      <c r="AQ119" s="61" t="str">
        <f t="shared" si="47"/>
        <v/>
      </c>
      <c r="AS119" s="13" t="str">
        <f>IF(AD119="", "", IF(J119="", IF('Intro &amp; Setup'!$W$30='Intro &amp; Setup'!$BN$5, AD119-$BP$2, NETWORKDAYS($BP$2, AD119, $BR$59:$BR$106)-1), IF(AD119&lt;J119, $AS$7, $AS$6)))</f>
        <v/>
      </c>
      <c r="AT119" s="20" t="str">
        <f>IF(AE119="", "", IF(K119="", IF('Intro &amp; Setup'!$W$30='Intro &amp; Setup'!$BN$5, AE119-$BP$2, NETWORKDAYS($BP$2, AE119, $BR$59:$BR$106)-1), IF(AE119&lt;K119, $AS$7, $AS$6)))</f>
        <v/>
      </c>
      <c r="AU119" s="20" t="str">
        <f>IF(AF119="", "", IF(L119="", IF('Intro &amp; Setup'!$W$30='Intro &amp; Setup'!$BN$5, AF119-$BP$2, NETWORKDAYS($BP$2, AF119, $BR$59:$BR$106)-1), IF(AF119&lt;L119, $AS$7, $AS$6)))</f>
        <v/>
      </c>
      <c r="AV119" s="20" t="str">
        <f>IF(AG119="", "", IF(M119="", IF('Intro &amp; Setup'!$W$30='Intro &amp; Setup'!$BN$5, AG119-$BP$2, NETWORKDAYS($BP$2, AG119, $BR$59:$BR$106)-1), IF(AG119&lt;M119, $AS$7, $AS$6)))</f>
        <v/>
      </c>
      <c r="AW119" s="20" t="str">
        <f>IF(AH119="", "", IF(N119="", IF('Intro &amp; Setup'!$W$30='Intro &amp; Setup'!$BN$5, AH119-$BP$2, NETWORKDAYS($BP$2, AH119, $BR$59:$BR$106)-1), IF(AH119&lt;N119, $AS$7, $AS$6)))</f>
        <v/>
      </c>
      <c r="AX119" s="20" t="str">
        <f>IF(AI119="", "", IF(O119="", IF('Intro &amp; Setup'!$W$30='Intro &amp; Setup'!$BN$5, AI119-$BP$2, NETWORKDAYS($BP$2, AI119, $BR$59:$BR$106)-1), IF(AI119&lt;O119, $AS$7, $AS$6)))</f>
        <v/>
      </c>
      <c r="AY119" s="20" t="str">
        <f>IF(AJ119="", "", IF(P119="", IF('Intro &amp; Setup'!$W$30='Intro &amp; Setup'!$BN$5, AJ119-$BP$2, NETWORKDAYS($BP$2, AJ119, $BR$59:$BR$106)-1), IF(AJ119&lt;P119, $AS$7, $AS$6)))</f>
        <v/>
      </c>
      <c r="AZ119" s="20" t="str">
        <f>IF(AK119="", "", IF(Q119="", IF('Intro &amp; Setup'!$W$30='Intro &amp; Setup'!$BN$5, AK119-$BP$2, NETWORKDAYS($BP$2, AK119, $BR$59:$BR$106)-1), IF(AK119&lt;Q119, $AS$7, $AS$6)))</f>
        <v/>
      </c>
      <c r="BA119" s="20" t="str">
        <f>IF(AL119="", "", IF(R119="", IF('Intro &amp; Setup'!$W$30='Intro &amp; Setup'!$BN$5, AL119-$BP$2, NETWORKDAYS($BP$2, AL119, $BR$59:$BR$106)-1), IF(AL119&lt;R119, $AS$7, $AS$6)))</f>
        <v/>
      </c>
      <c r="BB119" s="14" t="str">
        <f>IF(AM119="", "", IF(S119="", IF('Intro &amp; Setup'!$W$30='Intro &amp; Setup'!$BN$5, AM119-$BP$2, NETWORKDAYS($BP$2, AM119, $BR$59:$BR$106)-1), IF(AM119&lt;S119, $AS$7, $AS$6)))</f>
        <v/>
      </c>
      <c r="BD119" s="13" t="str">
        <f t="shared" si="48"/>
        <v/>
      </c>
      <c r="BE119" s="20" t="str">
        <f t="shared" si="49"/>
        <v/>
      </c>
      <c r="BF119" s="20" t="str">
        <f t="shared" si="50"/>
        <v/>
      </c>
      <c r="BG119" s="20" t="str">
        <f t="shared" si="51"/>
        <v/>
      </c>
      <c r="BH119" s="20" t="str">
        <f t="shared" si="52"/>
        <v/>
      </c>
      <c r="BI119" s="20" t="str">
        <f t="shared" si="53"/>
        <v/>
      </c>
      <c r="BJ119" s="20" t="str">
        <f t="shared" si="54"/>
        <v/>
      </c>
      <c r="BK119" s="20" t="str">
        <f t="shared" si="55"/>
        <v/>
      </c>
      <c r="BL119" s="20" t="str">
        <f t="shared" si="56"/>
        <v/>
      </c>
      <c r="BM119" s="14" t="str">
        <f t="shared" si="57"/>
        <v/>
      </c>
    </row>
    <row r="120" spans="1:70" x14ac:dyDescent="0.25">
      <c r="A120" s="58"/>
      <c r="B120" s="13" t="str">
        <f t="shared" si="62"/>
        <v/>
      </c>
      <c r="C120" s="18" t="str">
        <f t="shared" si="62"/>
        <v/>
      </c>
      <c r="D120" s="14" t="str">
        <f t="shared" si="62"/>
        <v/>
      </c>
      <c r="E120" s="58"/>
      <c r="F120" s="3" t="str">
        <f t="shared" si="43"/>
        <v/>
      </c>
      <c r="G120" s="58"/>
      <c r="H120" s="95"/>
      <c r="I120" s="96"/>
      <c r="J120" s="97"/>
      <c r="K120" s="96"/>
      <c r="L120" s="96"/>
      <c r="M120" s="96"/>
      <c r="N120" s="96"/>
      <c r="O120" s="96"/>
      <c r="P120" s="96"/>
      <c r="Q120" s="96"/>
      <c r="R120" s="96"/>
      <c r="S120" s="98"/>
      <c r="T120" s="58"/>
      <c r="V120" s="18" t="str">
        <f t="shared" si="44"/>
        <v/>
      </c>
      <c r="W120" s="14" t="str">
        <f t="shared" si="45"/>
        <v/>
      </c>
      <c r="Y120" s="18" t="str">
        <f t="shared" si="61"/>
        <v/>
      </c>
      <c r="Z120" s="14" t="str">
        <f t="shared" si="61"/>
        <v/>
      </c>
      <c r="AB120" s="77" t="str">
        <f t="shared" si="46"/>
        <v/>
      </c>
      <c r="AD120" s="48" t="str">
        <f>IF(OR($H120="", AD$9="", I120=""), "", IF('Intro &amp; Setup'!$W$30='Intro &amp; Setup'!$BN$15, I120+'Intro &amp; Setup'!$AF$19, WORKDAY(I120, 'Intro &amp; Setup'!$AF$19, $BR$59:$BR$106)))</f>
        <v/>
      </c>
      <c r="AE120" s="2" t="str">
        <f>IF(OR($H120="", AE$9="", J120=""), "", IF('Intro &amp; Setup'!$W$30='Intro &amp; Setup'!$BN$15, IF($Z$3='Intro &amp; Setup'!$BN$9, J120, AD120)+'Intro &amp; Setup'!$AF$20, WORKDAY(IF($Z$3='Intro &amp; Setup'!$BN$9, J120, AD120), 'Intro &amp; Setup'!$AF$20, $BR$59:$BR$106)))</f>
        <v/>
      </c>
      <c r="AF120" s="2" t="str">
        <f>IF(OR($H120="", AF$9="", K120=""), "", IF('Intro &amp; Setup'!$W$30='Intro &amp; Setup'!$BN$15, IF($Z$3='Intro &amp; Setup'!$BN$9, K120, AE120)+'Intro &amp; Setup'!$AF$21, WORKDAY(IF($Z$3='Intro &amp; Setup'!$BN$9, K120, AE120), 'Intro &amp; Setup'!$AF$21, $BR$59:$BR$106)))</f>
        <v/>
      </c>
      <c r="AG120" s="2" t="str">
        <f>IF(OR($H120="", AG$9="", L120=""), "", IF('Intro &amp; Setup'!$W$30='Intro &amp; Setup'!$BN$15, IF($Z$3='Intro &amp; Setup'!$BN$9, L120, AF120)+'Intro &amp; Setup'!$AF$22, WORKDAY(IF($Z$3='Intro &amp; Setup'!$BN$9, L120, AF120), 'Intro &amp; Setup'!$AF$22, $BR$59:$BR$106)))</f>
        <v/>
      </c>
      <c r="AH120" s="2" t="str">
        <f>IF(OR($H120="", AH$9="", M120=""), "", IF('Intro &amp; Setup'!$W$30='Intro &amp; Setup'!$BN$15, IF($Z$3='Intro &amp; Setup'!$BN$9, M120, AG120)+'Intro &amp; Setup'!$AF$23, WORKDAY(IF($Z$3='Intro &amp; Setup'!$BN$9, M120, AG120), 'Intro &amp; Setup'!$AF$23, $BR$59:$BR$106)))</f>
        <v/>
      </c>
      <c r="AI120" s="2" t="str">
        <f>IF(OR($H120="", AI$9="", N120=""), "", IF('Intro &amp; Setup'!$W$30='Intro &amp; Setup'!$BN$15, IF($Z$3='Intro &amp; Setup'!$BN$9, N120, AH120)+'Intro &amp; Setup'!$AF$24, WORKDAY(IF($Z$3='Intro &amp; Setup'!$BN$9, N120, AH120), 'Intro &amp; Setup'!$AF$24, $BR$59:$BR$106)))</f>
        <v/>
      </c>
      <c r="AJ120" s="2" t="str">
        <f>IF(OR($H120="", AJ$9="", O120=""), "", IF('Intro &amp; Setup'!$W$30='Intro &amp; Setup'!$BN$15, IF($Z$3='Intro &amp; Setup'!$BN$9, O120, AI120)+'Intro &amp; Setup'!$AF$25, WORKDAY(IF($Z$3='Intro &amp; Setup'!$BN$9, O120, AI120), 'Intro &amp; Setup'!$AF$25, $BR$59:$BR$106)))</f>
        <v/>
      </c>
      <c r="AK120" s="2" t="str">
        <f>IF(OR($H120="", AK$9="", P120=""), "", IF('Intro &amp; Setup'!$W$30='Intro &amp; Setup'!$BN$15, IF($Z$3='Intro &amp; Setup'!$BN$9, P120, AJ120)+'Intro &amp; Setup'!$AF$26, WORKDAY(IF($Z$3='Intro &amp; Setup'!$BN$9, P120, AJ120), 'Intro &amp; Setup'!$AF$26, $BR$59:$BR$106)))</f>
        <v/>
      </c>
      <c r="AL120" s="2" t="str">
        <f>IF(OR($H120="", AL$9="", Q120=""), "", IF('Intro &amp; Setup'!$W$30='Intro &amp; Setup'!$BN$15, IF($Z$3='Intro &amp; Setup'!$BN$9, Q120, AK120)+'Intro &amp; Setup'!$AF$27, WORKDAY(IF($Z$3='Intro &amp; Setup'!$BN$9, Q120, AK120), 'Intro &amp; Setup'!$AF$27, $BR$59:$BR$106)))</f>
        <v/>
      </c>
      <c r="AM120" s="10" t="str">
        <f>IF(OR($H120="", AM$9="", R120=""), "", IF('Intro &amp; Setup'!$W$30='Intro &amp; Setup'!$BN$15, IF($Z$3='Intro &amp; Setup'!$BN$9, R120, AL120)+'Intro &amp; Setup'!$AF$28, WORKDAY(IF($Z$3='Intro &amp; Setup'!$BN$9, R120, AL120), 'Intro &amp; Setup'!$AF$28, $BR$59:$BR$106)))</f>
        <v/>
      </c>
      <c r="AO120" s="18" t="str">
        <f t="shared" si="60"/>
        <v/>
      </c>
      <c r="AQ120" s="61" t="str">
        <f t="shared" si="47"/>
        <v/>
      </c>
      <c r="AS120" s="13" t="str">
        <f>IF(AD120="", "", IF(J120="", IF('Intro &amp; Setup'!$W$30='Intro &amp; Setup'!$BN$5, AD120-$BP$2, NETWORKDAYS($BP$2, AD120, $BR$59:$BR$106)-1), IF(AD120&lt;J120, $AS$7, $AS$6)))</f>
        <v/>
      </c>
      <c r="AT120" s="20" t="str">
        <f>IF(AE120="", "", IF(K120="", IF('Intro &amp; Setup'!$W$30='Intro &amp; Setup'!$BN$5, AE120-$BP$2, NETWORKDAYS($BP$2, AE120, $BR$59:$BR$106)-1), IF(AE120&lt;K120, $AS$7, $AS$6)))</f>
        <v/>
      </c>
      <c r="AU120" s="20" t="str">
        <f>IF(AF120="", "", IF(L120="", IF('Intro &amp; Setup'!$W$30='Intro &amp; Setup'!$BN$5, AF120-$BP$2, NETWORKDAYS($BP$2, AF120, $BR$59:$BR$106)-1), IF(AF120&lt;L120, $AS$7, $AS$6)))</f>
        <v/>
      </c>
      <c r="AV120" s="20" t="str">
        <f>IF(AG120="", "", IF(M120="", IF('Intro &amp; Setup'!$W$30='Intro &amp; Setup'!$BN$5, AG120-$BP$2, NETWORKDAYS($BP$2, AG120, $BR$59:$BR$106)-1), IF(AG120&lt;M120, $AS$7, $AS$6)))</f>
        <v/>
      </c>
      <c r="AW120" s="20" t="str">
        <f>IF(AH120="", "", IF(N120="", IF('Intro &amp; Setup'!$W$30='Intro &amp; Setup'!$BN$5, AH120-$BP$2, NETWORKDAYS($BP$2, AH120, $BR$59:$BR$106)-1), IF(AH120&lt;N120, $AS$7, $AS$6)))</f>
        <v/>
      </c>
      <c r="AX120" s="20" t="str">
        <f>IF(AI120="", "", IF(O120="", IF('Intro &amp; Setup'!$W$30='Intro &amp; Setup'!$BN$5, AI120-$BP$2, NETWORKDAYS($BP$2, AI120, $BR$59:$BR$106)-1), IF(AI120&lt;O120, $AS$7, $AS$6)))</f>
        <v/>
      </c>
      <c r="AY120" s="20" t="str">
        <f>IF(AJ120="", "", IF(P120="", IF('Intro &amp; Setup'!$W$30='Intro &amp; Setup'!$BN$5, AJ120-$BP$2, NETWORKDAYS($BP$2, AJ120, $BR$59:$BR$106)-1), IF(AJ120&lt;P120, $AS$7, $AS$6)))</f>
        <v/>
      </c>
      <c r="AZ120" s="20" t="str">
        <f>IF(AK120="", "", IF(Q120="", IF('Intro &amp; Setup'!$W$30='Intro &amp; Setup'!$BN$5, AK120-$BP$2, NETWORKDAYS($BP$2, AK120, $BR$59:$BR$106)-1), IF(AK120&lt;Q120, $AS$7, $AS$6)))</f>
        <v/>
      </c>
      <c r="BA120" s="20" t="str">
        <f>IF(AL120="", "", IF(R120="", IF('Intro &amp; Setup'!$W$30='Intro &amp; Setup'!$BN$5, AL120-$BP$2, NETWORKDAYS($BP$2, AL120, $BR$59:$BR$106)-1), IF(AL120&lt;R120, $AS$7, $AS$6)))</f>
        <v/>
      </c>
      <c r="BB120" s="14" t="str">
        <f>IF(AM120="", "", IF(S120="", IF('Intro &amp; Setup'!$W$30='Intro &amp; Setup'!$BN$5, AM120-$BP$2, NETWORKDAYS($BP$2, AM120, $BR$59:$BR$106)-1), IF(AM120&lt;S120, $AS$7, $AS$6)))</f>
        <v/>
      </c>
      <c r="BD120" s="13" t="str">
        <f t="shared" si="48"/>
        <v/>
      </c>
      <c r="BE120" s="20" t="str">
        <f t="shared" si="49"/>
        <v/>
      </c>
      <c r="BF120" s="20" t="str">
        <f t="shared" si="50"/>
        <v/>
      </c>
      <c r="BG120" s="20" t="str">
        <f t="shared" si="51"/>
        <v/>
      </c>
      <c r="BH120" s="20" t="str">
        <f t="shared" si="52"/>
        <v/>
      </c>
      <c r="BI120" s="20" t="str">
        <f t="shared" si="53"/>
        <v/>
      </c>
      <c r="BJ120" s="20" t="str">
        <f t="shared" si="54"/>
        <v/>
      </c>
      <c r="BK120" s="20" t="str">
        <f t="shared" si="55"/>
        <v/>
      </c>
      <c r="BL120" s="20" t="str">
        <f t="shared" si="56"/>
        <v/>
      </c>
      <c r="BM120" s="14" t="str">
        <f t="shared" si="57"/>
        <v/>
      </c>
    </row>
    <row r="121" spans="1:70" x14ac:dyDescent="0.25">
      <c r="A121" s="58"/>
      <c r="B121" s="13" t="str">
        <f t="shared" si="62"/>
        <v/>
      </c>
      <c r="C121" s="18" t="str">
        <f t="shared" si="62"/>
        <v/>
      </c>
      <c r="D121" s="14" t="str">
        <f t="shared" si="62"/>
        <v/>
      </c>
      <c r="E121" s="58"/>
      <c r="F121" s="3" t="str">
        <f t="shared" si="43"/>
        <v/>
      </c>
      <c r="G121" s="58"/>
      <c r="H121" s="95"/>
      <c r="I121" s="96"/>
      <c r="J121" s="97"/>
      <c r="K121" s="96"/>
      <c r="L121" s="96"/>
      <c r="M121" s="96"/>
      <c r="N121" s="96"/>
      <c r="O121" s="96"/>
      <c r="P121" s="96"/>
      <c r="Q121" s="96"/>
      <c r="R121" s="96"/>
      <c r="S121" s="98"/>
      <c r="T121" s="58"/>
      <c r="V121" s="18" t="str">
        <f t="shared" si="44"/>
        <v/>
      </c>
      <c r="W121" s="14" t="str">
        <f t="shared" si="45"/>
        <v/>
      </c>
      <c r="Y121" s="18" t="str">
        <f t="shared" si="61"/>
        <v/>
      </c>
      <c r="Z121" s="14" t="str">
        <f t="shared" si="61"/>
        <v/>
      </c>
      <c r="AB121" s="77" t="str">
        <f t="shared" si="46"/>
        <v/>
      </c>
      <c r="AD121" s="48" t="str">
        <f>IF(OR($H121="", AD$9="", I121=""), "", IF('Intro &amp; Setup'!$W$30='Intro &amp; Setup'!$BN$15, I121+'Intro &amp; Setup'!$AF$19, WORKDAY(I121, 'Intro &amp; Setup'!$AF$19, $BR$59:$BR$106)))</f>
        <v/>
      </c>
      <c r="AE121" s="2" t="str">
        <f>IF(OR($H121="", AE$9="", J121=""), "", IF('Intro &amp; Setup'!$W$30='Intro &amp; Setup'!$BN$15, IF($Z$3='Intro &amp; Setup'!$BN$9, J121, AD121)+'Intro &amp; Setup'!$AF$20, WORKDAY(IF($Z$3='Intro &amp; Setup'!$BN$9, J121, AD121), 'Intro &amp; Setup'!$AF$20, $BR$59:$BR$106)))</f>
        <v/>
      </c>
      <c r="AF121" s="2" t="str">
        <f>IF(OR($H121="", AF$9="", K121=""), "", IF('Intro &amp; Setup'!$W$30='Intro &amp; Setup'!$BN$15, IF($Z$3='Intro &amp; Setup'!$BN$9, K121, AE121)+'Intro &amp; Setup'!$AF$21, WORKDAY(IF($Z$3='Intro &amp; Setup'!$BN$9, K121, AE121), 'Intro &amp; Setup'!$AF$21, $BR$59:$BR$106)))</f>
        <v/>
      </c>
      <c r="AG121" s="2" t="str">
        <f>IF(OR($H121="", AG$9="", L121=""), "", IF('Intro &amp; Setup'!$W$30='Intro &amp; Setup'!$BN$15, IF($Z$3='Intro &amp; Setup'!$BN$9, L121, AF121)+'Intro &amp; Setup'!$AF$22, WORKDAY(IF($Z$3='Intro &amp; Setup'!$BN$9, L121, AF121), 'Intro &amp; Setup'!$AF$22, $BR$59:$BR$106)))</f>
        <v/>
      </c>
      <c r="AH121" s="2" t="str">
        <f>IF(OR($H121="", AH$9="", M121=""), "", IF('Intro &amp; Setup'!$W$30='Intro &amp; Setup'!$BN$15, IF($Z$3='Intro &amp; Setup'!$BN$9, M121, AG121)+'Intro &amp; Setup'!$AF$23, WORKDAY(IF($Z$3='Intro &amp; Setup'!$BN$9, M121, AG121), 'Intro &amp; Setup'!$AF$23, $BR$59:$BR$106)))</f>
        <v/>
      </c>
      <c r="AI121" s="2" t="str">
        <f>IF(OR($H121="", AI$9="", N121=""), "", IF('Intro &amp; Setup'!$W$30='Intro &amp; Setup'!$BN$15, IF($Z$3='Intro &amp; Setup'!$BN$9, N121, AH121)+'Intro &amp; Setup'!$AF$24, WORKDAY(IF($Z$3='Intro &amp; Setup'!$BN$9, N121, AH121), 'Intro &amp; Setup'!$AF$24, $BR$59:$BR$106)))</f>
        <v/>
      </c>
      <c r="AJ121" s="2" t="str">
        <f>IF(OR($H121="", AJ$9="", O121=""), "", IF('Intro &amp; Setup'!$W$30='Intro &amp; Setup'!$BN$15, IF($Z$3='Intro &amp; Setup'!$BN$9, O121, AI121)+'Intro &amp; Setup'!$AF$25, WORKDAY(IF($Z$3='Intro &amp; Setup'!$BN$9, O121, AI121), 'Intro &amp; Setup'!$AF$25, $BR$59:$BR$106)))</f>
        <v/>
      </c>
      <c r="AK121" s="2" t="str">
        <f>IF(OR($H121="", AK$9="", P121=""), "", IF('Intro &amp; Setup'!$W$30='Intro &amp; Setup'!$BN$15, IF($Z$3='Intro &amp; Setup'!$BN$9, P121, AJ121)+'Intro &amp; Setup'!$AF$26, WORKDAY(IF($Z$3='Intro &amp; Setup'!$BN$9, P121, AJ121), 'Intro &amp; Setup'!$AF$26, $BR$59:$BR$106)))</f>
        <v/>
      </c>
      <c r="AL121" s="2" t="str">
        <f>IF(OR($H121="", AL$9="", Q121=""), "", IF('Intro &amp; Setup'!$W$30='Intro &amp; Setup'!$BN$15, IF($Z$3='Intro &amp; Setup'!$BN$9, Q121, AK121)+'Intro &amp; Setup'!$AF$27, WORKDAY(IF($Z$3='Intro &amp; Setup'!$BN$9, Q121, AK121), 'Intro &amp; Setup'!$AF$27, $BR$59:$BR$106)))</f>
        <v/>
      </c>
      <c r="AM121" s="10" t="str">
        <f>IF(OR($H121="", AM$9="", R121=""), "", IF('Intro &amp; Setup'!$W$30='Intro &amp; Setup'!$BN$15, IF($Z$3='Intro &amp; Setup'!$BN$9, R121, AL121)+'Intro &amp; Setup'!$AF$28, WORKDAY(IF($Z$3='Intro &amp; Setup'!$BN$9, R121, AL121), 'Intro &amp; Setup'!$AF$28, $BR$59:$BR$106)))</f>
        <v/>
      </c>
      <c r="AO121" s="18" t="str">
        <f t="shared" si="60"/>
        <v/>
      </c>
      <c r="AQ121" s="61" t="str">
        <f t="shared" si="47"/>
        <v/>
      </c>
      <c r="AS121" s="13" t="str">
        <f>IF(AD121="", "", IF(J121="", IF('Intro &amp; Setup'!$W$30='Intro &amp; Setup'!$BN$5, AD121-$BP$2, NETWORKDAYS($BP$2, AD121, $BR$59:$BR$106)-1), IF(AD121&lt;J121, $AS$7, $AS$6)))</f>
        <v/>
      </c>
      <c r="AT121" s="20" t="str">
        <f>IF(AE121="", "", IF(K121="", IF('Intro &amp; Setup'!$W$30='Intro &amp; Setup'!$BN$5, AE121-$BP$2, NETWORKDAYS($BP$2, AE121, $BR$59:$BR$106)-1), IF(AE121&lt;K121, $AS$7, $AS$6)))</f>
        <v/>
      </c>
      <c r="AU121" s="20" t="str">
        <f>IF(AF121="", "", IF(L121="", IF('Intro &amp; Setup'!$W$30='Intro &amp; Setup'!$BN$5, AF121-$BP$2, NETWORKDAYS($BP$2, AF121, $BR$59:$BR$106)-1), IF(AF121&lt;L121, $AS$7, $AS$6)))</f>
        <v/>
      </c>
      <c r="AV121" s="20" t="str">
        <f>IF(AG121="", "", IF(M121="", IF('Intro &amp; Setup'!$W$30='Intro &amp; Setup'!$BN$5, AG121-$BP$2, NETWORKDAYS($BP$2, AG121, $BR$59:$BR$106)-1), IF(AG121&lt;M121, $AS$7, $AS$6)))</f>
        <v/>
      </c>
      <c r="AW121" s="20" t="str">
        <f>IF(AH121="", "", IF(N121="", IF('Intro &amp; Setup'!$W$30='Intro &amp; Setup'!$BN$5, AH121-$BP$2, NETWORKDAYS($BP$2, AH121, $BR$59:$BR$106)-1), IF(AH121&lt;N121, $AS$7, $AS$6)))</f>
        <v/>
      </c>
      <c r="AX121" s="20" t="str">
        <f>IF(AI121="", "", IF(O121="", IF('Intro &amp; Setup'!$W$30='Intro &amp; Setup'!$BN$5, AI121-$BP$2, NETWORKDAYS($BP$2, AI121, $BR$59:$BR$106)-1), IF(AI121&lt;O121, $AS$7, $AS$6)))</f>
        <v/>
      </c>
      <c r="AY121" s="20" t="str">
        <f>IF(AJ121="", "", IF(P121="", IF('Intro &amp; Setup'!$W$30='Intro &amp; Setup'!$BN$5, AJ121-$BP$2, NETWORKDAYS($BP$2, AJ121, $BR$59:$BR$106)-1), IF(AJ121&lt;P121, $AS$7, $AS$6)))</f>
        <v/>
      </c>
      <c r="AZ121" s="20" t="str">
        <f>IF(AK121="", "", IF(Q121="", IF('Intro &amp; Setup'!$W$30='Intro &amp; Setup'!$BN$5, AK121-$BP$2, NETWORKDAYS($BP$2, AK121, $BR$59:$BR$106)-1), IF(AK121&lt;Q121, $AS$7, $AS$6)))</f>
        <v/>
      </c>
      <c r="BA121" s="20" t="str">
        <f>IF(AL121="", "", IF(R121="", IF('Intro &amp; Setup'!$W$30='Intro &amp; Setup'!$BN$5, AL121-$BP$2, NETWORKDAYS($BP$2, AL121, $BR$59:$BR$106)-1), IF(AL121&lt;R121, $AS$7, $AS$6)))</f>
        <v/>
      </c>
      <c r="BB121" s="14" t="str">
        <f>IF(AM121="", "", IF(S121="", IF('Intro &amp; Setup'!$W$30='Intro &amp; Setup'!$BN$5, AM121-$BP$2, NETWORKDAYS($BP$2, AM121, $BR$59:$BR$106)-1), IF(AM121&lt;S121, $AS$7, $AS$6)))</f>
        <v/>
      </c>
      <c r="BD121" s="13" t="str">
        <f t="shared" si="48"/>
        <v/>
      </c>
      <c r="BE121" s="20" t="str">
        <f t="shared" si="49"/>
        <v/>
      </c>
      <c r="BF121" s="20" t="str">
        <f t="shared" si="50"/>
        <v/>
      </c>
      <c r="BG121" s="20" t="str">
        <f t="shared" si="51"/>
        <v/>
      </c>
      <c r="BH121" s="20" t="str">
        <f t="shared" si="52"/>
        <v/>
      </c>
      <c r="BI121" s="20" t="str">
        <f t="shared" si="53"/>
        <v/>
      </c>
      <c r="BJ121" s="20" t="str">
        <f t="shared" si="54"/>
        <v/>
      </c>
      <c r="BK121" s="20" t="str">
        <f t="shared" si="55"/>
        <v/>
      </c>
      <c r="BL121" s="20" t="str">
        <f t="shared" si="56"/>
        <v/>
      </c>
      <c r="BM121" s="14" t="str">
        <f t="shared" si="57"/>
        <v/>
      </c>
    </row>
    <row r="122" spans="1:70" x14ac:dyDescent="0.25">
      <c r="A122" s="58"/>
      <c r="B122" s="13" t="str">
        <f t="shared" si="62"/>
        <v/>
      </c>
      <c r="C122" s="18" t="str">
        <f t="shared" si="62"/>
        <v/>
      </c>
      <c r="D122" s="14" t="str">
        <f t="shared" si="62"/>
        <v/>
      </c>
      <c r="E122" s="58"/>
      <c r="F122" s="3" t="str">
        <f t="shared" si="43"/>
        <v/>
      </c>
      <c r="G122" s="58"/>
      <c r="H122" s="95"/>
      <c r="I122" s="96"/>
      <c r="J122" s="97"/>
      <c r="K122" s="96"/>
      <c r="L122" s="96"/>
      <c r="M122" s="96"/>
      <c r="N122" s="96"/>
      <c r="O122" s="96"/>
      <c r="P122" s="96"/>
      <c r="Q122" s="96"/>
      <c r="R122" s="96"/>
      <c r="S122" s="98"/>
      <c r="T122" s="58"/>
      <c r="V122" s="18" t="str">
        <f t="shared" si="44"/>
        <v/>
      </c>
      <c r="W122" s="14" t="str">
        <f t="shared" si="45"/>
        <v/>
      </c>
      <c r="Y122" s="18" t="str">
        <f t="shared" si="61"/>
        <v/>
      </c>
      <c r="Z122" s="14" t="str">
        <f t="shared" si="61"/>
        <v/>
      </c>
      <c r="AB122" s="77" t="str">
        <f t="shared" si="46"/>
        <v/>
      </c>
      <c r="AD122" s="48" t="str">
        <f>IF(OR($H122="", AD$9="", I122=""), "", IF('Intro &amp; Setup'!$W$30='Intro &amp; Setup'!$BN$15, I122+'Intro &amp; Setup'!$AF$19, WORKDAY(I122, 'Intro &amp; Setup'!$AF$19, $BR$59:$BR$106)))</f>
        <v/>
      </c>
      <c r="AE122" s="2" t="str">
        <f>IF(OR($H122="", AE$9="", J122=""), "", IF('Intro &amp; Setup'!$W$30='Intro &amp; Setup'!$BN$15, IF($Z$3='Intro &amp; Setup'!$BN$9, J122, AD122)+'Intro &amp; Setup'!$AF$20, WORKDAY(IF($Z$3='Intro &amp; Setup'!$BN$9, J122, AD122), 'Intro &amp; Setup'!$AF$20, $BR$59:$BR$106)))</f>
        <v/>
      </c>
      <c r="AF122" s="2" t="str">
        <f>IF(OR($H122="", AF$9="", K122=""), "", IF('Intro &amp; Setup'!$W$30='Intro &amp; Setup'!$BN$15, IF($Z$3='Intro &amp; Setup'!$BN$9, K122, AE122)+'Intro &amp; Setup'!$AF$21, WORKDAY(IF($Z$3='Intro &amp; Setup'!$BN$9, K122, AE122), 'Intro &amp; Setup'!$AF$21, $BR$59:$BR$106)))</f>
        <v/>
      </c>
      <c r="AG122" s="2" t="str">
        <f>IF(OR($H122="", AG$9="", L122=""), "", IF('Intro &amp; Setup'!$W$30='Intro &amp; Setup'!$BN$15, IF($Z$3='Intro &amp; Setup'!$BN$9, L122, AF122)+'Intro &amp; Setup'!$AF$22, WORKDAY(IF($Z$3='Intro &amp; Setup'!$BN$9, L122, AF122), 'Intro &amp; Setup'!$AF$22, $BR$59:$BR$106)))</f>
        <v/>
      </c>
      <c r="AH122" s="2" t="str">
        <f>IF(OR($H122="", AH$9="", M122=""), "", IF('Intro &amp; Setup'!$W$30='Intro &amp; Setup'!$BN$15, IF($Z$3='Intro &amp; Setup'!$BN$9, M122, AG122)+'Intro &amp; Setup'!$AF$23, WORKDAY(IF($Z$3='Intro &amp; Setup'!$BN$9, M122, AG122), 'Intro &amp; Setup'!$AF$23, $BR$59:$BR$106)))</f>
        <v/>
      </c>
      <c r="AI122" s="2" t="str">
        <f>IF(OR($H122="", AI$9="", N122=""), "", IF('Intro &amp; Setup'!$W$30='Intro &amp; Setup'!$BN$15, IF($Z$3='Intro &amp; Setup'!$BN$9, N122, AH122)+'Intro &amp; Setup'!$AF$24, WORKDAY(IF($Z$3='Intro &amp; Setup'!$BN$9, N122, AH122), 'Intro &amp; Setup'!$AF$24, $BR$59:$BR$106)))</f>
        <v/>
      </c>
      <c r="AJ122" s="2" t="str">
        <f>IF(OR($H122="", AJ$9="", O122=""), "", IF('Intro &amp; Setup'!$W$30='Intro &amp; Setup'!$BN$15, IF($Z$3='Intro &amp; Setup'!$BN$9, O122, AI122)+'Intro &amp; Setup'!$AF$25, WORKDAY(IF($Z$3='Intro &amp; Setup'!$BN$9, O122, AI122), 'Intro &amp; Setup'!$AF$25, $BR$59:$BR$106)))</f>
        <v/>
      </c>
      <c r="AK122" s="2" t="str">
        <f>IF(OR($H122="", AK$9="", P122=""), "", IF('Intro &amp; Setup'!$W$30='Intro &amp; Setup'!$BN$15, IF($Z$3='Intro &amp; Setup'!$BN$9, P122, AJ122)+'Intro &amp; Setup'!$AF$26, WORKDAY(IF($Z$3='Intro &amp; Setup'!$BN$9, P122, AJ122), 'Intro &amp; Setup'!$AF$26, $BR$59:$BR$106)))</f>
        <v/>
      </c>
      <c r="AL122" s="2" t="str">
        <f>IF(OR($H122="", AL$9="", Q122=""), "", IF('Intro &amp; Setup'!$W$30='Intro &amp; Setup'!$BN$15, IF($Z$3='Intro &amp; Setup'!$BN$9, Q122, AK122)+'Intro &amp; Setup'!$AF$27, WORKDAY(IF($Z$3='Intro &amp; Setup'!$BN$9, Q122, AK122), 'Intro &amp; Setup'!$AF$27, $BR$59:$BR$106)))</f>
        <v/>
      </c>
      <c r="AM122" s="10" t="str">
        <f>IF(OR($H122="", AM$9="", R122=""), "", IF('Intro &amp; Setup'!$W$30='Intro &amp; Setup'!$BN$15, IF($Z$3='Intro &amp; Setup'!$BN$9, R122, AL122)+'Intro &amp; Setup'!$AF$28, WORKDAY(IF($Z$3='Intro &amp; Setup'!$BN$9, R122, AL122), 'Intro &amp; Setup'!$AF$28, $BR$59:$BR$106)))</f>
        <v/>
      </c>
      <c r="AO122" s="18" t="str">
        <f t="shared" si="60"/>
        <v/>
      </c>
      <c r="AQ122" s="61" t="str">
        <f t="shared" si="47"/>
        <v/>
      </c>
      <c r="AS122" s="13" t="str">
        <f>IF(AD122="", "", IF(J122="", IF('Intro &amp; Setup'!$W$30='Intro &amp; Setup'!$BN$5, AD122-$BP$2, NETWORKDAYS($BP$2, AD122, $BR$59:$BR$106)-1), IF(AD122&lt;J122, $AS$7, $AS$6)))</f>
        <v/>
      </c>
      <c r="AT122" s="20" t="str">
        <f>IF(AE122="", "", IF(K122="", IF('Intro &amp; Setup'!$W$30='Intro &amp; Setup'!$BN$5, AE122-$BP$2, NETWORKDAYS($BP$2, AE122, $BR$59:$BR$106)-1), IF(AE122&lt;K122, $AS$7, $AS$6)))</f>
        <v/>
      </c>
      <c r="AU122" s="20" t="str">
        <f>IF(AF122="", "", IF(L122="", IF('Intro &amp; Setup'!$W$30='Intro &amp; Setup'!$BN$5, AF122-$BP$2, NETWORKDAYS($BP$2, AF122, $BR$59:$BR$106)-1), IF(AF122&lt;L122, $AS$7, $AS$6)))</f>
        <v/>
      </c>
      <c r="AV122" s="20" t="str">
        <f>IF(AG122="", "", IF(M122="", IF('Intro &amp; Setup'!$W$30='Intro &amp; Setup'!$BN$5, AG122-$BP$2, NETWORKDAYS($BP$2, AG122, $BR$59:$BR$106)-1), IF(AG122&lt;M122, $AS$7, $AS$6)))</f>
        <v/>
      </c>
      <c r="AW122" s="20" t="str">
        <f>IF(AH122="", "", IF(N122="", IF('Intro &amp; Setup'!$W$30='Intro &amp; Setup'!$BN$5, AH122-$BP$2, NETWORKDAYS($BP$2, AH122, $BR$59:$BR$106)-1), IF(AH122&lt;N122, $AS$7, $AS$6)))</f>
        <v/>
      </c>
      <c r="AX122" s="20" t="str">
        <f>IF(AI122="", "", IF(O122="", IF('Intro &amp; Setup'!$W$30='Intro &amp; Setup'!$BN$5, AI122-$BP$2, NETWORKDAYS($BP$2, AI122, $BR$59:$BR$106)-1), IF(AI122&lt;O122, $AS$7, $AS$6)))</f>
        <v/>
      </c>
      <c r="AY122" s="20" t="str">
        <f>IF(AJ122="", "", IF(P122="", IF('Intro &amp; Setup'!$W$30='Intro &amp; Setup'!$BN$5, AJ122-$BP$2, NETWORKDAYS($BP$2, AJ122, $BR$59:$BR$106)-1), IF(AJ122&lt;P122, $AS$7, $AS$6)))</f>
        <v/>
      </c>
      <c r="AZ122" s="20" t="str">
        <f>IF(AK122="", "", IF(Q122="", IF('Intro &amp; Setup'!$W$30='Intro &amp; Setup'!$BN$5, AK122-$BP$2, NETWORKDAYS($BP$2, AK122, $BR$59:$BR$106)-1), IF(AK122&lt;Q122, $AS$7, $AS$6)))</f>
        <v/>
      </c>
      <c r="BA122" s="20" t="str">
        <f>IF(AL122="", "", IF(R122="", IF('Intro &amp; Setup'!$W$30='Intro &amp; Setup'!$BN$5, AL122-$BP$2, NETWORKDAYS($BP$2, AL122, $BR$59:$BR$106)-1), IF(AL122&lt;R122, $AS$7, $AS$6)))</f>
        <v/>
      </c>
      <c r="BB122" s="14" t="str">
        <f>IF(AM122="", "", IF(S122="", IF('Intro &amp; Setup'!$W$30='Intro &amp; Setup'!$BN$5, AM122-$BP$2, NETWORKDAYS($BP$2, AM122, $BR$59:$BR$106)-1), IF(AM122&lt;S122, $AS$7, $AS$6)))</f>
        <v/>
      </c>
      <c r="BD122" s="13" t="str">
        <f t="shared" si="48"/>
        <v/>
      </c>
      <c r="BE122" s="20" t="str">
        <f t="shared" si="49"/>
        <v/>
      </c>
      <c r="BF122" s="20" t="str">
        <f t="shared" si="50"/>
        <v/>
      </c>
      <c r="BG122" s="20" t="str">
        <f t="shared" si="51"/>
        <v/>
      </c>
      <c r="BH122" s="20" t="str">
        <f t="shared" si="52"/>
        <v/>
      </c>
      <c r="BI122" s="20" t="str">
        <f t="shared" si="53"/>
        <v/>
      </c>
      <c r="BJ122" s="20" t="str">
        <f t="shared" si="54"/>
        <v/>
      </c>
      <c r="BK122" s="20" t="str">
        <f t="shared" si="55"/>
        <v/>
      </c>
      <c r="BL122" s="20" t="str">
        <f t="shared" si="56"/>
        <v/>
      </c>
      <c r="BM122" s="14" t="str">
        <f t="shared" si="57"/>
        <v/>
      </c>
    </row>
    <row r="123" spans="1:70" x14ac:dyDescent="0.25">
      <c r="A123" s="58"/>
      <c r="B123" s="13" t="str">
        <f t="shared" si="62"/>
        <v/>
      </c>
      <c r="C123" s="18" t="str">
        <f t="shared" si="62"/>
        <v/>
      </c>
      <c r="D123" s="14" t="str">
        <f t="shared" si="62"/>
        <v/>
      </c>
      <c r="E123" s="58"/>
      <c r="F123" s="3" t="str">
        <f t="shared" si="43"/>
        <v/>
      </c>
      <c r="G123" s="58"/>
      <c r="H123" s="95"/>
      <c r="I123" s="96"/>
      <c r="J123" s="97"/>
      <c r="K123" s="96"/>
      <c r="L123" s="96"/>
      <c r="M123" s="96"/>
      <c r="N123" s="96"/>
      <c r="O123" s="96"/>
      <c r="P123" s="96"/>
      <c r="Q123" s="96"/>
      <c r="R123" s="96"/>
      <c r="S123" s="98"/>
      <c r="T123" s="58"/>
      <c r="V123" s="18" t="str">
        <f t="shared" si="44"/>
        <v/>
      </c>
      <c r="W123" s="14" t="str">
        <f t="shared" si="45"/>
        <v/>
      </c>
      <c r="Y123" s="18" t="str">
        <f t="shared" si="61"/>
        <v/>
      </c>
      <c r="Z123" s="14" t="str">
        <f t="shared" si="61"/>
        <v/>
      </c>
      <c r="AB123" s="77" t="str">
        <f t="shared" si="46"/>
        <v/>
      </c>
      <c r="AD123" s="48" t="str">
        <f>IF(OR($H123="", AD$9="", I123=""), "", IF('Intro &amp; Setup'!$W$30='Intro &amp; Setup'!$BN$15, I123+'Intro &amp; Setup'!$AF$19, WORKDAY(I123, 'Intro &amp; Setup'!$AF$19, $BR$59:$BR$106)))</f>
        <v/>
      </c>
      <c r="AE123" s="2" t="str">
        <f>IF(OR($H123="", AE$9="", J123=""), "", IF('Intro &amp; Setup'!$W$30='Intro &amp; Setup'!$BN$15, IF($Z$3='Intro &amp; Setup'!$BN$9, J123, AD123)+'Intro &amp; Setup'!$AF$20, WORKDAY(IF($Z$3='Intro &amp; Setup'!$BN$9, J123, AD123), 'Intro &amp; Setup'!$AF$20, $BR$59:$BR$106)))</f>
        <v/>
      </c>
      <c r="AF123" s="2" t="str">
        <f>IF(OR($H123="", AF$9="", K123=""), "", IF('Intro &amp; Setup'!$W$30='Intro &amp; Setup'!$BN$15, IF($Z$3='Intro &amp; Setup'!$BN$9, K123, AE123)+'Intro &amp; Setup'!$AF$21, WORKDAY(IF($Z$3='Intro &amp; Setup'!$BN$9, K123, AE123), 'Intro &amp; Setup'!$AF$21, $BR$59:$BR$106)))</f>
        <v/>
      </c>
      <c r="AG123" s="2" t="str">
        <f>IF(OR($H123="", AG$9="", L123=""), "", IF('Intro &amp; Setup'!$W$30='Intro &amp; Setup'!$BN$15, IF($Z$3='Intro &amp; Setup'!$BN$9, L123, AF123)+'Intro &amp; Setup'!$AF$22, WORKDAY(IF($Z$3='Intro &amp; Setup'!$BN$9, L123, AF123), 'Intro &amp; Setup'!$AF$22, $BR$59:$BR$106)))</f>
        <v/>
      </c>
      <c r="AH123" s="2" t="str">
        <f>IF(OR($H123="", AH$9="", M123=""), "", IF('Intro &amp; Setup'!$W$30='Intro &amp; Setup'!$BN$15, IF($Z$3='Intro &amp; Setup'!$BN$9, M123, AG123)+'Intro &amp; Setup'!$AF$23, WORKDAY(IF($Z$3='Intro &amp; Setup'!$BN$9, M123, AG123), 'Intro &amp; Setup'!$AF$23, $BR$59:$BR$106)))</f>
        <v/>
      </c>
      <c r="AI123" s="2" t="str">
        <f>IF(OR($H123="", AI$9="", N123=""), "", IF('Intro &amp; Setup'!$W$30='Intro &amp; Setup'!$BN$15, IF($Z$3='Intro &amp; Setup'!$BN$9, N123, AH123)+'Intro &amp; Setup'!$AF$24, WORKDAY(IF($Z$3='Intro &amp; Setup'!$BN$9, N123, AH123), 'Intro &amp; Setup'!$AF$24, $BR$59:$BR$106)))</f>
        <v/>
      </c>
      <c r="AJ123" s="2" t="str">
        <f>IF(OR($H123="", AJ$9="", O123=""), "", IF('Intro &amp; Setup'!$W$30='Intro &amp; Setup'!$BN$15, IF($Z$3='Intro &amp; Setup'!$BN$9, O123, AI123)+'Intro &amp; Setup'!$AF$25, WORKDAY(IF($Z$3='Intro &amp; Setup'!$BN$9, O123, AI123), 'Intro &amp; Setup'!$AF$25, $BR$59:$BR$106)))</f>
        <v/>
      </c>
      <c r="AK123" s="2" t="str">
        <f>IF(OR($H123="", AK$9="", P123=""), "", IF('Intro &amp; Setup'!$W$30='Intro &amp; Setup'!$BN$15, IF($Z$3='Intro &amp; Setup'!$BN$9, P123, AJ123)+'Intro &amp; Setup'!$AF$26, WORKDAY(IF($Z$3='Intro &amp; Setup'!$BN$9, P123, AJ123), 'Intro &amp; Setup'!$AF$26, $BR$59:$BR$106)))</f>
        <v/>
      </c>
      <c r="AL123" s="2" t="str">
        <f>IF(OR($H123="", AL$9="", Q123=""), "", IF('Intro &amp; Setup'!$W$30='Intro &amp; Setup'!$BN$15, IF($Z$3='Intro &amp; Setup'!$BN$9, Q123, AK123)+'Intro &amp; Setup'!$AF$27, WORKDAY(IF($Z$3='Intro &amp; Setup'!$BN$9, Q123, AK123), 'Intro &amp; Setup'!$AF$27, $BR$59:$BR$106)))</f>
        <v/>
      </c>
      <c r="AM123" s="10" t="str">
        <f>IF(OR($H123="", AM$9="", R123=""), "", IF('Intro &amp; Setup'!$W$30='Intro &amp; Setup'!$BN$15, IF($Z$3='Intro &amp; Setup'!$BN$9, R123, AL123)+'Intro &amp; Setup'!$AF$28, WORKDAY(IF($Z$3='Intro &amp; Setup'!$BN$9, R123, AL123), 'Intro &amp; Setup'!$AF$28, $BR$59:$BR$106)))</f>
        <v/>
      </c>
      <c r="AO123" s="18" t="str">
        <f t="shared" si="60"/>
        <v/>
      </c>
      <c r="AQ123" s="61" t="str">
        <f t="shared" si="47"/>
        <v/>
      </c>
      <c r="AS123" s="13" t="str">
        <f>IF(AD123="", "", IF(J123="", IF('Intro &amp; Setup'!$W$30='Intro &amp; Setup'!$BN$5, AD123-$BP$2, NETWORKDAYS($BP$2, AD123, $BR$59:$BR$106)-1), IF(AD123&lt;J123, $AS$7, $AS$6)))</f>
        <v/>
      </c>
      <c r="AT123" s="20" t="str">
        <f>IF(AE123="", "", IF(K123="", IF('Intro &amp; Setup'!$W$30='Intro &amp; Setup'!$BN$5, AE123-$BP$2, NETWORKDAYS($BP$2, AE123, $BR$59:$BR$106)-1), IF(AE123&lt;K123, $AS$7, $AS$6)))</f>
        <v/>
      </c>
      <c r="AU123" s="20" t="str">
        <f>IF(AF123="", "", IF(L123="", IF('Intro &amp; Setup'!$W$30='Intro &amp; Setup'!$BN$5, AF123-$BP$2, NETWORKDAYS($BP$2, AF123, $BR$59:$BR$106)-1), IF(AF123&lt;L123, $AS$7, $AS$6)))</f>
        <v/>
      </c>
      <c r="AV123" s="20" t="str">
        <f>IF(AG123="", "", IF(M123="", IF('Intro &amp; Setup'!$W$30='Intro &amp; Setup'!$BN$5, AG123-$BP$2, NETWORKDAYS($BP$2, AG123, $BR$59:$BR$106)-1), IF(AG123&lt;M123, $AS$7, $AS$6)))</f>
        <v/>
      </c>
      <c r="AW123" s="20" t="str">
        <f>IF(AH123="", "", IF(N123="", IF('Intro &amp; Setup'!$W$30='Intro &amp; Setup'!$BN$5, AH123-$BP$2, NETWORKDAYS($BP$2, AH123, $BR$59:$BR$106)-1), IF(AH123&lt;N123, $AS$7, $AS$6)))</f>
        <v/>
      </c>
      <c r="AX123" s="20" t="str">
        <f>IF(AI123="", "", IF(O123="", IF('Intro &amp; Setup'!$W$30='Intro &amp; Setup'!$BN$5, AI123-$BP$2, NETWORKDAYS($BP$2, AI123, $BR$59:$BR$106)-1), IF(AI123&lt;O123, $AS$7, $AS$6)))</f>
        <v/>
      </c>
      <c r="AY123" s="20" t="str">
        <f>IF(AJ123="", "", IF(P123="", IF('Intro &amp; Setup'!$W$30='Intro &amp; Setup'!$BN$5, AJ123-$BP$2, NETWORKDAYS($BP$2, AJ123, $BR$59:$BR$106)-1), IF(AJ123&lt;P123, $AS$7, $AS$6)))</f>
        <v/>
      </c>
      <c r="AZ123" s="20" t="str">
        <f>IF(AK123="", "", IF(Q123="", IF('Intro &amp; Setup'!$W$30='Intro &amp; Setup'!$BN$5, AK123-$BP$2, NETWORKDAYS($BP$2, AK123, $BR$59:$BR$106)-1), IF(AK123&lt;Q123, $AS$7, $AS$6)))</f>
        <v/>
      </c>
      <c r="BA123" s="20" t="str">
        <f>IF(AL123="", "", IF(R123="", IF('Intro &amp; Setup'!$W$30='Intro &amp; Setup'!$BN$5, AL123-$BP$2, NETWORKDAYS($BP$2, AL123, $BR$59:$BR$106)-1), IF(AL123&lt;R123, $AS$7, $AS$6)))</f>
        <v/>
      </c>
      <c r="BB123" s="14" t="str">
        <f>IF(AM123="", "", IF(S123="", IF('Intro &amp; Setup'!$W$30='Intro &amp; Setup'!$BN$5, AM123-$BP$2, NETWORKDAYS($BP$2, AM123, $BR$59:$BR$106)-1), IF(AM123&lt;S123, $AS$7, $AS$6)))</f>
        <v/>
      </c>
      <c r="BD123" s="13" t="str">
        <f t="shared" si="48"/>
        <v/>
      </c>
      <c r="BE123" s="20" t="str">
        <f t="shared" si="49"/>
        <v/>
      </c>
      <c r="BF123" s="20" t="str">
        <f t="shared" si="50"/>
        <v/>
      </c>
      <c r="BG123" s="20" t="str">
        <f t="shared" si="51"/>
        <v/>
      </c>
      <c r="BH123" s="20" t="str">
        <f t="shared" si="52"/>
        <v/>
      </c>
      <c r="BI123" s="20" t="str">
        <f t="shared" si="53"/>
        <v/>
      </c>
      <c r="BJ123" s="20" t="str">
        <f t="shared" si="54"/>
        <v/>
      </c>
      <c r="BK123" s="20" t="str">
        <f t="shared" si="55"/>
        <v/>
      </c>
      <c r="BL123" s="20" t="str">
        <f t="shared" si="56"/>
        <v/>
      </c>
      <c r="BM123" s="14" t="str">
        <f t="shared" si="57"/>
        <v/>
      </c>
    </row>
    <row r="124" spans="1:70" x14ac:dyDescent="0.25">
      <c r="A124" s="58"/>
      <c r="B124" s="13" t="str">
        <f t="shared" si="62"/>
        <v/>
      </c>
      <c r="C124" s="18" t="str">
        <f t="shared" si="62"/>
        <v/>
      </c>
      <c r="D124" s="14" t="str">
        <f t="shared" si="62"/>
        <v/>
      </c>
      <c r="E124" s="58"/>
      <c r="F124" s="3" t="str">
        <f t="shared" si="43"/>
        <v/>
      </c>
      <c r="G124" s="58"/>
      <c r="H124" s="95"/>
      <c r="I124" s="96"/>
      <c r="J124" s="97"/>
      <c r="K124" s="96"/>
      <c r="L124" s="96"/>
      <c r="M124" s="96"/>
      <c r="N124" s="96"/>
      <c r="O124" s="96"/>
      <c r="P124" s="96"/>
      <c r="Q124" s="96"/>
      <c r="R124" s="96"/>
      <c r="S124" s="98"/>
      <c r="T124" s="58"/>
      <c r="V124" s="18" t="str">
        <f t="shared" si="44"/>
        <v/>
      </c>
      <c r="W124" s="14" t="str">
        <f t="shared" si="45"/>
        <v/>
      </c>
      <c r="Y124" s="18" t="str">
        <f t="shared" si="61"/>
        <v/>
      </c>
      <c r="Z124" s="14" t="str">
        <f t="shared" si="61"/>
        <v/>
      </c>
      <c r="AB124" s="77" t="str">
        <f t="shared" si="46"/>
        <v/>
      </c>
      <c r="AD124" s="48" t="str">
        <f>IF(OR($H124="", AD$9="", I124=""), "", IF('Intro &amp; Setup'!$W$30='Intro &amp; Setup'!$BN$15, I124+'Intro &amp; Setup'!$AF$19, WORKDAY(I124, 'Intro &amp; Setup'!$AF$19, $BR$59:$BR$106)))</f>
        <v/>
      </c>
      <c r="AE124" s="2" t="str">
        <f>IF(OR($H124="", AE$9="", J124=""), "", IF('Intro &amp; Setup'!$W$30='Intro &amp; Setup'!$BN$15, IF($Z$3='Intro &amp; Setup'!$BN$9, J124, AD124)+'Intro &amp; Setup'!$AF$20, WORKDAY(IF($Z$3='Intro &amp; Setup'!$BN$9, J124, AD124), 'Intro &amp; Setup'!$AF$20, $BR$59:$BR$106)))</f>
        <v/>
      </c>
      <c r="AF124" s="2" t="str">
        <f>IF(OR($H124="", AF$9="", K124=""), "", IF('Intro &amp; Setup'!$W$30='Intro &amp; Setup'!$BN$15, IF($Z$3='Intro &amp; Setup'!$BN$9, K124, AE124)+'Intro &amp; Setup'!$AF$21, WORKDAY(IF($Z$3='Intro &amp; Setup'!$BN$9, K124, AE124), 'Intro &amp; Setup'!$AF$21, $BR$59:$BR$106)))</f>
        <v/>
      </c>
      <c r="AG124" s="2" t="str">
        <f>IF(OR($H124="", AG$9="", L124=""), "", IF('Intro &amp; Setup'!$W$30='Intro &amp; Setup'!$BN$15, IF($Z$3='Intro &amp; Setup'!$BN$9, L124, AF124)+'Intro &amp; Setup'!$AF$22, WORKDAY(IF($Z$3='Intro &amp; Setup'!$BN$9, L124, AF124), 'Intro &amp; Setup'!$AF$22, $BR$59:$BR$106)))</f>
        <v/>
      </c>
      <c r="AH124" s="2" t="str">
        <f>IF(OR($H124="", AH$9="", M124=""), "", IF('Intro &amp; Setup'!$W$30='Intro &amp; Setup'!$BN$15, IF($Z$3='Intro &amp; Setup'!$BN$9, M124, AG124)+'Intro &amp; Setup'!$AF$23, WORKDAY(IF($Z$3='Intro &amp; Setup'!$BN$9, M124, AG124), 'Intro &amp; Setup'!$AF$23, $BR$59:$BR$106)))</f>
        <v/>
      </c>
      <c r="AI124" s="2" t="str">
        <f>IF(OR($H124="", AI$9="", N124=""), "", IF('Intro &amp; Setup'!$W$30='Intro &amp; Setup'!$BN$15, IF($Z$3='Intro &amp; Setup'!$BN$9, N124, AH124)+'Intro &amp; Setup'!$AF$24, WORKDAY(IF($Z$3='Intro &amp; Setup'!$BN$9, N124, AH124), 'Intro &amp; Setup'!$AF$24, $BR$59:$BR$106)))</f>
        <v/>
      </c>
      <c r="AJ124" s="2" t="str">
        <f>IF(OR($H124="", AJ$9="", O124=""), "", IF('Intro &amp; Setup'!$W$30='Intro &amp; Setup'!$BN$15, IF($Z$3='Intro &amp; Setup'!$BN$9, O124, AI124)+'Intro &amp; Setup'!$AF$25, WORKDAY(IF($Z$3='Intro &amp; Setup'!$BN$9, O124, AI124), 'Intro &amp; Setup'!$AF$25, $BR$59:$BR$106)))</f>
        <v/>
      </c>
      <c r="AK124" s="2" t="str">
        <f>IF(OR($H124="", AK$9="", P124=""), "", IF('Intro &amp; Setup'!$W$30='Intro &amp; Setup'!$BN$15, IF($Z$3='Intro &amp; Setup'!$BN$9, P124, AJ124)+'Intro &amp; Setup'!$AF$26, WORKDAY(IF($Z$3='Intro &amp; Setup'!$BN$9, P124, AJ124), 'Intro &amp; Setup'!$AF$26, $BR$59:$BR$106)))</f>
        <v/>
      </c>
      <c r="AL124" s="2" t="str">
        <f>IF(OR($H124="", AL$9="", Q124=""), "", IF('Intro &amp; Setup'!$W$30='Intro &amp; Setup'!$BN$15, IF($Z$3='Intro &amp; Setup'!$BN$9, Q124, AK124)+'Intro &amp; Setup'!$AF$27, WORKDAY(IF($Z$3='Intro &amp; Setup'!$BN$9, Q124, AK124), 'Intro &amp; Setup'!$AF$27, $BR$59:$BR$106)))</f>
        <v/>
      </c>
      <c r="AM124" s="10" t="str">
        <f>IF(OR($H124="", AM$9="", R124=""), "", IF('Intro &amp; Setup'!$W$30='Intro &amp; Setup'!$BN$15, IF($Z$3='Intro &amp; Setup'!$BN$9, R124, AL124)+'Intro &amp; Setup'!$AF$28, WORKDAY(IF($Z$3='Intro &amp; Setup'!$BN$9, R124, AL124), 'Intro &amp; Setup'!$AF$28, $BR$59:$BR$106)))</f>
        <v/>
      </c>
      <c r="AO124" s="18" t="str">
        <f t="shared" si="60"/>
        <v/>
      </c>
      <c r="AQ124" s="61" t="str">
        <f t="shared" si="47"/>
        <v/>
      </c>
      <c r="AS124" s="13" t="str">
        <f>IF(AD124="", "", IF(J124="", IF('Intro &amp; Setup'!$W$30='Intro &amp; Setup'!$BN$5, AD124-$BP$2, NETWORKDAYS($BP$2, AD124, $BR$59:$BR$106)-1), IF(AD124&lt;J124, $AS$7, $AS$6)))</f>
        <v/>
      </c>
      <c r="AT124" s="20" t="str">
        <f>IF(AE124="", "", IF(K124="", IF('Intro &amp; Setup'!$W$30='Intro &amp; Setup'!$BN$5, AE124-$BP$2, NETWORKDAYS($BP$2, AE124, $BR$59:$BR$106)-1), IF(AE124&lt;K124, $AS$7, $AS$6)))</f>
        <v/>
      </c>
      <c r="AU124" s="20" t="str">
        <f>IF(AF124="", "", IF(L124="", IF('Intro &amp; Setup'!$W$30='Intro &amp; Setup'!$BN$5, AF124-$BP$2, NETWORKDAYS($BP$2, AF124, $BR$59:$BR$106)-1), IF(AF124&lt;L124, $AS$7, $AS$6)))</f>
        <v/>
      </c>
      <c r="AV124" s="20" t="str">
        <f>IF(AG124="", "", IF(M124="", IF('Intro &amp; Setup'!$W$30='Intro &amp; Setup'!$BN$5, AG124-$BP$2, NETWORKDAYS($BP$2, AG124, $BR$59:$BR$106)-1), IF(AG124&lt;M124, $AS$7, $AS$6)))</f>
        <v/>
      </c>
      <c r="AW124" s="20" t="str">
        <f>IF(AH124="", "", IF(N124="", IF('Intro &amp; Setup'!$W$30='Intro &amp; Setup'!$BN$5, AH124-$BP$2, NETWORKDAYS($BP$2, AH124, $BR$59:$BR$106)-1), IF(AH124&lt;N124, $AS$7, $AS$6)))</f>
        <v/>
      </c>
      <c r="AX124" s="20" t="str">
        <f>IF(AI124="", "", IF(O124="", IF('Intro &amp; Setup'!$W$30='Intro &amp; Setup'!$BN$5, AI124-$BP$2, NETWORKDAYS($BP$2, AI124, $BR$59:$BR$106)-1), IF(AI124&lt;O124, $AS$7, $AS$6)))</f>
        <v/>
      </c>
      <c r="AY124" s="20" t="str">
        <f>IF(AJ124="", "", IF(P124="", IF('Intro &amp; Setup'!$W$30='Intro &amp; Setup'!$BN$5, AJ124-$BP$2, NETWORKDAYS($BP$2, AJ124, $BR$59:$BR$106)-1), IF(AJ124&lt;P124, $AS$7, $AS$6)))</f>
        <v/>
      </c>
      <c r="AZ124" s="20" t="str">
        <f>IF(AK124="", "", IF(Q124="", IF('Intro &amp; Setup'!$W$30='Intro &amp; Setup'!$BN$5, AK124-$BP$2, NETWORKDAYS($BP$2, AK124, $BR$59:$BR$106)-1), IF(AK124&lt;Q124, $AS$7, $AS$6)))</f>
        <v/>
      </c>
      <c r="BA124" s="20" t="str">
        <f>IF(AL124="", "", IF(R124="", IF('Intro &amp; Setup'!$W$30='Intro &amp; Setup'!$BN$5, AL124-$BP$2, NETWORKDAYS($BP$2, AL124, $BR$59:$BR$106)-1), IF(AL124&lt;R124, $AS$7, $AS$6)))</f>
        <v/>
      </c>
      <c r="BB124" s="14" t="str">
        <f>IF(AM124="", "", IF(S124="", IF('Intro &amp; Setup'!$W$30='Intro &amp; Setup'!$BN$5, AM124-$BP$2, NETWORKDAYS($BP$2, AM124, $BR$59:$BR$106)-1), IF(AM124&lt;S124, $AS$7, $AS$6)))</f>
        <v/>
      </c>
      <c r="BD124" s="13" t="str">
        <f t="shared" si="48"/>
        <v/>
      </c>
      <c r="BE124" s="20" t="str">
        <f t="shared" si="49"/>
        <v/>
      </c>
      <c r="BF124" s="20" t="str">
        <f t="shared" si="50"/>
        <v/>
      </c>
      <c r="BG124" s="20" t="str">
        <f t="shared" si="51"/>
        <v/>
      </c>
      <c r="BH124" s="20" t="str">
        <f t="shared" si="52"/>
        <v/>
      </c>
      <c r="BI124" s="20" t="str">
        <f t="shared" si="53"/>
        <v/>
      </c>
      <c r="BJ124" s="20" t="str">
        <f t="shared" si="54"/>
        <v/>
      </c>
      <c r="BK124" s="20" t="str">
        <f t="shared" si="55"/>
        <v/>
      </c>
      <c r="BL124" s="20" t="str">
        <f t="shared" si="56"/>
        <v/>
      </c>
      <c r="BM124" s="14" t="str">
        <f t="shared" si="57"/>
        <v/>
      </c>
    </row>
    <row r="125" spans="1:70" x14ac:dyDescent="0.25">
      <c r="A125" s="58"/>
      <c r="B125" s="13" t="str">
        <f t="shared" si="62"/>
        <v/>
      </c>
      <c r="C125" s="18" t="str">
        <f t="shared" si="62"/>
        <v/>
      </c>
      <c r="D125" s="14" t="str">
        <f t="shared" si="62"/>
        <v/>
      </c>
      <c r="E125" s="58"/>
      <c r="F125" s="3" t="str">
        <f t="shared" si="43"/>
        <v/>
      </c>
      <c r="G125" s="58"/>
      <c r="H125" s="95"/>
      <c r="I125" s="96"/>
      <c r="J125" s="97"/>
      <c r="K125" s="96"/>
      <c r="L125" s="96"/>
      <c r="M125" s="96"/>
      <c r="N125" s="96"/>
      <c r="O125" s="96"/>
      <c r="P125" s="96"/>
      <c r="Q125" s="96"/>
      <c r="R125" s="96"/>
      <c r="S125" s="98"/>
      <c r="T125" s="58"/>
      <c r="V125" s="18" t="str">
        <f t="shared" si="44"/>
        <v/>
      </c>
      <c r="W125" s="14" t="str">
        <f t="shared" si="45"/>
        <v/>
      </c>
      <c r="Y125" s="18" t="str">
        <f t="shared" si="61"/>
        <v/>
      </c>
      <c r="Z125" s="14" t="str">
        <f t="shared" si="61"/>
        <v/>
      </c>
      <c r="AB125" s="77" t="str">
        <f t="shared" si="46"/>
        <v/>
      </c>
      <c r="AD125" s="48" t="str">
        <f>IF(OR($H125="", AD$9="", I125=""), "", IF('Intro &amp; Setup'!$W$30='Intro &amp; Setup'!$BN$15, I125+'Intro &amp; Setup'!$AF$19, WORKDAY(I125, 'Intro &amp; Setup'!$AF$19, $BR$59:$BR$106)))</f>
        <v/>
      </c>
      <c r="AE125" s="2" t="str">
        <f>IF(OR($H125="", AE$9="", J125=""), "", IF('Intro &amp; Setup'!$W$30='Intro &amp; Setup'!$BN$15, IF($Z$3='Intro &amp; Setup'!$BN$9, J125, AD125)+'Intro &amp; Setup'!$AF$20, WORKDAY(IF($Z$3='Intro &amp; Setup'!$BN$9, J125, AD125), 'Intro &amp; Setup'!$AF$20, $BR$59:$BR$106)))</f>
        <v/>
      </c>
      <c r="AF125" s="2" t="str">
        <f>IF(OR($H125="", AF$9="", K125=""), "", IF('Intro &amp; Setup'!$W$30='Intro &amp; Setup'!$BN$15, IF($Z$3='Intro &amp; Setup'!$BN$9, K125, AE125)+'Intro &amp; Setup'!$AF$21, WORKDAY(IF($Z$3='Intro &amp; Setup'!$BN$9, K125, AE125), 'Intro &amp; Setup'!$AF$21, $BR$59:$BR$106)))</f>
        <v/>
      </c>
      <c r="AG125" s="2" t="str">
        <f>IF(OR($H125="", AG$9="", L125=""), "", IF('Intro &amp; Setup'!$W$30='Intro &amp; Setup'!$BN$15, IF($Z$3='Intro &amp; Setup'!$BN$9, L125, AF125)+'Intro &amp; Setup'!$AF$22, WORKDAY(IF($Z$3='Intro &amp; Setup'!$BN$9, L125, AF125), 'Intro &amp; Setup'!$AF$22, $BR$59:$BR$106)))</f>
        <v/>
      </c>
      <c r="AH125" s="2" t="str">
        <f>IF(OR($H125="", AH$9="", M125=""), "", IF('Intro &amp; Setup'!$W$30='Intro &amp; Setup'!$BN$15, IF($Z$3='Intro &amp; Setup'!$BN$9, M125, AG125)+'Intro &amp; Setup'!$AF$23, WORKDAY(IF($Z$3='Intro &amp; Setup'!$BN$9, M125, AG125), 'Intro &amp; Setup'!$AF$23, $BR$59:$BR$106)))</f>
        <v/>
      </c>
      <c r="AI125" s="2" t="str">
        <f>IF(OR($H125="", AI$9="", N125=""), "", IF('Intro &amp; Setup'!$W$30='Intro &amp; Setup'!$BN$15, IF($Z$3='Intro &amp; Setup'!$BN$9, N125, AH125)+'Intro &amp; Setup'!$AF$24, WORKDAY(IF($Z$3='Intro &amp; Setup'!$BN$9, N125, AH125), 'Intro &amp; Setup'!$AF$24, $BR$59:$BR$106)))</f>
        <v/>
      </c>
      <c r="AJ125" s="2" t="str">
        <f>IF(OR($H125="", AJ$9="", O125=""), "", IF('Intro &amp; Setup'!$W$30='Intro &amp; Setup'!$BN$15, IF($Z$3='Intro &amp; Setup'!$BN$9, O125, AI125)+'Intro &amp; Setup'!$AF$25, WORKDAY(IF($Z$3='Intro &amp; Setup'!$BN$9, O125, AI125), 'Intro &amp; Setup'!$AF$25, $BR$59:$BR$106)))</f>
        <v/>
      </c>
      <c r="AK125" s="2" t="str">
        <f>IF(OR($H125="", AK$9="", P125=""), "", IF('Intro &amp; Setup'!$W$30='Intro &amp; Setup'!$BN$15, IF($Z$3='Intro &amp; Setup'!$BN$9, P125, AJ125)+'Intro &amp; Setup'!$AF$26, WORKDAY(IF($Z$3='Intro &amp; Setup'!$BN$9, P125, AJ125), 'Intro &amp; Setup'!$AF$26, $BR$59:$BR$106)))</f>
        <v/>
      </c>
      <c r="AL125" s="2" t="str">
        <f>IF(OR($H125="", AL$9="", Q125=""), "", IF('Intro &amp; Setup'!$W$30='Intro &amp; Setup'!$BN$15, IF($Z$3='Intro &amp; Setup'!$BN$9, Q125, AK125)+'Intro &amp; Setup'!$AF$27, WORKDAY(IF($Z$3='Intro &amp; Setup'!$BN$9, Q125, AK125), 'Intro &amp; Setup'!$AF$27, $BR$59:$BR$106)))</f>
        <v/>
      </c>
      <c r="AM125" s="10" t="str">
        <f>IF(OR($H125="", AM$9="", R125=""), "", IF('Intro &amp; Setup'!$W$30='Intro &amp; Setup'!$BN$15, IF($Z$3='Intro &amp; Setup'!$BN$9, R125, AL125)+'Intro &amp; Setup'!$AF$28, WORKDAY(IF($Z$3='Intro &amp; Setup'!$BN$9, R125, AL125), 'Intro &amp; Setup'!$AF$28, $BR$59:$BR$106)))</f>
        <v/>
      </c>
      <c r="AO125" s="18" t="str">
        <f t="shared" si="60"/>
        <v/>
      </c>
      <c r="AQ125" s="61" t="str">
        <f t="shared" si="47"/>
        <v/>
      </c>
      <c r="AS125" s="13" t="str">
        <f>IF(AD125="", "", IF(J125="", IF('Intro &amp; Setup'!$W$30='Intro &amp; Setup'!$BN$5, AD125-$BP$2, NETWORKDAYS($BP$2, AD125, $BR$59:$BR$106)-1), IF(AD125&lt;J125, $AS$7, $AS$6)))</f>
        <v/>
      </c>
      <c r="AT125" s="20" t="str">
        <f>IF(AE125="", "", IF(K125="", IF('Intro &amp; Setup'!$W$30='Intro &amp; Setup'!$BN$5, AE125-$BP$2, NETWORKDAYS($BP$2, AE125, $BR$59:$BR$106)-1), IF(AE125&lt;K125, $AS$7, $AS$6)))</f>
        <v/>
      </c>
      <c r="AU125" s="20" t="str">
        <f>IF(AF125="", "", IF(L125="", IF('Intro &amp; Setup'!$W$30='Intro &amp; Setup'!$BN$5, AF125-$BP$2, NETWORKDAYS($BP$2, AF125, $BR$59:$BR$106)-1), IF(AF125&lt;L125, $AS$7, $AS$6)))</f>
        <v/>
      </c>
      <c r="AV125" s="20" t="str">
        <f>IF(AG125="", "", IF(M125="", IF('Intro &amp; Setup'!$W$30='Intro &amp; Setup'!$BN$5, AG125-$BP$2, NETWORKDAYS($BP$2, AG125, $BR$59:$BR$106)-1), IF(AG125&lt;M125, $AS$7, $AS$6)))</f>
        <v/>
      </c>
      <c r="AW125" s="20" t="str">
        <f>IF(AH125="", "", IF(N125="", IF('Intro &amp; Setup'!$W$30='Intro &amp; Setup'!$BN$5, AH125-$BP$2, NETWORKDAYS($BP$2, AH125, $BR$59:$BR$106)-1), IF(AH125&lt;N125, $AS$7, $AS$6)))</f>
        <v/>
      </c>
      <c r="AX125" s="20" t="str">
        <f>IF(AI125="", "", IF(O125="", IF('Intro &amp; Setup'!$W$30='Intro &amp; Setup'!$BN$5, AI125-$BP$2, NETWORKDAYS($BP$2, AI125, $BR$59:$BR$106)-1), IF(AI125&lt;O125, $AS$7, $AS$6)))</f>
        <v/>
      </c>
      <c r="AY125" s="20" t="str">
        <f>IF(AJ125="", "", IF(P125="", IF('Intro &amp; Setup'!$W$30='Intro &amp; Setup'!$BN$5, AJ125-$BP$2, NETWORKDAYS($BP$2, AJ125, $BR$59:$BR$106)-1), IF(AJ125&lt;P125, $AS$7, $AS$6)))</f>
        <v/>
      </c>
      <c r="AZ125" s="20" t="str">
        <f>IF(AK125="", "", IF(Q125="", IF('Intro &amp; Setup'!$W$30='Intro &amp; Setup'!$BN$5, AK125-$BP$2, NETWORKDAYS($BP$2, AK125, $BR$59:$BR$106)-1), IF(AK125&lt;Q125, $AS$7, $AS$6)))</f>
        <v/>
      </c>
      <c r="BA125" s="20" t="str">
        <f>IF(AL125="", "", IF(R125="", IF('Intro &amp; Setup'!$W$30='Intro &amp; Setup'!$BN$5, AL125-$BP$2, NETWORKDAYS($BP$2, AL125, $BR$59:$BR$106)-1), IF(AL125&lt;R125, $AS$7, $AS$6)))</f>
        <v/>
      </c>
      <c r="BB125" s="14" t="str">
        <f>IF(AM125="", "", IF(S125="", IF('Intro &amp; Setup'!$W$30='Intro &amp; Setup'!$BN$5, AM125-$BP$2, NETWORKDAYS($BP$2, AM125, $BR$59:$BR$106)-1), IF(AM125&lt;S125, $AS$7, $AS$6)))</f>
        <v/>
      </c>
      <c r="BD125" s="13" t="str">
        <f t="shared" si="48"/>
        <v/>
      </c>
      <c r="BE125" s="20" t="str">
        <f t="shared" si="49"/>
        <v/>
      </c>
      <c r="BF125" s="20" t="str">
        <f t="shared" si="50"/>
        <v/>
      </c>
      <c r="BG125" s="20" t="str">
        <f t="shared" si="51"/>
        <v/>
      </c>
      <c r="BH125" s="20" t="str">
        <f t="shared" si="52"/>
        <v/>
      </c>
      <c r="BI125" s="20" t="str">
        <f t="shared" si="53"/>
        <v/>
      </c>
      <c r="BJ125" s="20" t="str">
        <f t="shared" si="54"/>
        <v/>
      </c>
      <c r="BK125" s="20" t="str">
        <f t="shared" si="55"/>
        <v/>
      </c>
      <c r="BL125" s="20" t="str">
        <f t="shared" si="56"/>
        <v/>
      </c>
      <c r="BM125" s="14" t="str">
        <f t="shared" si="57"/>
        <v/>
      </c>
    </row>
    <row r="126" spans="1:70" x14ac:dyDescent="0.25">
      <c r="A126" s="58"/>
      <c r="B126" s="13" t="str">
        <f t="shared" si="62"/>
        <v/>
      </c>
      <c r="C126" s="18" t="str">
        <f t="shared" si="62"/>
        <v/>
      </c>
      <c r="D126" s="14" t="str">
        <f t="shared" si="62"/>
        <v/>
      </c>
      <c r="E126" s="58"/>
      <c r="F126" s="3" t="str">
        <f t="shared" si="43"/>
        <v/>
      </c>
      <c r="G126" s="58"/>
      <c r="H126" s="95"/>
      <c r="I126" s="96"/>
      <c r="J126" s="97"/>
      <c r="K126" s="96"/>
      <c r="L126" s="96"/>
      <c r="M126" s="96"/>
      <c r="N126" s="96"/>
      <c r="O126" s="96"/>
      <c r="P126" s="96"/>
      <c r="Q126" s="96"/>
      <c r="R126" s="96"/>
      <c r="S126" s="98"/>
      <c r="T126" s="58"/>
      <c r="V126" s="18" t="str">
        <f t="shared" si="44"/>
        <v/>
      </c>
      <c r="W126" s="14" t="str">
        <f t="shared" si="45"/>
        <v/>
      </c>
      <c r="Y126" s="18" t="str">
        <f t="shared" si="61"/>
        <v/>
      </c>
      <c r="Z126" s="14" t="str">
        <f t="shared" si="61"/>
        <v/>
      </c>
      <c r="AB126" s="77" t="str">
        <f t="shared" si="46"/>
        <v/>
      </c>
      <c r="AD126" s="48" t="str">
        <f>IF(OR($H126="", AD$9="", I126=""), "", IF('Intro &amp; Setup'!$W$30='Intro &amp; Setup'!$BN$15, I126+'Intro &amp; Setup'!$AF$19, WORKDAY(I126, 'Intro &amp; Setup'!$AF$19, $BR$59:$BR$106)))</f>
        <v/>
      </c>
      <c r="AE126" s="2" t="str">
        <f>IF(OR($H126="", AE$9="", J126=""), "", IF('Intro &amp; Setup'!$W$30='Intro &amp; Setup'!$BN$15, IF($Z$3='Intro &amp; Setup'!$BN$9, J126, AD126)+'Intro &amp; Setup'!$AF$20, WORKDAY(IF($Z$3='Intro &amp; Setup'!$BN$9, J126, AD126), 'Intro &amp; Setup'!$AF$20, $BR$59:$BR$106)))</f>
        <v/>
      </c>
      <c r="AF126" s="2" t="str">
        <f>IF(OR($H126="", AF$9="", K126=""), "", IF('Intro &amp; Setup'!$W$30='Intro &amp; Setup'!$BN$15, IF($Z$3='Intro &amp; Setup'!$BN$9, K126, AE126)+'Intro &amp; Setup'!$AF$21, WORKDAY(IF($Z$3='Intro &amp; Setup'!$BN$9, K126, AE126), 'Intro &amp; Setup'!$AF$21, $BR$59:$BR$106)))</f>
        <v/>
      </c>
      <c r="AG126" s="2" t="str">
        <f>IF(OR($H126="", AG$9="", L126=""), "", IF('Intro &amp; Setup'!$W$30='Intro &amp; Setup'!$BN$15, IF($Z$3='Intro &amp; Setup'!$BN$9, L126, AF126)+'Intro &amp; Setup'!$AF$22, WORKDAY(IF($Z$3='Intro &amp; Setup'!$BN$9, L126, AF126), 'Intro &amp; Setup'!$AF$22, $BR$59:$BR$106)))</f>
        <v/>
      </c>
      <c r="AH126" s="2" t="str">
        <f>IF(OR($H126="", AH$9="", M126=""), "", IF('Intro &amp; Setup'!$W$30='Intro &amp; Setup'!$BN$15, IF($Z$3='Intro &amp; Setup'!$BN$9, M126, AG126)+'Intro &amp; Setup'!$AF$23, WORKDAY(IF($Z$3='Intro &amp; Setup'!$BN$9, M126, AG126), 'Intro &amp; Setup'!$AF$23, $BR$59:$BR$106)))</f>
        <v/>
      </c>
      <c r="AI126" s="2" t="str">
        <f>IF(OR($H126="", AI$9="", N126=""), "", IF('Intro &amp; Setup'!$W$30='Intro &amp; Setup'!$BN$15, IF($Z$3='Intro &amp; Setup'!$BN$9, N126, AH126)+'Intro &amp; Setup'!$AF$24, WORKDAY(IF($Z$3='Intro &amp; Setup'!$BN$9, N126, AH126), 'Intro &amp; Setup'!$AF$24, $BR$59:$BR$106)))</f>
        <v/>
      </c>
      <c r="AJ126" s="2" t="str">
        <f>IF(OR($H126="", AJ$9="", O126=""), "", IF('Intro &amp; Setup'!$W$30='Intro &amp; Setup'!$BN$15, IF($Z$3='Intro &amp; Setup'!$BN$9, O126, AI126)+'Intro &amp; Setup'!$AF$25, WORKDAY(IF($Z$3='Intro &amp; Setup'!$BN$9, O126, AI126), 'Intro &amp; Setup'!$AF$25, $BR$59:$BR$106)))</f>
        <v/>
      </c>
      <c r="AK126" s="2" t="str">
        <f>IF(OR($H126="", AK$9="", P126=""), "", IF('Intro &amp; Setup'!$W$30='Intro &amp; Setup'!$BN$15, IF($Z$3='Intro &amp; Setup'!$BN$9, P126, AJ126)+'Intro &amp; Setup'!$AF$26, WORKDAY(IF($Z$3='Intro &amp; Setup'!$BN$9, P126, AJ126), 'Intro &amp; Setup'!$AF$26, $BR$59:$BR$106)))</f>
        <v/>
      </c>
      <c r="AL126" s="2" t="str">
        <f>IF(OR($H126="", AL$9="", Q126=""), "", IF('Intro &amp; Setup'!$W$30='Intro &amp; Setup'!$BN$15, IF($Z$3='Intro &amp; Setup'!$BN$9, Q126, AK126)+'Intro &amp; Setup'!$AF$27, WORKDAY(IF($Z$3='Intro &amp; Setup'!$BN$9, Q126, AK126), 'Intro &amp; Setup'!$AF$27, $BR$59:$BR$106)))</f>
        <v/>
      </c>
      <c r="AM126" s="10" t="str">
        <f>IF(OR($H126="", AM$9="", R126=""), "", IF('Intro &amp; Setup'!$W$30='Intro &amp; Setup'!$BN$15, IF($Z$3='Intro &amp; Setup'!$BN$9, R126, AL126)+'Intro &amp; Setup'!$AF$28, WORKDAY(IF($Z$3='Intro &amp; Setup'!$BN$9, R126, AL126), 'Intro &amp; Setup'!$AF$28, $BR$59:$BR$106)))</f>
        <v/>
      </c>
      <c r="AO126" s="18" t="str">
        <f t="shared" si="60"/>
        <v/>
      </c>
      <c r="AQ126" s="61" t="str">
        <f t="shared" si="47"/>
        <v/>
      </c>
      <c r="AS126" s="13" t="str">
        <f>IF(AD126="", "", IF(J126="", IF('Intro &amp; Setup'!$W$30='Intro &amp; Setup'!$BN$5, AD126-$BP$2, NETWORKDAYS($BP$2, AD126, $BR$59:$BR$106)-1), IF(AD126&lt;J126, $AS$7, $AS$6)))</f>
        <v/>
      </c>
      <c r="AT126" s="20" t="str">
        <f>IF(AE126="", "", IF(K126="", IF('Intro &amp; Setup'!$W$30='Intro &amp; Setup'!$BN$5, AE126-$BP$2, NETWORKDAYS($BP$2, AE126, $BR$59:$BR$106)-1), IF(AE126&lt;K126, $AS$7, $AS$6)))</f>
        <v/>
      </c>
      <c r="AU126" s="20" t="str">
        <f>IF(AF126="", "", IF(L126="", IF('Intro &amp; Setup'!$W$30='Intro &amp; Setup'!$BN$5, AF126-$BP$2, NETWORKDAYS($BP$2, AF126, $BR$59:$BR$106)-1), IF(AF126&lt;L126, $AS$7, $AS$6)))</f>
        <v/>
      </c>
      <c r="AV126" s="20" t="str">
        <f>IF(AG126="", "", IF(M126="", IF('Intro &amp; Setup'!$W$30='Intro &amp; Setup'!$BN$5, AG126-$BP$2, NETWORKDAYS($BP$2, AG126, $BR$59:$BR$106)-1), IF(AG126&lt;M126, $AS$7, $AS$6)))</f>
        <v/>
      </c>
      <c r="AW126" s="20" t="str">
        <f>IF(AH126="", "", IF(N126="", IF('Intro &amp; Setup'!$W$30='Intro &amp; Setup'!$BN$5, AH126-$BP$2, NETWORKDAYS($BP$2, AH126, $BR$59:$BR$106)-1), IF(AH126&lt;N126, $AS$7, $AS$6)))</f>
        <v/>
      </c>
      <c r="AX126" s="20" t="str">
        <f>IF(AI126="", "", IF(O126="", IF('Intro &amp; Setup'!$W$30='Intro &amp; Setup'!$BN$5, AI126-$BP$2, NETWORKDAYS($BP$2, AI126, $BR$59:$BR$106)-1), IF(AI126&lt;O126, $AS$7, $AS$6)))</f>
        <v/>
      </c>
      <c r="AY126" s="20" t="str">
        <f>IF(AJ126="", "", IF(P126="", IF('Intro &amp; Setup'!$W$30='Intro &amp; Setup'!$BN$5, AJ126-$BP$2, NETWORKDAYS($BP$2, AJ126, $BR$59:$BR$106)-1), IF(AJ126&lt;P126, $AS$7, $AS$6)))</f>
        <v/>
      </c>
      <c r="AZ126" s="20" t="str">
        <f>IF(AK126="", "", IF(Q126="", IF('Intro &amp; Setup'!$W$30='Intro &amp; Setup'!$BN$5, AK126-$BP$2, NETWORKDAYS($BP$2, AK126, $BR$59:$BR$106)-1), IF(AK126&lt;Q126, $AS$7, $AS$6)))</f>
        <v/>
      </c>
      <c r="BA126" s="20" t="str">
        <f>IF(AL126="", "", IF(R126="", IF('Intro &amp; Setup'!$W$30='Intro &amp; Setup'!$BN$5, AL126-$BP$2, NETWORKDAYS($BP$2, AL126, $BR$59:$BR$106)-1), IF(AL126&lt;R126, $AS$7, $AS$6)))</f>
        <v/>
      </c>
      <c r="BB126" s="14" t="str">
        <f>IF(AM126="", "", IF(S126="", IF('Intro &amp; Setup'!$W$30='Intro &amp; Setup'!$BN$5, AM126-$BP$2, NETWORKDAYS($BP$2, AM126, $BR$59:$BR$106)-1), IF(AM126&lt;S126, $AS$7, $AS$6)))</f>
        <v/>
      </c>
      <c r="BD126" s="13" t="str">
        <f t="shared" si="48"/>
        <v/>
      </c>
      <c r="BE126" s="20" t="str">
        <f t="shared" si="49"/>
        <v/>
      </c>
      <c r="BF126" s="20" t="str">
        <f t="shared" si="50"/>
        <v/>
      </c>
      <c r="BG126" s="20" t="str">
        <f t="shared" si="51"/>
        <v/>
      </c>
      <c r="BH126" s="20" t="str">
        <f t="shared" si="52"/>
        <v/>
      </c>
      <c r="BI126" s="20" t="str">
        <f t="shared" si="53"/>
        <v/>
      </c>
      <c r="BJ126" s="20" t="str">
        <f t="shared" si="54"/>
        <v/>
      </c>
      <c r="BK126" s="20" t="str">
        <f t="shared" si="55"/>
        <v/>
      </c>
      <c r="BL126" s="20" t="str">
        <f t="shared" si="56"/>
        <v/>
      </c>
      <c r="BM126" s="14" t="str">
        <f t="shared" si="57"/>
        <v/>
      </c>
    </row>
    <row r="127" spans="1:70" x14ac:dyDescent="0.25">
      <c r="A127" s="58"/>
      <c r="B127" s="13" t="str">
        <f t="shared" si="62"/>
        <v/>
      </c>
      <c r="C127" s="18" t="str">
        <f t="shared" si="62"/>
        <v/>
      </c>
      <c r="D127" s="14" t="str">
        <f t="shared" si="62"/>
        <v/>
      </c>
      <c r="E127" s="58"/>
      <c r="F127" s="3" t="str">
        <f t="shared" si="43"/>
        <v/>
      </c>
      <c r="G127" s="58"/>
      <c r="H127" s="95"/>
      <c r="I127" s="96"/>
      <c r="J127" s="97"/>
      <c r="K127" s="96"/>
      <c r="L127" s="96"/>
      <c r="M127" s="96"/>
      <c r="N127" s="96"/>
      <c r="O127" s="96"/>
      <c r="P127" s="96"/>
      <c r="Q127" s="96"/>
      <c r="R127" s="96"/>
      <c r="S127" s="98"/>
      <c r="T127" s="58"/>
      <c r="V127" s="18" t="str">
        <f t="shared" si="44"/>
        <v/>
      </c>
      <c r="W127" s="14" t="str">
        <f t="shared" si="45"/>
        <v/>
      </c>
      <c r="Y127" s="18" t="str">
        <f t="shared" si="61"/>
        <v/>
      </c>
      <c r="Z127" s="14" t="str">
        <f t="shared" si="61"/>
        <v/>
      </c>
      <c r="AB127" s="77" t="str">
        <f t="shared" si="46"/>
        <v/>
      </c>
      <c r="AD127" s="48" t="str">
        <f>IF(OR($H127="", AD$9="", I127=""), "", IF('Intro &amp; Setup'!$W$30='Intro &amp; Setup'!$BN$15, I127+'Intro &amp; Setup'!$AF$19, WORKDAY(I127, 'Intro &amp; Setup'!$AF$19, $BR$59:$BR$106)))</f>
        <v/>
      </c>
      <c r="AE127" s="2" t="str">
        <f>IF(OR($H127="", AE$9="", J127=""), "", IF('Intro &amp; Setup'!$W$30='Intro &amp; Setup'!$BN$15, IF($Z$3='Intro &amp; Setup'!$BN$9, J127, AD127)+'Intro &amp; Setup'!$AF$20, WORKDAY(IF($Z$3='Intro &amp; Setup'!$BN$9, J127, AD127), 'Intro &amp; Setup'!$AF$20, $BR$59:$BR$106)))</f>
        <v/>
      </c>
      <c r="AF127" s="2" t="str">
        <f>IF(OR($H127="", AF$9="", K127=""), "", IF('Intro &amp; Setup'!$W$30='Intro &amp; Setup'!$BN$15, IF($Z$3='Intro &amp; Setup'!$BN$9, K127, AE127)+'Intro &amp; Setup'!$AF$21, WORKDAY(IF($Z$3='Intro &amp; Setup'!$BN$9, K127, AE127), 'Intro &amp; Setup'!$AF$21, $BR$59:$BR$106)))</f>
        <v/>
      </c>
      <c r="AG127" s="2" t="str">
        <f>IF(OR($H127="", AG$9="", L127=""), "", IF('Intro &amp; Setup'!$W$30='Intro &amp; Setup'!$BN$15, IF($Z$3='Intro &amp; Setup'!$BN$9, L127, AF127)+'Intro &amp; Setup'!$AF$22, WORKDAY(IF($Z$3='Intro &amp; Setup'!$BN$9, L127, AF127), 'Intro &amp; Setup'!$AF$22, $BR$59:$BR$106)))</f>
        <v/>
      </c>
      <c r="AH127" s="2" t="str">
        <f>IF(OR($H127="", AH$9="", M127=""), "", IF('Intro &amp; Setup'!$W$30='Intro &amp; Setup'!$BN$15, IF($Z$3='Intro &amp; Setup'!$BN$9, M127, AG127)+'Intro &amp; Setup'!$AF$23, WORKDAY(IF($Z$3='Intro &amp; Setup'!$BN$9, M127, AG127), 'Intro &amp; Setup'!$AF$23, $BR$59:$BR$106)))</f>
        <v/>
      </c>
      <c r="AI127" s="2" t="str">
        <f>IF(OR($H127="", AI$9="", N127=""), "", IF('Intro &amp; Setup'!$W$30='Intro &amp; Setup'!$BN$15, IF($Z$3='Intro &amp; Setup'!$BN$9, N127, AH127)+'Intro &amp; Setup'!$AF$24, WORKDAY(IF($Z$3='Intro &amp; Setup'!$BN$9, N127, AH127), 'Intro &amp; Setup'!$AF$24, $BR$59:$BR$106)))</f>
        <v/>
      </c>
      <c r="AJ127" s="2" t="str">
        <f>IF(OR($H127="", AJ$9="", O127=""), "", IF('Intro &amp; Setup'!$W$30='Intro &amp; Setup'!$BN$15, IF($Z$3='Intro &amp; Setup'!$BN$9, O127, AI127)+'Intro &amp; Setup'!$AF$25, WORKDAY(IF($Z$3='Intro &amp; Setup'!$BN$9, O127, AI127), 'Intro &amp; Setup'!$AF$25, $BR$59:$BR$106)))</f>
        <v/>
      </c>
      <c r="AK127" s="2" t="str">
        <f>IF(OR($H127="", AK$9="", P127=""), "", IF('Intro &amp; Setup'!$W$30='Intro &amp; Setup'!$BN$15, IF($Z$3='Intro &amp; Setup'!$BN$9, P127, AJ127)+'Intro &amp; Setup'!$AF$26, WORKDAY(IF($Z$3='Intro &amp; Setup'!$BN$9, P127, AJ127), 'Intro &amp; Setup'!$AF$26, $BR$59:$BR$106)))</f>
        <v/>
      </c>
      <c r="AL127" s="2" t="str">
        <f>IF(OR($H127="", AL$9="", Q127=""), "", IF('Intro &amp; Setup'!$W$30='Intro &amp; Setup'!$BN$15, IF($Z$3='Intro &amp; Setup'!$BN$9, Q127, AK127)+'Intro &amp; Setup'!$AF$27, WORKDAY(IF($Z$3='Intro &amp; Setup'!$BN$9, Q127, AK127), 'Intro &amp; Setup'!$AF$27, $BR$59:$BR$106)))</f>
        <v/>
      </c>
      <c r="AM127" s="10" t="str">
        <f>IF(OR($H127="", AM$9="", R127=""), "", IF('Intro &amp; Setup'!$W$30='Intro &amp; Setup'!$BN$15, IF($Z$3='Intro &amp; Setup'!$BN$9, R127, AL127)+'Intro &amp; Setup'!$AF$28, WORKDAY(IF($Z$3='Intro &amp; Setup'!$BN$9, R127, AL127), 'Intro &amp; Setup'!$AF$28, $BR$59:$BR$106)))</f>
        <v/>
      </c>
      <c r="AO127" s="18" t="str">
        <f t="shared" si="60"/>
        <v/>
      </c>
      <c r="AQ127" s="61" t="str">
        <f t="shared" si="47"/>
        <v/>
      </c>
      <c r="AS127" s="13" t="str">
        <f>IF(AD127="", "", IF(J127="", IF('Intro &amp; Setup'!$W$30='Intro &amp; Setup'!$BN$5, AD127-$BP$2, NETWORKDAYS($BP$2, AD127, $BR$59:$BR$106)-1), IF(AD127&lt;J127, $AS$7, $AS$6)))</f>
        <v/>
      </c>
      <c r="AT127" s="20" t="str">
        <f>IF(AE127="", "", IF(K127="", IF('Intro &amp; Setup'!$W$30='Intro &amp; Setup'!$BN$5, AE127-$BP$2, NETWORKDAYS($BP$2, AE127, $BR$59:$BR$106)-1), IF(AE127&lt;K127, $AS$7, $AS$6)))</f>
        <v/>
      </c>
      <c r="AU127" s="20" t="str">
        <f>IF(AF127="", "", IF(L127="", IF('Intro &amp; Setup'!$W$30='Intro &amp; Setup'!$BN$5, AF127-$BP$2, NETWORKDAYS($BP$2, AF127, $BR$59:$BR$106)-1), IF(AF127&lt;L127, $AS$7, $AS$6)))</f>
        <v/>
      </c>
      <c r="AV127" s="20" t="str">
        <f>IF(AG127="", "", IF(M127="", IF('Intro &amp; Setup'!$W$30='Intro &amp; Setup'!$BN$5, AG127-$BP$2, NETWORKDAYS($BP$2, AG127, $BR$59:$BR$106)-1), IF(AG127&lt;M127, $AS$7, $AS$6)))</f>
        <v/>
      </c>
      <c r="AW127" s="20" t="str">
        <f>IF(AH127="", "", IF(N127="", IF('Intro &amp; Setup'!$W$30='Intro &amp; Setup'!$BN$5, AH127-$BP$2, NETWORKDAYS($BP$2, AH127, $BR$59:$BR$106)-1), IF(AH127&lt;N127, $AS$7, $AS$6)))</f>
        <v/>
      </c>
      <c r="AX127" s="20" t="str">
        <f>IF(AI127="", "", IF(O127="", IF('Intro &amp; Setup'!$W$30='Intro &amp; Setup'!$BN$5, AI127-$BP$2, NETWORKDAYS($BP$2, AI127, $BR$59:$BR$106)-1), IF(AI127&lt;O127, $AS$7, $AS$6)))</f>
        <v/>
      </c>
      <c r="AY127" s="20" t="str">
        <f>IF(AJ127="", "", IF(P127="", IF('Intro &amp; Setup'!$W$30='Intro &amp; Setup'!$BN$5, AJ127-$BP$2, NETWORKDAYS($BP$2, AJ127, $BR$59:$BR$106)-1), IF(AJ127&lt;P127, $AS$7, $AS$6)))</f>
        <v/>
      </c>
      <c r="AZ127" s="20" t="str">
        <f>IF(AK127="", "", IF(Q127="", IF('Intro &amp; Setup'!$W$30='Intro &amp; Setup'!$BN$5, AK127-$BP$2, NETWORKDAYS($BP$2, AK127, $BR$59:$BR$106)-1), IF(AK127&lt;Q127, $AS$7, $AS$6)))</f>
        <v/>
      </c>
      <c r="BA127" s="20" t="str">
        <f>IF(AL127="", "", IF(R127="", IF('Intro &amp; Setup'!$W$30='Intro &amp; Setup'!$BN$5, AL127-$BP$2, NETWORKDAYS($BP$2, AL127, $BR$59:$BR$106)-1), IF(AL127&lt;R127, $AS$7, $AS$6)))</f>
        <v/>
      </c>
      <c r="BB127" s="14" t="str">
        <f>IF(AM127="", "", IF(S127="", IF('Intro &amp; Setup'!$W$30='Intro &amp; Setup'!$BN$5, AM127-$BP$2, NETWORKDAYS($BP$2, AM127, $BR$59:$BR$106)-1), IF(AM127&lt;S127, $AS$7, $AS$6)))</f>
        <v/>
      </c>
      <c r="BD127" s="13" t="str">
        <f t="shared" si="48"/>
        <v/>
      </c>
      <c r="BE127" s="20" t="str">
        <f t="shared" si="49"/>
        <v/>
      </c>
      <c r="BF127" s="20" t="str">
        <f t="shared" si="50"/>
        <v/>
      </c>
      <c r="BG127" s="20" t="str">
        <f t="shared" si="51"/>
        <v/>
      </c>
      <c r="BH127" s="20" t="str">
        <f t="shared" si="52"/>
        <v/>
      </c>
      <c r="BI127" s="20" t="str">
        <f t="shared" si="53"/>
        <v/>
      </c>
      <c r="BJ127" s="20" t="str">
        <f t="shared" si="54"/>
        <v/>
      </c>
      <c r="BK127" s="20" t="str">
        <f t="shared" si="55"/>
        <v/>
      </c>
      <c r="BL127" s="20" t="str">
        <f t="shared" si="56"/>
        <v/>
      </c>
      <c r="BM127" s="14" t="str">
        <f t="shared" si="57"/>
        <v/>
      </c>
    </row>
    <row r="128" spans="1:70" x14ac:dyDescent="0.25">
      <c r="A128" s="58"/>
      <c r="B128" s="13" t="str">
        <f t="shared" si="62"/>
        <v/>
      </c>
      <c r="C128" s="18" t="str">
        <f t="shared" si="62"/>
        <v/>
      </c>
      <c r="D128" s="14" t="str">
        <f t="shared" si="62"/>
        <v/>
      </c>
      <c r="E128" s="58"/>
      <c r="F128" s="3" t="str">
        <f t="shared" si="43"/>
        <v/>
      </c>
      <c r="G128" s="58"/>
      <c r="H128" s="95"/>
      <c r="I128" s="96"/>
      <c r="J128" s="97"/>
      <c r="K128" s="96"/>
      <c r="L128" s="96"/>
      <c r="M128" s="96"/>
      <c r="N128" s="96"/>
      <c r="O128" s="96"/>
      <c r="P128" s="96"/>
      <c r="Q128" s="96"/>
      <c r="R128" s="96"/>
      <c r="S128" s="98"/>
      <c r="T128" s="58"/>
      <c r="V128" s="18" t="str">
        <f t="shared" si="44"/>
        <v/>
      </c>
      <c r="W128" s="14" t="str">
        <f t="shared" si="45"/>
        <v/>
      </c>
      <c r="Y128" s="18" t="str">
        <f t="shared" si="61"/>
        <v/>
      </c>
      <c r="Z128" s="14" t="str">
        <f t="shared" si="61"/>
        <v/>
      </c>
      <c r="AB128" s="77" t="str">
        <f t="shared" si="46"/>
        <v/>
      </c>
      <c r="AD128" s="48" t="str">
        <f>IF(OR($H128="", AD$9="", I128=""), "", IF('Intro &amp; Setup'!$W$30='Intro &amp; Setup'!$BN$15, I128+'Intro &amp; Setup'!$AF$19, WORKDAY(I128, 'Intro &amp; Setup'!$AF$19, $BR$59:$BR$106)))</f>
        <v/>
      </c>
      <c r="AE128" s="2" t="str">
        <f>IF(OR($H128="", AE$9="", J128=""), "", IF('Intro &amp; Setup'!$W$30='Intro &amp; Setup'!$BN$15, IF($Z$3='Intro &amp; Setup'!$BN$9, J128, AD128)+'Intro &amp; Setup'!$AF$20, WORKDAY(IF($Z$3='Intro &amp; Setup'!$BN$9, J128, AD128), 'Intro &amp; Setup'!$AF$20, $BR$59:$BR$106)))</f>
        <v/>
      </c>
      <c r="AF128" s="2" t="str">
        <f>IF(OR($H128="", AF$9="", K128=""), "", IF('Intro &amp; Setup'!$W$30='Intro &amp; Setup'!$BN$15, IF($Z$3='Intro &amp; Setup'!$BN$9, K128, AE128)+'Intro &amp; Setup'!$AF$21, WORKDAY(IF($Z$3='Intro &amp; Setup'!$BN$9, K128, AE128), 'Intro &amp; Setup'!$AF$21, $BR$59:$BR$106)))</f>
        <v/>
      </c>
      <c r="AG128" s="2" t="str">
        <f>IF(OR($H128="", AG$9="", L128=""), "", IF('Intro &amp; Setup'!$W$30='Intro &amp; Setup'!$BN$15, IF($Z$3='Intro &amp; Setup'!$BN$9, L128, AF128)+'Intro &amp; Setup'!$AF$22, WORKDAY(IF($Z$3='Intro &amp; Setup'!$BN$9, L128, AF128), 'Intro &amp; Setup'!$AF$22, $BR$59:$BR$106)))</f>
        <v/>
      </c>
      <c r="AH128" s="2" t="str">
        <f>IF(OR($H128="", AH$9="", M128=""), "", IF('Intro &amp; Setup'!$W$30='Intro &amp; Setup'!$BN$15, IF($Z$3='Intro &amp; Setup'!$BN$9, M128, AG128)+'Intro &amp; Setup'!$AF$23, WORKDAY(IF($Z$3='Intro &amp; Setup'!$BN$9, M128, AG128), 'Intro &amp; Setup'!$AF$23, $BR$59:$BR$106)))</f>
        <v/>
      </c>
      <c r="AI128" s="2" t="str">
        <f>IF(OR($H128="", AI$9="", N128=""), "", IF('Intro &amp; Setup'!$W$30='Intro &amp; Setup'!$BN$15, IF($Z$3='Intro &amp; Setup'!$BN$9, N128, AH128)+'Intro &amp; Setup'!$AF$24, WORKDAY(IF($Z$3='Intro &amp; Setup'!$BN$9, N128, AH128), 'Intro &amp; Setup'!$AF$24, $BR$59:$BR$106)))</f>
        <v/>
      </c>
      <c r="AJ128" s="2" t="str">
        <f>IF(OR($H128="", AJ$9="", O128=""), "", IF('Intro &amp; Setup'!$W$30='Intro &amp; Setup'!$BN$15, IF($Z$3='Intro &amp; Setup'!$BN$9, O128, AI128)+'Intro &amp; Setup'!$AF$25, WORKDAY(IF($Z$3='Intro &amp; Setup'!$BN$9, O128, AI128), 'Intro &amp; Setup'!$AF$25, $BR$59:$BR$106)))</f>
        <v/>
      </c>
      <c r="AK128" s="2" t="str">
        <f>IF(OR($H128="", AK$9="", P128=""), "", IF('Intro &amp; Setup'!$W$30='Intro &amp; Setup'!$BN$15, IF($Z$3='Intro &amp; Setup'!$BN$9, P128, AJ128)+'Intro &amp; Setup'!$AF$26, WORKDAY(IF($Z$3='Intro &amp; Setup'!$BN$9, P128, AJ128), 'Intro &amp; Setup'!$AF$26, $BR$59:$BR$106)))</f>
        <v/>
      </c>
      <c r="AL128" s="2" t="str">
        <f>IF(OR($H128="", AL$9="", Q128=""), "", IF('Intro &amp; Setup'!$W$30='Intro &amp; Setup'!$BN$15, IF($Z$3='Intro &amp; Setup'!$BN$9, Q128, AK128)+'Intro &amp; Setup'!$AF$27, WORKDAY(IF($Z$3='Intro &amp; Setup'!$BN$9, Q128, AK128), 'Intro &amp; Setup'!$AF$27, $BR$59:$BR$106)))</f>
        <v/>
      </c>
      <c r="AM128" s="10" t="str">
        <f>IF(OR($H128="", AM$9="", R128=""), "", IF('Intro &amp; Setup'!$W$30='Intro &amp; Setup'!$BN$15, IF($Z$3='Intro &amp; Setup'!$BN$9, R128, AL128)+'Intro &amp; Setup'!$AF$28, WORKDAY(IF($Z$3='Intro &amp; Setup'!$BN$9, R128, AL128), 'Intro &amp; Setup'!$AF$28, $BR$59:$BR$106)))</f>
        <v/>
      </c>
      <c r="AO128" s="18" t="str">
        <f t="shared" si="60"/>
        <v/>
      </c>
      <c r="AQ128" s="61" t="str">
        <f t="shared" si="47"/>
        <v/>
      </c>
      <c r="AS128" s="13" t="str">
        <f>IF(AD128="", "", IF(J128="", IF('Intro &amp; Setup'!$W$30='Intro &amp; Setup'!$BN$5, AD128-$BP$2, NETWORKDAYS($BP$2, AD128, $BR$59:$BR$106)-1), IF(AD128&lt;J128, $AS$7, $AS$6)))</f>
        <v/>
      </c>
      <c r="AT128" s="20" t="str">
        <f>IF(AE128="", "", IF(K128="", IF('Intro &amp; Setup'!$W$30='Intro &amp; Setup'!$BN$5, AE128-$BP$2, NETWORKDAYS($BP$2, AE128, $BR$59:$BR$106)-1), IF(AE128&lt;K128, $AS$7, $AS$6)))</f>
        <v/>
      </c>
      <c r="AU128" s="20" t="str">
        <f>IF(AF128="", "", IF(L128="", IF('Intro &amp; Setup'!$W$30='Intro &amp; Setup'!$BN$5, AF128-$BP$2, NETWORKDAYS($BP$2, AF128, $BR$59:$BR$106)-1), IF(AF128&lt;L128, $AS$7, $AS$6)))</f>
        <v/>
      </c>
      <c r="AV128" s="20" t="str">
        <f>IF(AG128="", "", IF(M128="", IF('Intro &amp; Setup'!$W$30='Intro &amp; Setup'!$BN$5, AG128-$BP$2, NETWORKDAYS($BP$2, AG128, $BR$59:$BR$106)-1), IF(AG128&lt;M128, $AS$7, $AS$6)))</f>
        <v/>
      </c>
      <c r="AW128" s="20" t="str">
        <f>IF(AH128="", "", IF(N128="", IF('Intro &amp; Setup'!$W$30='Intro &amp; Setup'!$BN$5, AH128-$BP$2, NETWORKDAYS($BP$2, AH128, $BR$59:$BR$106)-1), IF(AH128&lt;N128, $AS$7, $AS$6)))</f>
        <v/>
      </c>
      <c r="AX128" s="20" t="str">
        <f>IF(AI128="", "", IF(O128="", IF('Intro &amp; Setup'!$W$30='Intro &amp; Setup'!$BN$5, AI128-$BP$2, NETWORKDAYS($BP$2, AI128, $BR$59:$BR$106)-1), IF(AI128&lt;O128, $AS$7, $AS$6)))</f>
        <v/>
      </c>
      <c r="AY128" s="20" t="str">
        <f>IF(AJ128="", "", IF(P128="", IF('Intro &amp; Setup'!$W$30='Intro &amp; Setup'!$BN$5, AJ128-$BP$2, NETWORKDAYS($BP$2, AJ128, $BR$59:$BR$106)-1), IF(AJ128&lt;P128, $AS$7, $AS$6)))</f>
        <v/>
      </c>
      <c r="AZ128" s="20" t="str">
        <f>IF(AK128="", "", IF(Q128="", IF('Intro &amp; Setup'!$W$30='Intro &amp; Setup'!$BN$5, AK128-$BP$2, NETWORKDAYS($BP$2, AK128, $BR$59:$BR$106)-1), IF(AK128&lt;Q128, $AS$7, $AS$6)))</f>
        <v/>
      </c>
      <c r="BA128" s="20" t="str">
        <f>IF(AL128="", "", IF(R128="", IF('Intro &amp; Setup'!$W$30='Intro &amp; Setup'!$BN$5, AL128-$BP$2, NETWORKDAYS($BP$2, AL128, $BR$59:$BR$106)-1), IF(AL128&lt;R128, $AS$7, $AS$6)))</f>
        <v/>
      </c>
      <c r="BB128" s="14" t="str">
        <f>IF(AM128="", "", IF(S128="", IF('Intro &amp; Setup'!$W$30='Intro &amp; Setup'!$BN$5, AM128-$BP$2, NETWORKDAYS($BP$2, AM128, $BR$59:$BR$106)-1), IF(AM128&lt;S128, $AS$7, $AS$6)))</f>
        <v/>
      </c>
      <c r="BD128" s="13" t="str">
        <f t="shared" si="48"/>
        <v/>
      </c>
      <c r="BE128" s="20" t="str">
        <f t="shared" si="49"/>
        <v/>
      </c>
      <c r="BF128" s="20" t="str">
        <f t="shared" si="50"/>
        <v/>
      </c>
      <c r="BG128" s="20" t="str">
        <f t="shared" si="51"/>
        <v/>
      </c>
      <c r="BH128" s="20" t="str">
        <f t="shared" si="52"/>
        <v/>
      </c>
      <c r="BI128" s="20" t="str">
        <f t="shared" si="53"/>
        <v/>
      </c>
      <c r="BJ128" s="20" t="str">
        <f t="shared" si="54"/>
        <v/>
      </c>
      <c r="BK128" s="20" t="str">
        <f t="shared" si="55"/>
        <v/>
      </c>
      <c r="BL128" s="20" t="str">
        <f t="shared" si="56"/>
        <v/>
      </c>
      <c r="BM128" s="14" t="str">
        <f t="shared" si="57"/>
        <v/>
      </c>
    </row>
    <row r="129" spans="1:65" x14ac:dyDescent="0.25">
      <c r="A129" s="58"/>
      <c r="B129" s="13" t="str">
        <f t="shared" si="62"/>
        <v/>
      </c>
      <c r="C129" s="18" t="str">
        <f t="shared" si="62"/>
        <v/>
      </c>
      <c r="D129" s="14" t="str">
        <f t="shared" si="62"/>
        <v/>
      </c>
      <c r="E129" s="58"/>
      <c r="F129" s="3" t="str">
        <f t="shared" si="43"/>
        <v/>
      </c>
      <c r="G129" s="58"/>
      <c r="H129" s="95"/>
      <c r="I129" s="96"/>
      <c r="J129" s="97"/>
      <c r="K129" s="96"/>
      <c r="L129" s="96"/>
      <c r="M129" s="96"/>
      <c r="N129" s="96"/>
      <c r="O129" s="96"/>
      <c r="P129" s="96"/>
      <c r="Q129" s="96"/>
      <c r="R129" s="96"/>
      <c r="S129" s="98"/>
      <c r="T129" s="58"/>
      <c r="V129" s="18" t="str">
        <f t="shared" si="44"/>
        <v/>
      </c>
      <c r="W129" s="14" t="str">
        <f t="shared" si="45"/>
        <v/>
      </c>
      <c r="Y129" s="18" t="str">
        <f t="shared" si="61"/>
        <v/>
      </c>
      <c r="Z129" s="14" t="str">
        <f t="shared" si="61"/>
        <v/>
      </c>
      <c r="AB129" s="77" t="str">
        <f t="shared" si="46"/>
        <v/>
      </c>
      <c r="AD129" s="48" t="str">
        <f>IF(OR($H129="", AD$9="", I129=""), "", IF('Intro &amp; Setup'!$W$30='Intro &amp; Setup'!$BN$15, I129+'Intro &amp; Setup'!$AF$19, WORKDAY(I129, 'Intro &amp; Setup'!$AF$19, $BR$59:$BR$106)))</f>
        <v/>
      </c>
      <c r="AE129" s="2" t="str">
        <f>IF(OR($H129="", AE$9="", J129=""), "", IF('Intro &amp; Setup'!$W$30='Intro &amp; Setup'!$BN$15, IF($Z$3='Intro &amp; Setup'!$BN$9, J129, AD129)+'Intro &amp; Setup'!$AF$20, WORKDAY(IF($Z$3='Intro &amp; Setup'!$BN$9, J129, AD129), 'Intro &amp; Setup'!$AF$20, $BR$59:$BR$106)))</f>
        <v/>
      </c>
      <c r="AF129" s="2" t="str">
        <f>IF(OR($H129="", AF$9="", K129=""), "", IF('Intro &amp; Setup'!$W$30='Intro &amp; Setup'!$BN$15, IF($Z$3='Intro &amp; Setup'!$BN$9, K129, AE129)+'Intro &amp; Setup'!$AF$21, WORKDAY(IF($Z$3='Intro &amp; Setup'!$BN$9, K129, AE129), 'Intro &amp; Setup'!$AF$21, $BR$59:$BR$106)))</f>
        <v/>
      </c>
      <c r="AG129" s="2" t="str">
        <f>IF(OR($H129="", AG$9="", L129=""), "", IF('Intro &amp; Setup'!$W$30='Intro &amp; Setup'!$BN$15, IF($Z$3='Intro &amp; Setup'!$BN$9, L129, AF129)+'Intro &amp; Setup'!$AF$22, WORKDAY(IF($Z$3='Intro &amp; Setup'!$BN$9, L129, AF129), 'Intro &amp; Setup'!$AF$22, $BR$59:$BR$106)))</f>
        <v/>
      </c>
      <c r="AH129" s="2" t="str">
        <f>IF(OR($H129="", AH$9="", M129=""), "", IF('Intro &amp; Setup'!$W$30='Intro &amp; Setup'!$BN$15, IF($Z$3='Intro &amp; Setup'!$BN$9, M129, AG129)+'Intro &amp; Setup'!$AF$23, WORKDAY(IF($Z$3='Intro &amp; Setup'!$BN$9, M129, AG129), 'Intro &amp; Setup'!$AF$23, $BR$59:$BR$106)))</f>
        <v/>
      </c>
      <c r="AI129" s="2" t="str">
        <f>IF(OR($H129="", AI$9="", N129=""), "", IF('Intro &amp; Setup'!$W$30='Intro &amp; Setup'!$BN$15, IF($Z$3='Intro &amp; Setup'!$BN$9, N129, AH129)+'Intro &amp; Setup'!$AF$24, WORKDAY(IF($Z$3='Intro &amp; Setup'!$BN$9, N129, AH129), 'Intro &amp; Setup'!$AF$24, $BR$59:$BR$106)))</f>
        <v/>
      </c>
      <c r="AJ129" s="2" t="str">
        <f>IF(OR($H129="", AJ$9="", O129=""), "", IF('Intro &amp; Setup'!$W$30='Intro &amp; Setup'!$BN$15, IF($Z$3='Intro &amp; Setup'!$BN$9, O129, AI129)+'Intro &amp; Setup'!$AF$25, WORKDAY(IF($Z$3='Intro &amp; Setup'!$BN$9, O129, AI129), 'Intro &amp; Setup'!$AF$25, $BR$59:$BR$106)))</f>
        <v/>
      </c>
      <c r="AK129" s="2" t="str">
        <f>IF(OR($H129="", AK$9="", P129=""), "", IF('Intro &amp; Setup'!$W$30='Intro &amp; Setup'!$BN$15, IF($Z$3='Intro &amp; Setup'!$BN$9, P129, AJ129)+'Intro &amp; Setup'!$AF$26, WORKDAY(IF($Z$3='Intro &amp; Setup'!$BN$9, P129, AJ129), 'Intro &amp; Setup'!$AF$26, $BR$59:$BR$106)))</f>
        <v/>
      </c>
      <c r="AL129" s="2" t="str">
        <f>IF(OR($H129="", AL$9="", Q129=""), "", IF('Intro &amp; Setup'!$W$30='Intro &amp; Setup'!$BN$15, IF($Z$3='Intro &amp; Setup'!$BN$9, Q129, AK129)+'Intro &amp; Setup'!$AF$27, WORKDAY(IF($Z$3='Intro &amp; Setup'!$BN$9, Q129, AK129), 'Intro &amp; Setup'!$AF$27, $BR$59:$BR$106)))</f>
        <v/>
      </c>
      <c r="AM129" s="10" t="str">
        <f>IF(OR($H129="", AM$9="", R129=""), "", IF('Intro &amp; Setup'!$W$30='Intro &amp; Setup'!$BN$15, IF($Z$3='Intro &amp; Setup'!$BN$9, R129, AL129)+'Intro &amp; Setup'!$AF$28, WORKDAY(IF($Z$3='Intro &amp; Setup'!$BN$9, R129, AL129), 'Intro &amp; Setup'!$AF$28, $BR$59:$BR$106)))</f>
        <v/>
      </c>
      <c r="AO129" s="18" t="str">
        <f t="shared" si="60"/>
        <v/>
      </c>
      <c r="AQ129" s="61" t="str">
        <f t="shared" si="47"/>
        <v/>
      </c>
      <c r="AS129" s="13" t="str">
        <f>IF(AD129="", "", IF(J129="", IF('Intro &amp; Setup'!$W$30='Intro &amp; Setup'!$BN$5, AD129-$BP$2, NETWORKDAYS($BP$2, AD129, $BR$59:$BR$106)-1), IF(AD129&lt;J129, $AS$7, $AS$6)))</f>
        <v/>
      </c>
      <c r="AT129" s="20" t="str">
        <f>IF(AE129="", "", IF(K129="", IF('Intro &amp; Setup'!$W$30='Intro &amp; Setup'!$BN$5, AE129-$BP$2, NETWORKDAYS($BP$2, AE129, $BR$59:$BR$106)-1), IF(AE129&lt;K129, $AS$7, $AS$6)))</f>
        <v/>
      </c>
      <c r="AU129" s="20" t="str">
        <f>IF(AF129="", "", IF(L129="", IF('Intro &amp; Setup'!$W$30='Intro &amp; Setup'!$BN$5, AF129-$BP$2, NETWORKDAYS($BP$2, AF129, $BR$59:$BR$106)-1), IF(AF129&lt;L129, $AS$7, $AS$6)))</f>
        <v/>
      </c>
      <c r="AV129" s="20" t="str">
        <f>IF(AG129="", "", IF(M129="", IF('Intro &amp; Setup'!$W$30='Intro &amp; Setup'!$BN$5, AG129-$BP$2, NETWORKDAYS($BP$2, AG129, $BR$59:$BR$106)-1), IF(AG129&lt;M129, $AS$7, $AS$6)))</f>
        <v/>
      </c>
      <c r="AW129" s="20" t="str">
        <f>IF(AH129="", "", IF(N129="", IF('Intro &amp; Setup'!$W$30='Intro &amp; Setup'!$BN$5, AH129-$BP$2, NETWORKDAYS($BP$2, AH129, $BR$59:$BR$106)-1), IF(AH129&lt;N129, $AS$7, $AS$6)))</f>
        <v/>
      </c>
      <c r="AX129" s="20" t="str">
        <f>IF(AI129="", "", IF(O129="", IF('Intro &amp; Setup'!$W$30='Intro &amp; Setup'!$BN$5, AI129-$BP$2, NETWORKDAYS($BP$2, AI129, $BR$59:$BR$106)-1), IF(AI129&lt;O129, $AS$7, $AS$6)))</f>
        <v/>
      </c>
      <c r="AY129" s="20" t="str">
        <f>IF(AJ129="", "", IF(P129="", IF('Intro &amp; Setup'!$W$30='Intro &amp; Setup'!$BN$5, AJ129-$BP$2, NETWORKDAYS($BP$2, AJ129, $BR$59:$BR$106)-1), IF(AJ129&lt;P129, $AS$7, $AS$6)))</f>
        <v/>
      </c>
      <c r="AZ129" s="20" t="str">
        <f>IF(AK129="", "", IF(Q129="", IF('Intro &amp; Setup'!$W$30='Intro &amp; Setup'!$BN$5, AK129-$BP$2, NETWORKDAYS($BP$2, AK129, $BR$59:$BR$106)-1), IF(AK129&lt;Q129, $AS$7, $AS$6)))</f>
        <v/>
      </c>
      <c r="BA129" s="20" t="str">
        <f>IF(AL129="", "", IF(R129="", IF('Intro &amp; Setup'!$W$30='Intro &amp; Setup'!$BN$5, AL129-$BP$2, NETWORKDAYS($BP$2, AL129, $BR$59:$BR$106)-1), IF(AL129&lt;R129, $AS$7, $AS$6)))</f>
        <v/>
      </c>
      <c r="BB129" s="14" t="str">
        <f>IF(AM129="", "", IF(S129="", IF('Intro &amp; Setup'!$W$30='Intro &amp; Setup'!$BN$5, AM129-$BP$2, NETWORKDAYS($BP$2, AM129, $BR$59:$BR$106)-1), IF(AM129&lt;S129, $AS$7, $AS$6)))</f>
        <v/>
      </c>
      <c r="BD129" s="13" t="str">
        <f t="shared" si="48"/>
        <v/>
      </c>
      <c r="BE129" s="20" t="str">
        <f t="shared" si="49"/>
        <v/>
      </c>
      <c r="BF129" s="20" t="str">
        <f t="shared" si="50"/>
        <v/>
      </c>
      <c r="BG129" s="20" t="str">
        <f t="shared" si="51"/>
        <v/>
      </c>
      <c r="BH129" s="20" t="str">
        <f t="shared" si="52"/>
        <v/>
      </c>
      <c r="BI129" s="20" t="str">
        <f t="shared" si="53"/>
        <v/>
      </c>
      <c r="BJ129" s="20" t="str">
        <f t="shared" si="54"/>
        <v/>
      </c>
      <c r="BK129" s="20" t="str">
        <f t="shared" si="55"/>
        <v/>
      </c>
      <c r="BL129" s="20" t="str">
        <f t="shared" si="56"/>
        <v/>
      </c>
      <c r="BM129" s="14" t="str">
        <f t="shared" si="57"/>
        <v/>
      </c>
    </row>
    <row r="130" spans="1:65" x14ac:dyDescent="0.25">
      <c r="A130" s="58"/>
      <c r="B130" s="13" t="str">
        <f t="shared" si="62"/>
        <v/>
      </c>
      <c r="C130" s="18" t="str">
        <f t="shared" si="62"/>
        <v/>
      </c>
      <c r="D130" s="14" t="str">
        <f t="shared" si="62"/>
        <v/>
      </c>
      <c r="E130" s="58"/>
      <c r="F130" s="3" t="str">
        <f t="shared" si="43"/>
        <v/>
      </c>
      <c r="G130" s="58"/>
      <c r="H130" s="95"/>
      <c r="I130" s="96"/>
      <c r="J130" s="97"/>
      <c r="K130" s="96"/>
      <c r="L130" s="96"/>
      <c r="M130" s="96"/>
      <c r="N130" s="96"/>
      <c r="O130" s="96"/>
      <c r="P130" s="96"/>
      <c r="Q130" s="96"/>
      <c r="R130" s="96"/>
      <c r="S130" s="98"/>
      <c r="T130" s="58"/>
      <c r="V130" s="18" t="str">
        <f t="shared" si="44"/>
        <v/>
      </c>
      <c r="W130" s="14" t="str">
        <f t="shared" si="45"/>
        <v/>
      </c>
      <c r="Y130" s="18" t="str">
        <f t="shared" si="61"/>
        <v/>
      </c>
      <c r="Z130" s="14" t="str">
        <f t="shared" si="61"/>
        <v/>
      </c>
      <c r="AB130" s="77" t="str">
        <f t="shared" si="46"/>
        <v/>
      </c>
      <c r="AD130" s="48" t="str">
        <f>IF(OR($H130="", AD$9="", I130=""), "", IF('Intro &amp; Setup'!$W$30='Intro &amp; Setup'!$BN$15, I130+'Intro &amp; Setup'!$AF$19, WORKDAY(I130, 'Intro &amp; Setup'!$AF$19, $BR$59:$BR$106)))</f>
        <v/>
      </c>
      <c r="AE130" s="2" t="str">
        <f>IF(OR($H130="", AE$9="", J130=""), "", IF('Intro &amp; Setup'!$W$30='Intro &amp; Setup'!$BN$15, IF($Z$3='Intro &amp; Setup'!$BN$9, J130, AD130)+'Intro &amp; Setup'!$AF$20, WORKDAY(IF($Z$3='Intro &amp; Setup'!$BN$9, J130, AD130), 'Intro &amp; Setup'!$AF$20, $BR$59:$BR$106)))</f>
        <v/>
      </c>
      <c r="AF130" s="2" t="str">
        <f>IF(OR($H130="", AF$9="", K130=""), "", IF('Intro &amp; Setup'!$W$30='Intro &amp; Setup'!$BN$15, IF($Z$3='Intro &amp; Setup'!$BN$9, K130, AE130)+'Intro &amp; Setup'!$AF$21, WORKDAY(IF($Z$3='Intro &amp; Setup'!$BN$9, K130, AE130), 'Intro &amp; Setup'!$AF$21, $BR$59:$BR$106)))</f>
        <v/>
      </c>
      <c r="AG130" s="2" t="str">
        <f>IF(OR($H130="", AG$9="", L130=""), "", IF('Intro &amp; Setup'!$W$30='Intro &amp; Setup'!$BN$15, IF($Z$3='Intro &amp; Setup'!$BN$9, L130, AF130)+'Intro &amp; Setup'!$AF$22, WORKDAY(IF($Z$3='Intro &amp; Setup'!$BN$9, L130, AF130), 'Intro &amp; Setup'!$AF$22, $BR$59:$BR$106)))</f>
        <v/>
      </c>
      <c r="AH130" s="2" t="str">
        <f>IF(OR($H130="", AH$9="", M130=""), "", IF('Intro &amp; Setup'!$W$30='Intro &amp; Setup'!$BN$15, IF($Z$3='Intro &amp; Setup'!$BN$9, M130, AG130)+'Intro &amp; Setup'!$AF$23, WORKDAY(IF($Z$3='Intro &amp; Setup'!$BN$9, M130, AG130), 'Intro &amp; Setup'!$AF$23, $BR$59:$BR$106)))</f>
        <v/>
      </c>
      <c r="AI130" s="2" t="str">
        <f>IF(OR($H130="", AI$9="", N130=""), "", IF('Intro &amp; Setup'!$W$30='Intro &amp; Setup'!$BN$15, IF($Z$3='Intro &amp; Setup'!$BN$9, N130, AH130)+'Intro &amp; Setup'!$AF$24, WORKDAY(IF($Z$3='Intro &amp; Setup'!$BN$9, N130, AH130), 'Intro &amp; Setup'!$AF$24, $BR$59:$BR$106)))</f>
        <v/>
      </c>
      <c r="AJ130" s="2" t="str">
        <f>IF(OR($H130="", AJ$9="", O130=""), "", IF('Intro &amp; Setup'!$W$30='Intro &amp; Setup'!$BN$15, IF($Z$3='Intro &amp; Setup'!$BN$9, O130, AI130)+'Intro &amp; Setup'!$AF$25, WORKDAY(IF($Z$3='Intro &amp; Setup'!$BN$9, O130, AI130), 'Intro &amp; Setup'!$AF$25, $BR$59:$BR$106)))</f>
        <v/>
      </c>
      <c r="AK130" s="2" t="str">
        <f>IF(OR($H130="", AK$9="", P130=""), "", IF('Intro &amp; Setup'!$W$30='Intro &amp; Setup'!$BN$15, IF($Z$3='Intro &amp; Setup'!$BN$9, P130, AJ130)+'Intro &amp; Setup'!$AF$26, WORKDAY(IF($Z$3='Intro &amp; Setup'!$BN$9, P130, AJ130), 'Intro &amp; Setup'!$AF$26, $BR$59:$BR$106)))</f>
        <v/>
      </c>
      <c r="AL130" s="2" t="str">
        <f>IF(OR($H130="", AL$9="", Q130=""), "", IF('Intro &amp; Setup'!$W$30='Intro &amp; Setup'!$BN$15, IF($Z$3='Intro &amp; Setup'!$BN$9, Q130, AK130)+'Intro &amp; Setup'!$AF$27, WORKDAY(IF($Z$3='Intro &amp; Setup'!$BN$9, Q130, AK130), 'Intro &amp; Setup'!$AF$27, $BR$59:$BR$106)))</f>
        <v/>
      </c>
      <c r="AM130" s="10" t="str">
        <f>IF(OR($H130="", AM$9="", R130=""), "", IF('Intro &amp; Setup'!$W$30='Intro &amp; Setup'!$BN$15, IF($Z$3='Intro &amp; Setup'!$BN$9, R130, AL130)+'Intro &amp; Setup'!$AF$28, WORKDAY(IF($Z$3='Intro &amp; Setup'!$BN$9, R130, AL130), 'Intro &amp; Setup'!$AF$28, $BR$59:$BR$106)))</f>
        <v/>
      </c>
      <c r="AO130" s="18" t="str">
        <f t="shared" si="60"/>
        <v/>
      </c>
      <c r="AQ130" s="61" t="str">
        <f t="shared" si="47"/>
        <v/>
      </c>
      <c r="AS130" s="13" t="str">
        <f>IF(AD130="", "", IF(J130="", IF('Intro &amp; Setup'!$W$30='Intro &amp; Setup'!$BN$5, AD130-$BP$2, NETWORKDAYS($BP$2, AD130, $BR$59:$BR$106)-1), IF(AD130&lt;J130, $AS$7, $AS$6)))</f>
        <v/>
      </c>
      <c r="AT130" s="20" t="str">
        <f>IF(AE130="", "", IF(K130="", IF('Intro &amp; Setup'!$W$30='Intro &amp; Setup'!$BN$5, AE130-$BP$2, NETWORKDAYS($BP$2, AE130, $BR$59:$BR$106)-1), IF(AE130&lt;K130, $AS$7, $AS$6)))</f>
        <v/>
      </c>
      <c r="AU130" s="20" t="str">
        <f>IF(AF130="", "", IF(L130="", IF('Intro &amp; Setup'!$W$30='Intro &amp; Setup'!$BN$5, AF130-$BP$2, NETWORKDAYS($BP$2, AF130, $BR$59:$BR$106)-1), IF(AF130&lt;L130, $AS$7, $AS$6)))</f>
        <v/>
      </c>
      <c r="AV130" s="20" t="str">
        <f>IF(AG130="", "", IF(M130="", IF('Intro &amp; Setup'!$W$30='Intro &amp; Setup'!$BN$5, AG130-$BP$2, NETWORKDAYS($BP$2, AG130, $BR$59:$BR$106)-1), IF(AG130&lt;M130, $AS$7, $AS$6)))</f>
        <v/>
      </c>
      <c r="AW130" s="20" t="str">
        <f>IF(AH130="", "", IF(N130="", IF('Intro &amp; Setup'!$W$30='Intro &amp; Setup'!$BN$5, AH130-$BP$2, NETWORKDAYS($BP$2, AH130, $BR$59:$BR$106)-1), IF(AH130&lt;N130, $AS$7, $AS$6)))</f>
        <v/>
      </c>
      <c r="AX130" s="20" t="str">
        <f>IF(AI130="", "", IF(O130="", IF('Intro &amp; Setup'!$W$30='Intro &amp; Setup'!$BN$5, AI130-$BP$2, NETWORKDAYS($BP$2, AI130, $BR$59:$BR$106)-1), IF(AI130&lt;O130, $AS$7, $AS$6)))</f>
        <v/>
      </c>
      <c r="AY130" s="20" t="str">
        <f>IF(AJ130="", "", IF(P130="", IF('Intro &amp; Setup'!$W$30='Intro &amp; Setup'!$BN$5, AJ130-$BP$2, NETWORKDAYS($BP$2, AJ130, $BR$59:$BR$106)-1), IF(AJ130&lt;P130, $AS$7, $AS$6)))</f>
        <v/>
      </c>
      <c r="AZ130" s="20" t="str">
        <f>IF(AK130="", "", IF(Q130="", IF('Intro &amp; Setup'!$W$30='Intro &amp; Setup'!$BN$5, AK130-$BP$2, NETWORKDAYS($BP$2, AK130, $BR$59:$BR$106)-1), IF(AK130&lt;Q130, $AS$7, $AS$6)))</f>
        <v/>
      </c>
      <c r="BA130" s="20" t="str">
        <f>IF(AL130="", "", IF(R130="", IF('Intro &amp; Setup'!$W$30='Intro &amp; Setup'!$BN$5, AL130-$BP$2, NETWORKDAYS($BP$2, AL130, $BR$59:$BR$106)-1), IF(AL130&lt;R130, $AS$7, $AS$6)))</f>
        <v/>
      </c>
      <c r="BB130" s="14" t="str">
        <f>IF(AM130="", "", IF(S130="", IF('Intro &amp; Setup'!$W$30='Intro &amp; Setup'!$BN$5, AM130-$BP$2, NETWORKDAYS($BP$2, AM130, $BR$59:$BR$106)-1), IF(AM130&lt;S130, $AS$7, $AS$6)))</f>
        <v/>
      </c>
      <c r="BD130" s="13" t="str">
        <f t="shared" si="48"/>
        <v/>
      </c>
      <c r="BE130" s="20" t="str">
        <f t="shared" si="49"/>
        <v/>
      </c>
      <c r="BF130" s="20" t="str">
        <f t="shared" si="50"/>
        <v/>
      </c>
      <c r="BG130" s="20" t="str">
        <f t="shared" si="51"/>
        <v/>
      </c>
      <c r="BH130" s="20" t="str">
        <f t="shared" si="52"/>
        <v/>
      </c>
      <c r="BI130" s="20" t="str">
        <f t="shared" si="53"/>
        <v/>
      </c>
      <c r="BJ130" s="20" t="str">
        <f t="shared" si="54"/>
        <v/>
      </c>
      <c r="BK130" s="20" t="str">
        <f t="shared" si="55"/>
        <v/>
      </c>
      <c r="BL130" s="20" t="str">
        <f t="shared" si="56"/>
        <v/>
      </c>
      <c r="BM130" s="14" t="str">
        <f t="shared" si="57"/>
        <v/>
      </c>
    </row>
    <row r="131" spans="1:65" x14ac:dyDescent="0.25">
      <c r="A131" s="58"/>
      <c r="B131" s="15" t="str">
        <f t="shared" si="62"/>
        <v/>
      </c>
      <c r="C131" s="19" t="str">
        <f t="shared" si="62"/>
        <v/>
      </c>
      <c r="D131" s="16" t="str">
        <f t="shared" si="62"/>
        <v/>
      </c>
      <c r="E131" s="58"/>
      <c r="F131" s="4" t="str">
        <f t="shared" si="43"/>
        <v/>
      </c>
      <c r="G131" s="58"/>
      <c r="H131" s="99"/>
      <c r="I131" s="100"/>
      <c r="J131" s="101"/>
      <c r="K131" s="100"/>
      <c r="L131" s="100"/>
      <c r="M131" s="100"/>
      <c r="N131" s="100"/>
      <c r="O131" s="100"/>
      <c r="P131" s="100"/>
      <c r="Q131" s="100"/>
      <c r="R131" s="100"/>
      <c r="S131" s="102"/>
      <c r="T131" s="58"/>
      <c r="V131" s="19" t="str">
        <f t="shared" si="44"/>
        <v/>
      </c>
      <c r="W131" s="16" t="str">
        <f t="shared" si="45"/>
        <v/>
      </c>
      <c r="Y131" s="19" t="str">
        <f t="shared" si="61"/>
        <v/>
      </c>
      <c r="Z131" s="16" t="str">
        <f t="shared" si="61"/>
        <v/>
      </c>
      <c r="AB131" s="78" t="str">
        <f t="shared" si="46"/>
        <v/>
      </c>
      <c r="AD131" s="49" t="str">
        <f>IF(OR($H131="", AD$9="", I131=""), "", IF('Intro &amp; Setup'!$W$30='Intro &amp; Setup'!$BN$15, I131+'Intro &amp; Setup'!$AF$19, WORKDAY(I131, 'Intro &amp; Setup'!$AF$19, $BR$59:$BR$106)))</f>
        <v/>
      </c>
      <c r="AE131" s="50" t="str">
        <f>IF(OR($H131="", AE$9="", J131=""), "", IF('Intro &amp; Setup'!$W$30='Intro &amp; Setup'!$BN$15, IF($Z$3='Intro &amp; Setup'!$BN$9, J131, AD131)+'Intro &amp; Setup'!$AF$20, WORKDAY(IF($Z$3='Intro &amp; Setup'!$BN$9, J131, AD131), 'Intro &amp; Setup'!$AF$20, $BR$59:$BR$106)))</f>
        <v/>
      </c>
      <c r="AF131" s="50" t="str">
        <f>IF(OR($H131="", AF$9="", K131=""), "", IF('Intro &amp; Setup'!$W$30='Intro &amp; Setup'!$BN$15, IF($Z$3='Intro &amp; Setup'!$BN$9, K131, AE131)+'Intro &amp; Setup'!$AF$21, WORKDAY(IF($Z$3='Intro &amp; Setup'!$BN$9, K131, AE131), 'Intro &amp; Setup'!$AF$21, $BR$59:$BR$106)))</f>
        <v/>
      </c>
      <c r="AG131" s="50" t="str">
        <f>IF(OR($H131="", AG$9="", L131=""), "", IF('Intro &amp; Setup'!$W$30='Intro &amp; Setup'!$BN$15, IF($Z$3='Intro &amp; Setup'!$BN$9, L131, AF131)+'Intro &amp; Setup'!$AF$22, WORKDAY(IF($Z$3='Intro &amp; Setup'!$BN$9, L131, AF131), 'Intro &amp; Setup'!$AF$22, $BR$59:$BR$106)))</f>
        <v/>
      </c>
      <c r="AH131" s="50" t="str">
        <f>IF(OR($H131="", AH$9="", M131=""), "", IF('Intro &amp; Setup'!$W$30='Intro &amp; Setup'!$BN$15, IF($Z$3='Intro &amp; Setup'!$BN$9, M131, AG131)+'Intro &amp; Setup'!$AF$23, WORKDAY(IF($Z$3='Intro &amp; Setup'!$BN$9, M131, AG131), 'Intro &amp; Setup'!$AF$23, $BR$59:$BR$106)))</f>
        <v/>
      </c>
      <c r="AI131" s="50" t="str">
        <f>IF(OR($H131="", AI$9="", N131=""), "", IF('Intro &amp; Setup'!$W$30='Intro &amp; Setup'!$BN$15, IF($Z$3='Intro &amp; Setup'!$BN$9, N131, AH131)+'Intro &amp; Setup'!$AF$24, WORKDAY(IF($Z$3='Intro &amp; Setup'!$BN$9, N131, AH131), 'Intro &amp; Setup'!$AF$24, $BR$59:$BR$106)))</f>
        <v/>
      </c>
      <c r="AJ131" s="50" t="str">
        <f>IF(OR($H131="", AJ$9="", O131=""), "", IF('Intro &amp; Setup'!$W$30='Intro &amp; Setup'!$BN$15, IF($Z$3='Intro &amp; Setup'!$BN$9, O131, AI131)+'Intro &amp; Setup'!$AF$25, WORKDAY(IF($Z$3='Intro &amp; Setup'!$BN$9, O131, AI131), 'Intro &amp; Setup'!$AF$25, $BR$59:$BR$106)))</f>
        <v/>
      </c>
      <c r="AK131" s="50" t="str">
        <f>IF(OR($H131="", AK$9="", P131=""), "", IF('Intro &amp; Setup'!$W$30='Intro &amp; Setup'!$BN$15, IF($Z$3='Intro &amp; Setup'!$BN$9, P131, AJ131)+'Intro &amp; Setup'!$AF$26, WORKDAY(IF($Z$3='Intro &amp; Setup'!$BN$9, P131, AJ131), 'Intro &amp; Setup'!$AF$26, $BR$59:$BR$106)))</f>
        <v/>
      </c>
      <c r="AL131" s="50" t="str">
        <f>IF(OR($H131="", AL$9="", Q131=""), "", IF('Intro &amp; Setup'!$W$30='Intro &amp; Setup'!$BN$15, IF($Z$3='Intro &amp; Setup'!$BN$9, Q131, AK131)+'Intro &amp; Setup'!$AF$27, WORKDAY(IF($Z$3='Intro &amp; Setup'!$BN$9, Q131, AK131), 'Intro &amp; Setup'!$AF$27, $BR$59:$BR$106)))</f>
        <v/>
      </c>
      <c r="AM131" s="51" t="str">
        <f>IF(OR($H131="", AM$9="", R131=""), "", IF('Intro &amp; Setup'!$W$30='Intro &amp; Setup'!$BN$15, IF($Z$3='Intro &amp; Setup'!$BN$9, R131, AL131)+'Intro &amp; Setup'!$AF$28, WORKDAY(IF($Z$3='Intro &amp; Setup'!$BN$9, R131, AL131), 'Intro &amp; Setup'!$AF$28, $BR$59:$BR$106)))</f>
        <v/>
      </c>
      <c r="AO131" s="19" t="str">
        <f t="shared" si="60"/>
        <v/>
      </c>
      <c r="AQ131" s="62" t="str">
        <f t="shared" si="47"/>
        <v/>
      </c>
      <c r="AS131" s="15" t="str">
        <f>IF(AD131="", "", IF(J131="", IF('Intro &amp; Setup'!$W$30='Intro &amp; Setup'!$BN$5, AD131-$BP$2, NETWORKDAYS($BP$2, AD131, $BR$59:$BR$106)-1), IF(AD131&lt;J131, $AS$7, $AS$6)))</f>
        <v/>
      </c>
      <c r="AT131" s="54" t="str">
        <f>IF(AE131="", "", IF(K131="", IF('Intro &amp; Setup'!$W$30='Intro &amp; Setup'!$BN$5, AE131-$BP$2, NETWORKDAYS($BP$2, AE131, $BR$59:$BR$106)-1), IF(AE131&lt;K131, $AS$7, $AS$6)))</f>
        <v/>
      </c>
      <c r="AU131" s="54" t="str">
        <f>IF(AF131="", "", IF(L131="", IF('Intro &amp; Setup'!$W$30='Intro &amp; Setup'!$BN$5, AF131-$BP$2, NETWORKDAYS($BP$2, AF131, $BR$59:$BR$106)-1), IF(AF131&lt;L131, $AS$7, $AS$6)))</f>
        <v/>
      </c>
      <c r="AV131" s="54" t="str">
        <f>IF(AG131="", "", IF(M131="", IF('Intro &amp; Setup'!$W$30='Intro &amp; Setup'!$BN$5, AG131-$BP$2, NETWORKDAYS($BP$2, AG131, $BR$59:$BR$106)-1), IF(AG131&lt;M131, $AS$7, $AS$6)))</f>
        <v/>
      </c>
      <c r="AW131" s="54" t="str">
        <f>IF(AH131="", "", IF(N131="", IF('Intro &amp; Setup'!$W$30='Intro &amp; Setup'!$BN$5, AH131-$BP$2, NETWORKDAYS($BP$2, AH131, $BR$59:$BR$106)-1), IF(AH131&lt;N131, $AS$7, $AS$6)))</f>
        <v/>
      </c>
      <c r="AX131" s="54" t="str">
        <f>IF(AI131="", "", IF(O131="", IF('Intro &amp; Setup'!$W$30='Intro &amp; Setup'!$BN$5, AI131-$BP$2, NETWORKDAYS($BP$2, AI131, $BR$59:$BR$106)-1), IF(AI131&lt;O131, $AS$7, $AS$6)))</f>
        <v/>
      </c>
      <c r="AY131" s="54" t="str">
        <f>IF(AJ131="", "", IF(P131="", IF('Intro &amp; Setup'!$W$30='Intro &amp; Setup'!$BN$5, AJ131-$BP$2, NETWORKDAYS($BP$2, AJ131, $BR$59:$BR$106)-1), IF(AJ131&lt;P131, $AS$7, $AS$6)))</f>
        <v/>
      </c>
      <c r="AZ131" s="54" t="str">
        <f>IF(AK131="", "", IF(Q131="", IF('Intro &amp; Setup'!$W$30='Intro &amp; Setup'!$BN$5, AK131-$BP$2, NETWORKDAYS($BP$2, AK131, $BR$59:$BR$106)-1), IF(AK131&lt;Q131, $AS$7, $AS$6)))</f>
        <v/>
      </c>
      <c r="BA131" s="54" t="str">
        <f>IF(AL131="", "", IF(R131="", IF('Intro &amp; Setup'!$W$30='Intro &amp; Setup'!$BN$5, AL131-$BP$2, NETWORKDAYS($BP$2, AL131, $BR$59:$BR$106)-1), IF(AL131&lt;R131, $AS$7, $AS$6)))</f>
        <v/>
      </c>
      <c r="BB131" s="16" t="str">
        <f>IF(AM131="", "", IF(S131="", IF('Intro &amp; Setup'!$W$30='Intro &amp; Setup'!$BN$5, AM131-$BP$2, NETWORKDAYS($BP$2, AM131, $BR$59:$BR$106)-1), IF(AM131&lt;S131, $AS$7, $AS$6)))</f>
        <v/>
      </c>
      <c r="BD131" s="15" t="str">
        <f t="shared" si="48"/>
        <v/>
      </c>
      <c r="BE131" s="54" t="str">
        <f t="shared" si="49"/>
        <v/>
      </c>
      <c r="BF131" s="54" t="str">
        <f t="shared" si="50"/>
        <v/>
      </c>
      <c r="BG131" s="54" t="str">
        <f t="shared" si="51"/>
        <v/>
      </c>
      <c r="BH131" s="54" t="str">
        <f t="shared" si="52"/>
        <v/>
      </c>
      <c r="BI131" s="54" t="str">
        <f t="shared" si="53"/>
        <v/>
      </c>
      <c r="BJ131" s="54" t="str">
        <f t="shared" si="54"/>
        <v/>
      </c>
      <c r="BK131" s="54" t="str">
        <f t="shared" si="55"/>
        <v/>
      </c>
      <c r="BL131" s="54" t="str">
        <f t="shared" si="56"/>
        <v/>
      </c>
      <c r="BM131" s="16" t="str">
        <f t="shared" si="57"/>
        <v/>
      </c>
    </row>
    <row r="132" spans="1:65" x14ac:dyDescent="0.25">
      <c r="A132" s="58"/>
      <c r="B132" s="58"/>
      <c r="C132" s="58"/>
      <c r="D132" s="58"/>
      <c r="E132" s="58"/>
      <c r="F132" s="58"/>
      <c r="G132" s="58"/>
      <c r="H132" s="58"/>
      <c r="I132" s="58"/>
      <c r="J132" s="58"/>
      <c r="K132" s="58"/>
      <c r="L132" s="58"/>
      <c r="M132" s="58"/>
      <c r="N132" s="58"/>
      <c r="O132" s="58"/>
      <c r="P132" s="58"/>
      <c r="Q132" s="58"/>
      <c r="R132" s="58"/>
      <c r="S132" s="58"/>
      <c r="T132" s="58"/>
    </row>
    <row r="133" spans="1:65" hidden="1" x14ac:dyDescent="0.25"/>
  </sheetData>
  <sheetProtection algorithmName="SHA-512" hashValue="B7tOjhUOzcoLagfb1IJN8Y3I8U2PH3BN3NsD1UY9OQNH7efYken8dXbThMOCuBZdsdOWeOUM2nJMVzcUBSMSfQ==" saltValue="FCHH8Hpo4I63TAuKICZnZQ==" spinCount="100000" sheet="1" objects="1" scenarios="1" sort="0" autoFilter="0"/>
  <autoFilter ref="H10:S13" xr:uid="{FA7205DE-2F37-4043-943C-3A632C21258D}"/>
  <mergeCells count="10">
    <mergeCell ref="B5:B9"/>
    <mergeCell ref="C5:C9"/>
    <mergeCell ref="D5:D9"/>
    <mergeCell ref="B2:H3"/>
    <mergeCell ref="J4:P6"/>
    <mergeCell ref="R2:S2"/>
    <mergeCell ref="R3:S3"/>
    <mergeCell ref="J2:P2"/>
    <mergeCell ref="R6:S6"/>
    <mergeCell ref="R4:S5"/>
  </mergeCells>
  <conditionalFormatting sqref="B11:B131 F11:F131">
    <cfRule type="expression" dxfId="13" priority="12">
      <formula>$B11="X"</formula>
    </cfRule>
  </conditionalFormatting>
  <conditionalFormatting sqref="C11:C131 F11:F131">
    <cfRule type="expression" dxfId="12" priority="11">
      <formula>$C11="X"</formula>
    </cfRule>
  </conditionalFormatting>
  <conditionalFormatting sqref="D11:D131 F11:F131">
    <cfRule type="expression" dxfId="11" priority="10">
      <formula>$D11="X"</formula>
    </cfRule>
  </conditionalFormatting>
  <conditionalFormatting sqref="F5">
    <cfRule type="expression" dxfId="10" priority="9">
      <formula>$F$5&gt;0</formula>
    </cfRule>
  </conditionalFormatting>
  <conditionalFormatting sqref="F6">
    <cfRule type="expression" dxfId="9" priority="8">
      <formula>$F$6&gt;0</formula>
    </cfRule>
  </conditionalFormatting>
  <conditionalFormatting sqref="F7">
    <cfRule type="expression" dxfId="8" priority="7">
      <formula>$F$7&gt;0</formula>
    </cfRule>
  </conditionalFormatting>
  <conditionalFormatting sqref="J11:S131">
    <cfRule type="expression" dxfId="7" priority="1">
      <formula>BD11=$BC$6</formula>
    </cfRule>
    <cfRule type="expression" dxfId="6" priority="2">
      <formula>BD11=$BC$7</formula>
    </cfRule>
    <cfRule type="expression" dxfId="5" priority="3">
      <formula>BD11=$BC$8</formula>
    </cfRule>
    <cfRule type="expression" dxfId="4" priority="4">
      <formula>BD11=$BC$9</formula>
    </cfRule>
    <cfRule type="expression" dxfId="3" priority="5">
      <formula>BD11=$BC$5</formula>
    </cfRule>
    <cfRule type="expression" dxfId="2" priority="6">
      <formula>BD11=$BC$4</formula>
    </cfRule>
  </conditionalFormatting>
  <dataValidations count="1">
    <dataValidation type="list" errorStyle="information" allowBlank="1" showInputMessage="1" showErrorMessage="1" errorTitle="Not today" error="The date you entered is not today's date. If that is correct, simply click OK to continue, or select today's date." sqref="J11:S131" xr:uid="{21E7DDC6-F4AB-4AA2-8E04-DACF1EA0D84D}">
      <formula1>$BP$2</formula1>
    </dataValidation>
  </dataValidations>
  <hyperlinks>
    <hyperlink ref="R4:S5" r:id="rId1" display="Click Here" xr:uid="{A642A588-4277-4E1F-8426-26F2C1B7D131}"/>
  </hyperlinks>
  <pageMargins left="0.7" right="0.7" top="0.75" bottom="0.75" header="0.3" footer="0.3"/>
  <pageSetup paperSize="9" orientation="landscape"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1EBA-E4D0-4268-97A7-FB865FF89E52}">
  <sheetPr>
    <tabColor rgb="FF002060"/>
  </sheetPr>
  <dimension ref="A1:BI77"/>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7.140625" style="1" hidden="1" customWidth="1"/>
    <col min="54" max="57" width="23" style="1" hidden="1" customWidth="1"/>
    <col min="58" max="61" width="8.5703125" style="1" hidden="1" customWidth="1"/>
    <col min="62" max="16384" width="2.85546875" style="1" hidden="1"/>
  </cols>
  <sheetData>
    <row r="1" spans="1:57" x14ac:dyDescent="0.2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row>
    <row r="2" spans="1:57" x14ac:dyDescent="0.25">
      <c r="A2" s="58"/>
      <c r="B2" s="144" t="str">
        <f>_xlfn.CONCAT("Process Success Report for ", 'Intro &amp; Setup'!$H$16)</f>
        <v>Process Success Report for Your Business</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6"/>
      <c r="AT2" s="58"/>
    </row>
    <row r="3" spans="1:57" x14ac:dyDescent="0.25">
      <c r="A3" s="58"/>
      <c r="B3" s="147"/>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9"/>
      <c r="AT3" s="58"/>
      <c r="BB3" s="30" t="s">
        <v>52</v>
      </c>
      <c r="BC3" s="30" t="s">
        <v>75</v>
      </c>
      <c r="BD3" s="30" t="s">
        <v>76</v>
      </c>
    </row>
    <row r="4" spans="1:57" x14ac:dyDescent="0.25">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BA4" s="17" t="str">
        <f>'Process Tracker'!$BC4</f>
        <v>Completed on Time</v>
      </c>
      <c r="BB4" s="65"/>
      <c r="BC4" s="17">
        <f ca="1">COUNTIF('Process Tracker'!$W$11:$W$131, $BA4)</f>
        <v>1</v>
      </c>
      <c r="BD4" s="17">
        <f ca="1">SUM('Process Tracker'!$Y$11:$Y$131)</f>
        <v>10</v>
      </c>
    </row>
    <row r="5" spans="1:57" x14ac:dyDescent="0.2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BA5" s="18" t="str">
        <f>'Process Tracker'!$BC5</f>
        <v>Completed Late</v>
      </c>
      <c r="BB5" s="66"/>
      <c r="BC5" s="19">
        <f ca="1">COUNTIF('Process Tracker'!$W$11:$W$131, $BA5)</f>
        <v>1</v>
      </c>
      <c r="BD5" s="19">
        <f ca="1">SUM('Process Tracker'!$Z$11:$Z$131)</f>
        <v>6</v>
      </c>
    </row>
    <row r="6" spans="1:57" x14ac:dyDescent="0.25">
      <c r="A6" s="58"/>
      <c r="B6" s="150" t="s">
        <v>79</v>
      </c>
      <c r="C6" s="151"/>
      <c r="D6" s="151"/>
      <c r="E6" s="151"/>
      <c r="F6" s="151"/>
      <c r="G6" s="151"/>
      <c r="H6" s="151"/>
      <c r="I6" s="151"/>
      <c r="J6" s="151"/>
      <c r="K6" s="151"/>
      <c r="L6" s="151"/>
      <c r="M6" s="151"/>
      <c r="N6" s="151"/>
      <c r="O6" s="151"/>
      <c r="P6" s="151"/>
      <c r="Q6" s="151"/>
      <c r="R6" s="151"/>
      <c r="S6" s="151"/>
      <c r="T6" s="151"/>
      <c r="U6" s="151"/>
      <c r="V6" s="152"/>
      <c r="W6" s="58"/>
      <c r="X6" s="58"/>
      <c r="Y6" s="150" t="s">
        <v>80</v>
      </c>
      <c r="Z6" s="151"/>
      <c r="AA6" s="151"/>
      <c r="AB6" s="151"/>
      <c r="AC6" s="151"/>
      <c r="AD6" s="151"/>
      <c r="AE6" s="151"/>
      <c r="AF6" s="151"/>
      <c r="AG6" s="151"/>
      <c r="AH6" s="151"/>
      <c r="AI6" s="151"/>
      <c r="AJ6" s="151"/>
      <c r="AK6" s="151"/>
      <c r="AL6" s="151"/>
      <c r="AM6" s="151"/>
      <c r="AN6" s="151"/>
      <c r="AO6" s="151"/>
      <c r="AP6" s="151"/>
      <c r="AQ6" s="151"/>
      <c r="AR6" s="151"/>
      <c r="AS6" s="152"/>
      <c r="AT6" s="58"/>
      <c r="BA6" s="18" t="str">
        <f>'Process Tracker'!$BC6</f>
        <v>Overdue</v>
      </c>
      <c r="BB6" s="17">
        <f ca="1">COUNTIF('Process Tracker'!$V$11:$V$131, $BA6)</f>
        <v>1</v>
      </c>
      <c r="BC6" s="20"/>
    </row>
    <row r="7" spans="1:57" x14ac:dyDescent="0.25">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BA7" s="18" t="str">
        <f>'Process Tracker'!$BC7</f>
        <v>Due Today</v>
      </c>
      <c r="BB7" s="18">
        <f ca="1">COUNTIF('Process Tracker'!$V$11:$V$131, $BA7)</f>
        <v>0</v>
      </c>
      <c r="BC7" s="20"/>
    </row>
    <row r="8" spans="1:57" ht="15" customHeight="1" x14ac:dyDescent="0.25">
      <c r="A8" s="58"/>
      <c r="B8" s="58"/>
      <c r="C8" s="58"/>
      <c r="D8" s="58"/>
      <c r="E8" s="58"/>
      <c r="F8" s="58"/>
      <c r="G8" s="58"/>
      <c r="H8" s="58"/>
      <c r="I8" s="58"/>
      <c r="J8" s="58"/>
      <c r="K8" s="58"/>
      <c r="L8" s="58"/>
      <c r="M8" s="58"/>
      <c r="N8" s="58"/>
      <c r="O8" s="58"/>
      <c r="P8" s="58"/>
      <c r="Q8" s="58"/>
      <c r="R8" s="58"/>
      <c r="S8" s="58"/>
      <c r="T8" s="58"/>
      <c r="U8" s="58"/>
      <c r="V8" s="58"/>
      <c r="W8" s="58"/>
      <c r="X8" s="58"/>
      <c r="Y8" s="220" t="s">
        <v>81</v>
      </c>
      <c r="Z8" s="221"/>
      <c r="AA8" s="221"/>
      <c r="AB8" s="221"/>
      <c r="AC8" s="221"/>
      <c r="AD8" s="221"/>
      <c r="AE8" s="221"/>
      <c r="AF8" s="221"/>
      <c r="AG8" s="221"/>
      <c r="AH8" s="221"/>
      <c r="AI8" s="221"/>
      <c r="AJ8" s="221"/>
      <c r="AK8" s="221"/>
      <c r="AL8" s="222"/>
      <c r="AM8" s="226">
        <f ca="1">SUM($BB$6:$BB$9)+SUM($BC$4:$BC$5)</f>
        <v>3</v>
      </c>
      <c r="AN8" s="227"/>
      <c r="AO8" s="227"/>
      <c r="AP8" s="227"/>
      <c r="AQ8" s="227"/>
      <c r="AR8" s="227"/>
      <c r="AS8" s="228"/>
      <c r="AT8" s="58"/>
      <c r="BA8" s="18" t="str">
        <f>'Process Tracker'!$BC8</f>
        <v>Alert</v>
      </c>
      <c r="BB8" s="18">
        <f ca="1">COUNTIF('Process Tracker'!$V$11:$V$131, $BA8)</f>
        <v>0</v>
      </c>
      <c r="BC8" s="20"/>
    </row>
    <row r="9" spans="1:57" ht="15" customHeight="1" x14ac:dyDescent="0.25">
      <c r="A9" s="58"/>
      <c r="B9" s="58"/>
      <c r="C9" s="58"/>
      <c r="D9" s="58"/>
      <c r="E9" s="58"/>
      <c r="F9" s="58"/>
      <c r="G9" s="58"/>
      <c r="H9" s="58"/>
      <c r="I9" s="58"/>
      <c r="J9" s="58"/>
      <c r="K9" s="58"/>
      <c r="L9" s="58"/>
      <c r="M9" s="58"/>
      <c r="N9" s="58"/>
      <c r="O9" s="58"/>
      <c r="P9" s="58"/>
      <c r="Q9" s="58"/>
      <c r="R9" s="58"/>
      <c r="S9" s="58"/>
      <c r="T9" s="58"/>
      <c r="U9" s="58"/>
      <c r="V9" s="58"/>
      <c r="W9" s="58"/>
      <c r="X9" s="58"/>
      <c r="Y9" s="223"/>
      <c r="Z9" s="224"/>
      <c r="AA9" s="224"/>
      <c r="AB9" s="224"/>
      <c r="AC9" s="224"/>
      <c r="AD9" s="224"/>
      <c r="AE9" s="224"/>
      <c r="AF9" s="224"/>
      <c r="AG9" s="224"/>
      <c r="AH9" s="224"/>
      <c r="AI9" s="224"/>
      <c r="AJ9" s="224"/>
      <c r="AK9" s="224"/>
      <c r="AL9" s="225"/>
      <c r="AM9" s="229"/>
      <c r="AN9" s="230"/>
      <c r="AO9" s="230"/>
      <c r="AP9" s="230"/>
      <c r="AQ9" s="230"/>
      <c r="AR9" s="230"/>
      <c r="AS9" s="231"/>
      <c r="AT9" s="58"/>
      <c r="BA9" s="19" t="str">
        <f>'Process Tracker'!$BC9</f>
        <v>Active</v>
      </c>
      <c r="BB9" s="19">
        <f ca="1">COUNTIF('Process Tracker'!$V$11:$V$131, $BA9)</f>
        <v>0</v>
      </c>
      <c r="BC9" s="20"/>
    </row>
    <row r="10" spans="1:57" x14ac:dyDescent="0.2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row>
    <row r="11" spans="1:57" x14ac:dyDescent="0.25">
      <c r="A11" s="58"/>
      <c r="B11" s="58"/>
      <c r="C11" s="58"/>
      <c r="D11" s="58"/>
      <c r="E11" s="58"/>
      <c r="F11" s="58"/>
      <c r="G11" s="58"/>
      <c r="H11" s="58"/>
      <c r="I11" s="58"/>
      <c r="J11" s="58"/>
      <c r="K11" s="58"/>
      <c r="L11" s="58"/>
      <c r="M11" s="58"/>
      <c r="N11" s="58"/>
      <c r="O11" s="58"/>
      <c r="P11" s="58"/>
      <c r="Q11" s="58"/>
      <c r="R11" s="58"/>
      <c r="S11" s="58"/>
      <c r="T11" s="58"/>
      <c r="U11" s="58"/>
      <c r="V11" s="58"/>
      <c r="W11" s="58"/>
      <c r="X11" s="58"/>
      <c r="Y11" s="220" t="s">
        <v>83</v>
      </c>
      <c r="Z11" s="221"/>
      <c r="AA11" s="221"/>
      <c r="AB11" s="221"/>
      <c r="AC11" s="221"/>
      <c r="AD11" s="221"/>
      <c r="AE11" s="221"/>
      <c r="AF11" s="221"/>
      <c r="AG11" s="221"/>
      <c r="AH11" s="221"/>
      <c r="AI11" s="221"/>
      <c r="AJ11" s="221"/>
      <c r="AK11" s="221"/>
      <c r="AL11" s="222"/>
      <c r="AM11" s="226">
        <f ca="1">SUM($BB$6:$BB$9)</f>
        <v>1</v>
      </c>
      <c r="AN11" s="227"/>
      <c r="AO11" s="227"/>
      <c r="AP11" s="227"/>
      <c r="AQ11" s="227"/>
      <c r="AR11" s="227"/>
      <c r="AS11" s="228"/>
      <c r="AT11" s="58"/>
    </row>
    <row r="12" spans="1:57" x14ac:dyDescent="0.25">
      <c r="A12" s="58"/>
      <c r="B12" s="58"/>
      <c r="C12" s="58"/>
      <c r="D12" s="58"/>
      <c r="E12" s="58"/>
      <c r="F12" s="58"/>
      <c r="G12" s="58"/>
      <c r="H12" s="58"/>
      <c r="I12" s="58"/>
      <c r="J12" s="58"/>
      <c r="K12" s="58"/>
      <c r="L12" s="58"/>
      <c r="M12" s="58"/>
      <c r="N12" s="58"/>
      <c r="O12" s="58"/>
      <c r="P12" s="58"/>
      <c r="Q12" s="58"/>
      <c r="R12" s="58"/>
      <c r="S12" s="58"/>
      <c r="T12" s="58"/>
      <c r="U12" s="58"/>
      <c r="V12" s="58"/>
      <c r="W12" s="58"/>
      <c r="X12" s="58"/>
      <c r="Y12" s="223"/>
      <c r="Z12" s="224"/>
      <c r="AA12" s="224"/>
      <c r="AB12" s="224"/>
      <c r="AC12" s="224"/>
      <c r="AD12" s="224"/>
      <c r="AE12" s="224"/>
      <c r="AF12" s="224"/>
      <c r="AG12" s="224"/>
      <c r="AH12" s="224"/>
      <c r="AI12" s="224"/>
      <c r="AJ12" s="224"/>
      <c r="AK12" s="224"/>
      <c r="AL12" s="225"/>
      <c r="AM12" s="229"/>
      <c r="AN12" s="230"/>
      <c r="AO12" s="230"/>
      <c r="AP12" s="230"/>
      <c r="AQ12" s="230"/>
      <c r="AR12" s="230"/>
      <c r="AS12" s="231"/>
      <c r="AT12" s="58"/>
    </row>
    <row r="13" spans="1:57" x14ac:dyDescent="0.2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BB13" s="30" t="s">
        <v>106</v>
      </c>
      <c r="BC13" s="30" t="s">
        <v>107</v>
      </c>
      <c r="BD13" s="30" t="s">
        <v>108</v>
      </c>
      <c r="BE13" s="30" t="s">
        <v>109</v>
      </c>
    </row>
    <row r="14" spans="1:57" x14ac:dyDescent="0.25">
      <c r="A14" s="58"/>
      <c r="B14" s="58"/>
      <c r="C14" s="58"/>
      <c r="D14" s="58"/>
      <c r="E14" s="58"/>
      <c r="F14" s="58"/>
      <c r="G14" s="58"/>
      <c r="H14" s="58"/>
      <c r="I14" s="58"/>
      <c r="J14" s="58"/>
      <c r="K14" s="58"/>
      <c r="L14" s="58"/>
      <c r="M14" s="58"/>
      <c r="N14" s="58"/>
      <c r="O14" s="58"/>
      <c r="P14" s="58"/>
      <c r="Q14" s="58"/>
      <c r="R14" s="58"/>
      <c r="S14" s="58"/>
      <c r="T14" s="58"/>
      <c r="U14" s="58"/>
      <c r="V14" s="58"/>
      <c r="W14" s="58"/>
      <c r="X14" s="58"/>
      <c r="Y14" s="220" t="s">
        <v>82</v>
      </c>
      <c r="Z14" s="221"/>
      <c r="AA14" s="221"/>
      <c r="AB14" s="221"/>
      <c r="AC14" s="221"/>
      <c r="AD14" s="221"/>
      <c r="AE14" s="221"/>
      <c r="AF14" s="221"/>
      <c r="AG14" s="221"/>
      <c r="AH14" s="221"/>
      <c r="AI14" s="221"/>
      <c r="AJ14" s="221"/>
      <c r="AK14" s="221"/>
      <c r="AL14" s="222"/>
      <c r="AM14" s="226">
        <f ca="1">SUM($BC$4:$BC$5)</f>
        <v>2</v>
      </c>
      <c r="AN14" s="227"/>
      <c r="AO14" s="227"/>
      <c r="AP14" s="227"/>
      <c r="AQ14" s="227"/>
      <c r="AR14" s="227"/>
      <c r="AS14" s="228"/>
      <c r="AT14" s="58"/>
      <c r="BA14" s="34" t="str">
        <f>IF($AM$35="", "No Date", DATE(YEAR($AM$35), MONTH($AM$35), 1))</f>
        <v>No Date</v>
      </c>
      <c r="BB14" s="11">
        <f>IF($BA14="", "", COUNTIFS('Process Tracker'!$AB$11:$AB$131, $BA14, 'Process Tracker'!$W$11:$W$131, 'Process Tracker'!$BC$4))</f>
        <v>0</v>
      </c>
      <c r="BC14" s="53">
        <f>IF($BA14="", "", COUNTIFS('Process Tracker'!$AB$11:$AB$131, $BA14, 'Process Tracker'!$W$11:$W$131, 'Process Tracker'!$BC$5))</f>
        <v>0</v>
      </c>
      <c r="BD14" s="53">
        <f>IF($BA14="", "", COUNTIF('Process Tracker'!$J$11:$S$131, $BA14)-BB14)</f>
        <v>0</v>
      </c>
      <c r="BE14" s="12">
        <f>IF($BA14="", "", COUNTIF('Process Tracker'!$J$11:$S$131, $BA14)-BC14)</f>
        <v>0</v>
      </c>
    </row>
    <row r="15" spans="1:57" x14ac:dyDescent="0.25">
      <c r="A15" s="58"/>
      <c r="B15" s="58"/>
      <c r="C15" s="58"/>
      <c r="D15" s="58"/>
      <c r="E15" s="58"/>
      <c r="F15" s="58"/>
      <c r="G15" s="58"/>
      <c r="H15" s="58"/>
      <c r="I15" s="58"/>
      <c r="J15" s="58"/>
      <c r="K15" s="58"/>
      <c r="L15" s="58"/>
      <c r="M15" s="58"/>
      <c r="N15" s="58"/>
      <c r="O15" s="58"/>
      <c r="P15" s="58"/>
      <c r="Q15" s="58"/>
      <c r="R15" s="58"/>
      <c r="S15" s="58"/>
      <c r="T15" s="58"/>
      <c r="U15" s="58"/>
      <c r="V15" s="58"/>
      <c r="W15" s="58"/>
      <c r="X15" s="58"/>
      <c r="Y15" s="223"/>
      <c r="Z15" s="224"/>
      <c r="AA15" s="224"/>
      <c r="AB15" s="224"/>
      <c r="AC15" s="224"/>
      <c r="AD15" s="224"/>
      <c r="AE15" s="224"/>
      <c r="AF15" s="224"/>
      <c r="AG15" s="224"/>
      <c r="AH15" s="224"/>
      <c r="AI15" s="224"/>
      <c r="AJ15" s="224"/>
      <c r="AK15" s="224"/>
      <c r="AL15" s="225"/>
      <c r="AM15" s="229"/>
      <c r="AN15" s="230"/>
      <c r="AO15" s="230"/>
      <c r="AP15" s="230"/>
      <c r="AQ15" s="230"/>
      <c r="AR15" s="230"/>
      <c r="AS15" s="231"/>
      <c r="AT15" s="58"/>
      <c r="BA15" s="38" t="str">
        <f>IFERROR(IF($AM$35="", "No Date", IF(TEXT($BA14+1, "mmm yyyy")=TEXT($AM$35, "mmm yyyy"), $BA14+1, "")), "")</f>
        <v>No Date</v>
      </c>
      <c r="BB15" s="13">
        <f>IF($BA15="", "", COUNTIFS('Process Tracker'!$AB$11:$AB$131, $BA15, 'Process Tracker'!$W$11:$W$131, 'Process Tracker'!$BC$4))</f>
        <v>0</v>
      </c>
      <c r="BC15" s="20">
        <f>IF($BA15="", "", COUNTIFS('Process Tracker'!$AB$11:$AB$131, $BA15, 'Process Tracker'!$W$11:$W$131, 'Process Tracker'!$BC$5))</f>
        <v>0</v>
      </c>
      <c r="BD15" s="20">
        <f>IF($BA15="", "", COUNTIF('Process Tracker'!$J$11:$S$131, $BA15)-BB15)</f>
        <v>0</v>
      </c>
      <c r="BE15" s="14">
        <f>IF($BA15="", "", COUNTIF('Process Tracker'!$J$11:$S$131, $BA15)-BC15)</f>
        <v>0</v>
      </c>
    </row>
    <row r="16" spans="1:57" x14ac:dyDescent="0.25">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238" t="s">
        <v>93</v>
      </c>
      <c r="AN16" s="238"/>
      <c r="AO16" s="238"/>
      <c r="AP16" s="238"/>
      <c r="AQ16" s="238"/>
      <c r="AR16" s="238"/>
      <c r="AS16" s="238"/>
      <c r="AT16" s="58"/>
      <c r="BA16" s="38" t="str">
        <f t="shared" ref="BA16:BA44" si="0">IFERROR(IF($AM$35="", "No Date", IF(TEXT($BA15+1, "mmm yyyy")=TEXT($AM$35, "mmm yyyy"), $BA15+1, "")), "")</f>
        <v>No Date</v>
      </c>
      <c r="BB16" s="13">
        <f>IF($BA16="", "", COUNTIFS('Process Tracker'!$AB$11:$AB$131, $BA16, 'Process Tracker'!$W$11:$W$131, 'Process Tracker'!$BC$4))</f>
        <v>0</v>
      </c>
      <c r="BC16" s="20">
        <f>IF($BA16="", "", COUNTIFS('Process Tracker'!$AB$11:$AB$131, $BA16, 'Process Tracker'!$W$11:$W$131, 'Process Tracker'!$BC$5))</f>
        <v>0</v>
      </c>
      <c r="BD16" s="20">
        <f>IF($BA16="", "", COUNTIF('Process Tracker'!$J$11:$S$131, $BA16)-BB16)</f>
        <v>0</v>
      </c>
      <c r="BE16" s="14">
        <f>IF($BA16="", "", COUNTIF('Process Tracker'!$J$11:$S$131, $BA16)-BC16)</f>
        <v>0</v>
      </c>
    </row>
    <row r="17" spans="1:57" x14ac:dyDescent="0.25">
      <c r="A17" s="58"/>
      <c r="B17" s="58"/>
      <c r="C17" s="58"/>
      <c r="D17" s="58"/>
      <c r="E17" s="58"/>
      <c r="F17" s="58"/>
      <c r="G17" s="58"/>
      <c r="H17" s="58"/>
      <c r="I17" s="58"/>
      <c r="J17" s="58"/>
      <c r="K17" s="58"/>
      <c r="L17" s="58"/>
      <c r="M17" s="58"/>
      <c r="N17" s="58"/>
      <c r="O17" s="58"/>
      <c r="P17" s="58"/>
      <c r="Q17" s="58"/>
      <c r="R17" s="58"/>
      <c r="S17" s="58"/>
      <c r="T17" s="58"/>
      <c r="U17" s="58"/>
      <c r="V17" s="58"/>
      <c r="W17" s="58"/>
      <c r="X17" s="58"/>
      <c r="Y17" s="220" t="s">
        <v>85</v>
      </c>
      <c r="Z17" s="221"/>
      <c r="AA17" s="221"/>
      <c r="AB17" s="221"/>
      <c r="AC17" s="221"/>
      <c r="AD17" s="221"/>
      <c r="AE17" s="221"/>
      <c r="AF17" s="221"/>
      <c r="AG17" s="221"/>
      <c r="AH17" s="221"/>
      <c r="AI17" s="221"/>
      <c r="AJ17" s="221"/>
      <c r="AK17" s="221"/>
      <c r="AL17" s="222"/>
      <c r="AM17" s="232">
        <f ca="1">IFERROR(ROUND($AM$26/$AM$14, 2), "")</f>
        <v>0.5</v>
      </c>
      <c r="AN17" s="233"/>
      <c r="AO17" s="233"/>
      <c r="AP17" s="233"/>
      <c r="AQ17" s="233"/>
      <c r="AR17" s="233"/>
      <c r="AS17" s="234"/>
      <c r="AT17" s="58"/>
      <c r="BA17" s="38" t="str">
        <f t="shared" si="0"/>
        <v>No Date</v>
      </c>
      <c r="BB17" s="13">
        <f>IF($BA17="", "", COUNTIFS('Process Tracker'!$AB$11:$AB$131, $BA17, 'Process Tracker'!$W$11:$W$131, 'Process Tracker'!$BC$4))</f>
        <v>0</v>
      </c>
      <c r="BC17" s="20">
        <f>IF($BA17="", "", COUNTIFS('Process Tracker'!$AB$11:$AB$131, $BA17, 'Process Tracker'!$W$11:$W$131, 'Process Tracker'!$BC$5))</f>
        <v>0</v>
      </c>
      <c r="BD17" s="20">
        <f>IF($BA17="", "", COUNTIF('Process Tracker'!$J$11:$S$131, $BA17)-BB17)</f>
        <v>0</v>
      </c>
      <c r="BE17" s="14">
        <f>IF($BA17="", "", COUNTIF('Process Tracker'!$J$11:$S$131, $BA17)-BC17)</f>
        <v>0</v>
      </c>
    </row>
    <row r="18" spans="1:57" x14ac:dyDescent="0.25">
      <c r="A18" s="58"/>
      <c r="B18" s="58"/>
      <c r="C18" s="58"/>
      <c r="D18" s="58"/>
      <c r="E18" s="58"/>
      <c r="F18" s="58"/>
      <c r="G18" s="58"/>
      <c r="H18" s="58"/>
      <c r="I18" s="58"/>
      <c r="J18" s="58"/>
      <c r="K18" s="58"/>
      <c r="L18" s="58"/>
      <c r="M18" s="58"/>
      <c r="N18" s="58"/>
      <c r="O18" s="58"/>
      <c r="P18" s="58"/>
      <c r="Q18" s="58"/>
      <c r="R18" s="58"/>
      <c r="S18" s="58"/>
      <c r="T18" s="58"/>
      <c r="U18" s="58"/>
      <c r="V18" s="58"/>
      <c r="W18" s="58"/>
      <c r="X18" s="58"/>
      <c r="Y18" s="223"/>
      <c r="Z18" s="224"/>
      <c r="AA18" s="224"/>
      <c r="AB18" s="224"/>
      <c r="AC18" s="224"/>
      <c r="AD18" s="224"/>
      <c r="AE18" s="224"/>
      <c r="AF18" s="224"/>
      <c r="AG18" s="224"/>
      <c r="AH18" s="224"/>
      <c r="AI18" s="224"/>
      <c r="AJ18" s="224"/>
      <c r="AK18" s="224"/>
      <c r="AL18" s="225"/>
      <c r="AM18" s="235"/>
      <c r="AN18" s="236"/>
      <c r="AO18" s="236"/>
      <c r="AP18" s="236"/>
      <c r="AQ18" s="236"/>
      <c r="AR18" s="236"/>
      <c r="AS18" s="237"/>
      <c r="AT18" s="58"/>
      <c r="BA18" s="38" t="str">
        <f t="shared" si="0"/>
        <v>No Date</v>
      </c>
      <c r="BB18" s="13">
        <f>IF($BA18="", "", COUNTIFS('Process Tracker'!$AB$11:$AB$131, $BA18, 'Process Tracker'!$W$11:$W$131, 'Process Tracker'!$BC$4))</f>
        <v>0</v>
      </c>
      <c r="BC18" s="20">
        <f>IF($BA18="", "", COUNTIFS('Process Tracker'!$AB$11:$AB$131, $BA18, 'Process Tracker'!$W$11:$W$131, 'Process Tracker'!$BC$5))</f>
        <v>0</v>
      </c>
      <c r="BD18" s="20">
        <f>IF($BA18="", "", COUNTIF('Process Tracker'!$J$11:$S$131, $BA18)-BB18)</f>
        <v>0</v>
      </c>
      <c r="BE18" s="14">
        <f>IF($BA18="", "", COUNTIF('Process Tracker'!$J$11:$S$131, $BA18)-BC18)</f>
        <v>0</v>
      </c>
    </row>
    <row r="19" spans="1:57" x14ac:dyDescent="0.25">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238" t="s">
        <v>94</v>
      </c>
      <c r="AN19" s="238"/>
      <c r="AO19" s="238"/>
      <c r="AP19" s="238"/>
      <c r="AQ19" s="238"/>
      <c r="AR19" s="238"/>
      <c r="AS19" s="238"/>
      <c r="AT19" s="58"/>
      <c r="BA19" s="38" t="str">
        <f t="shared" si="0"/>
        <v>No Date</v>
      </c>
      <c r="BB19" s="13">
        <f>IF($BA19="", "", COUNTIFS('Process Tracker'!$AB$11:$AB$131, $BA19, 'Process Tracker'!$W$11:$W$131, 'Process Tracker'!$BC$4))</f>
        <v>0</v>
      </c>
      <c r="BC19" s="20">
        <f>IF($BA19="", "", COUNTIFS('Process Tracker'!$AB$11:$AB$131, $BA19, 'Process Tracker'!$W$11:$W$131, 'Process Tracker'!$BC$5))</f>
        <v>0</v>
      </c>
      <c r="BD19" s="20">
        <f>IF($BA19="", "", COUNTIF('Process Tracker'!$J$11:$S$131, $BA19)-BB19)</f>
        <v>0</v>
      </c>
      <c r="BE19" s="14">
        <f>IF($BA19="", "", COUNTIF('Process Tracker'!$J$11:$S$131, $BA19)-BC19)</f>
        <v>0</v>
      </c>
    </row>
    <row r="20" spans="1:57" ht="15" customHeight="1" x14ac:dyDescent="0.25">
      <c r="A20" s="58"/>
      <c r="B20" s="58"/>
      <c r="C20" s="58"/>
      <c r="D20" s="58"/>
      <c r="E20" s="58"/>
      <c r="F20" s="58"/>
      <c r="G20" s="58"/>
      <c r="H20" s="58"/>
      <c r="I20" s="58"/>
      <c r="J20" s="58"/>
      <c r="K20" s="58"/>
      <c r="L20" s="58"/>
      <c r="M20" s="58"/>
      <c r="N20" s="58"/>
      <c r="O20" s="58"/>
      <c r="P20" s="58"/>
      <c r="Q20" s="58"/>
      <c r="R20" s="58"/>
      <c r="S20" s="58"/>
      <c r="T20" s="58"/>
      <c r="U20" s="58"/>
      <c r="V20" s="58"/>
      <c r="W20" s="58"/>
      <c r="X20" s="58"/>
      <c r="Y20" s="220" t="s">
        <v>84</v>
      </c>
      <c r="Z20" s="221"/>
      <c r="AA20" s="221"/>
      <c r="AB20" s="221"/>
      <c r="AC20" s="221"/>
      <c r="AD20" s="221"/>
      <c r="AE20" s="221"/>
      <c r="AF20" s="221"/>
      <c r="AG20" s="221"/>
      <c r="AH20" s="221"/>
      <c r="AI20" s="221"/>
      <c r="AJ20" s="221"/>
      <c r="AK20" s="221"/>
      <c r="AL20" s="222"/>
      <c r="AM20" s="232">
        <f ca="1">IFERROR(ROUND($AM$30/($AM$30+$AM$32), 2), "")</f>
        <v>0.63</v>
      </c>
      <c r="AN20" s="233"/>
      <c r="AO20" s="233"/>
      <c r="AP20" s="233"/>
      <c r="AQ20" s="233"/>
      <c r="AR20" s="233"/>
      <c r="AS20" s="234"/>
      <c r="AT20" s="58"/>
      <c r="BA20" s="38" t="str">
        <f t="shared" si="0"/>
        <v>No Date</v>
      </c>
      <c r="BB20" s="13">
        <f>IF($BA20="", "", COUNTIFS('Process Tracker'!$AB$11:$AB$131, $BA20, 'Process Tracker'!$W$11:$W$131, 'Process Tracker'!$BC$4))</f>
        <v>0</v>
      </c>
      <c r="BC20" s="20">
        <f>IF($BA20="", "", COUNTIFS('Process Tracker'!$AB$11:$AB$131, $BA20, 'Process Tracker'!$W$11:$W$131, 'Process Tracker'!$BC$5))</f>
        <v>0</v>
      </c>
      <c r="BD20" s="20">
        <f>IF($BA20="", "", COUNTIF('Process Tracker'!$J$11:$S$131, $BA20)-BB20)</f>
        <v>0</v>
      </c>
      <c r="BE20" s="14">
        <f>IF($BA20="", "", COUNTIF('Process Tracker'!$J$11:$S$131, $BA20)-BC20)</f>
        <v>0</v>
      </c>
    </row>
    <row r="21" spans="1:57" ht="15" customHeight="1" x14ac:dyDescent="0.25">
      <c r="A21" s="58"/>
      <c r="B21" s="58"/>
      <c r="C21" s="58"/>
      <c r="D21" s="58"/>
      <c r="E21" s="58"/>
      <c r="F21" s="58"/>
      <c r="G21" s="58"/>
      <c r="H21" s="58"/>
      <c r="I21" s="58"/>
      <c r="J21" s="58"/>
      <c r="K21" s="58"/>
      <c r="L21" s="58"/>
      <c r="M21" s="58"/>
      <c r="N21" s="58"/>
      <c r="O21" s="58"/>
      <c r="P21" s="58"/>
      <c r="Q21" s="58"/>
      <c r="R21" s="58"/>
      <c r="S21" s="58"/>
      <c r="T21" s="58"/>
      <c r="U21" s="58"/>
      <c r="V21" s="58"/>
      <c r="W21" s="58"/>
      <c r="X21" s="58"/>
      <c r="Y21" s="223"/>
      <c r="Z21" s="224"/>
      <c r="AA21" s="224"/>
      <c r="AB21" s="224"/>
      <c r="AC21" s="224"/>
      <c r="AD21" s="224"/>
      <c r="AE21" s="224"/>
      <c r="AF21" s="224"/>
      <c r="AG21" s="224"/>
      <c r="AH21" s="224"/>
      <c r="AI21" s="224"/>
      <c r="AJ21" s="224"/>
      <c r="AK21" s="224"/>
      <c r="AL21" s="225"/>
      <c r="AM21" s="235"/>
      <c r="AN21" s="236"/>
      <c r="AO21" s="236"/>
      <c r="AP21" s="236"/>
      <c r="AQ21" s="236"/>
      <c r="AR21" s="236"/>
      <c r="AS21" s="237"/>
      <c r="AT21" s="58"/>
      <c r="BA21" s="38" t="str">
        <f t="shared" si="0"/>
        <v>No Date</v>
      </c>
      <c r="BB21" s="13">
        <f>IF($BA21="", "", COUNTIFS('Process Tracker'!$AB$11:$AB$131, $BA21, 'Process Tracker'!$W$11:$W$131, 'Process Tracker'!$BC$4))</f>
        <v>0</v>
      </c>
      <c r="BC21" s="20">
        <f>IF($BA21="", "", COUNTIFS('Process Tracker'!$AB$11:$AB$131, $BA21, 'Process Tracker'!$W$11:$W$131, 'Process Tracker'!$BC$5))</f>
        <v>0</v>
      </c>
      <c r="BD21" s="20">
        <f>IF($BA21="", "", COUNTIF('Process Tracker'!$J$11:$S$131, $BA21)-BB21)</f>
        <v>0</v>
      </c>
      <c r="BE21" s="14">
        <f>IF($BA21="", "", COUNTIF('Process Tracker'!$J$11:$S$131, $BA21)-BC21)</f>
        <v>0</v>
      </c>
    </row>
    <row r="22" spans="1:57" x14ac:dyDescent="0.25">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BA22" s="38" t="str">
        <f t="shared" si="0"/>
        <v>No Date</v>
      </c>
      <c r="BB22" s="13">
        <f>IF($BA22="", "", COUNTIFS('Process Tracker'!$AB$11:$AB$131, $BA22, 'Process Tracker'!$W$11:$W$131, 'Process Tracker'!$BC$4))</f>
        <v>0</v>
      </c>
      <c r="BC22" s="20">
        <f>IF($BA22="", "", COUNTIFS('Process Tracker'!$AB$11:$AB$131, $BA22, 'Process Tracker'!$W$11:$W$131, 'Process Tracker'!$BC$5))</f>
        <v>0</v>
      </c>
      <c r="BD22" s="20">
        <f>IF($BA22="", "", COUNTIF('Process Tracker'!$J$11:$S$131, $BA22)-BB22)</f>
        <v>0</v>
      </c>
      <c r="BE22" s="14">
        <f>IF($BA22="", "", COUNTIF('Process Tracker'!$J$11:$S$131, $BA22)-BC22)</f>
        <v>0</v>
      </c>
    </row>
    <row r="23" spans="1:57" x14ac:dyDescent="0.25">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BA23" s="38" t="str">
        <f t="shared" si="0"/>
        <v>No Date</v>
      </c>
      <c r="BB23" s="13">
        <f>IF($BA23="", "", COUNTIFS('Process Tracker'!$AB$11:$AB$131, $BA23, 'Process Tracker'!$W$11:$W$131, 'Process Tracker'!$BC$4))</f>
        <v>0</v>
      </c>
      <c r="BC23" s="20">
        <f>IF($BA23="", "", COUNTIFS('Process Tracker'!$AB$11:$AB$131, $BA23, 'Process Tracker'!$W$11:$W$131, 'Process Tracker'!$BC$5))</f>
        <v>0</v>
      </c>
      <c r="BD23" s="20">
        <f>IF($BA23="", "", COUNTIF('Process Tracker'!$J$11:$S$131, $BA23)-BB23)</f>
        <v>0</v>
      </c>
      <c r="BE23" s="14">
        <f>IF($BA23="", "", COUNTIF('Process Tracker'!$J$11:$S$131, $BA23)-BC23)</f>
        <v>0</v>
      </c>
    </row>
    <row r="24" spans="1:57" x14ac:dyDescent="0.25">
      <c r="A24" s="58"/>
      <c r="B24" s="150" t="s">
        <v>86</v>
      </c>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2"/>
      <c r="AT24" s="58"/>
      <c r="BA24" s="38" t="str">
        <f t="shared" si="0"/>
        <v>No Date</v>
      </c>
      <c r="BB24" s="13">
        <f>IF($BA24="", "", COUNTIFS('Process Tracker'!$AB$11:$AB$131, $BA24, 'Process Tracker'!$W$11:$W$131, 'Process Tracker'!$BC$4))</f>
        <v>0</v>
      </c>
      <c r="BC24" s="20">
        <f>IF($BA24="", "", COUNTIFS('Process Tracker'!$AB$11:$AB$131, $BA24, 'Process Tracker'!$W$11:$W$131, 'Process Tracker'!$BC$5))</f>
        <v>0</v>
      </c>
      <c r="BD24" s="20">
        <f>IF($BA24="", "", COUNTIF('Process Tracker'!$J$11:$S$131, $BA24)-BB24)</f>
        <v>0</v>
      </c>
      <c r="BE24" s="14">
        <f>IF($BA24="", "", COUNTIF('Process Tracker'!$J$11:$S$131, $BA24)-BC24)</f>
        <v>0</v>
      </c>
    </row>
    <row r="25" spans="1:57" x14ac:dyDescent="0.25">
      <c r="A25" s="58"/>
      <c r="B25" s="238" t="s">
        <v>91</v>
      </c>
      <c r="C25" s="238"/>
      <c r="D25" s="238"/>
      <c r="E25" s="238"/>
      <c r="F25" s="238"/>
      <c r="G25" s="238"/>
      <c r="H25" s="238"/>
      <c r="I25" s="238"/>
      <c r="J25" s="238"/>
      <c r="K25" s="238"/>
      <c r="L25" s="58"/>
      <c r="M25" s="238" t="s">
        <v>92</v>
      </c>
      <c r="N25" s="238"/>
      <c r="O25" s="238"/>
      <c r="P25" s="238"/>
      <c r="Q25" s="238"/>
      <c r="R25" s="238"/>
      <c r="S25" s="238"/>
      <c r="T25" s="238"/>
      <c r="U25" s="238"/>
      <c r="V25" s="238"/>
      <c r="W25" s="58"/>
      <c r="X25" s="58"/>
      <c r="Y25" s="58"/>
      <c r="Z25" s="58"/>
      <c r="AA25" s="58"/>
      <c r="AB25" s="58"/>
      <c r="AC25" s="58"/>
      <c r="AD25" s="58"/>
      <c r="AE25" s="58"/>
      <c r="AF25" s="58"/>
      <c r="AG25" s="58"/>
      <c r="AH25" s="58"/>
      <c r="AI25" s="58"/>
      <c r="AJ25" s="58"/>
      <c r="AK25" s="58"/>
      <c r="AL25" s="58"/>
      <c r="AM25" s="238" t="s">
        <v>93</v>
      </c>
      <c r="AN25" s="238"/>
      <c r="AO25" s="238"/>
      <c r="AP25" s="238"/>
      <c r="AQ25" s="238"/>
      <c r="AR25" s="238"/>
      <c r="AS25" s="238"/>
      <c r="AT25" s="58"/>
      <c r="BA25" s="38" t="str">
        <f t="shared" si="0"/>
        <v>No Date</v>
      </c>
      <c r="BB25" s="13">
        <f>IF($BA25="", "", COUNTIFS('Process Tracker'!$AB$11:$AB$131, $BA25, 'Process Tracker'!$W$11:$W$131, 'Process Tracker'!$BC$4))</f>
        <v>0</v>
      </c>
      <c r="BC25" s="20">
        <f>IF($BA25="", "", COUNTIFS('Process Tracker'!$AB$11:$AB$131, $BA25, 'Process Tracker'!$W$11:$W$131, 'Process Tracker'!$BC$5))</f>
        <v>0</v>
      </c>
      <c r="BD25" s="20">
        <f>IF($BA25="", "", COUNTIF('Process Tracker'!$J$11:$S$131, $BA25)-BB25)</f>
        <v>0</v>
      </c>
      <c r="BE25" s="14">
        <f>IF($BA25="", "", COUNTIF('Process Tracker'!$J$11:$S$131, $BA25)-BC25)</f>
        <v>0</v>
      </c>
    </row>
    <row r="26" spans="1:57" ht="15" customHeight="1" x14ac:dyDescent="0.25">
      <c r="A26" s="58"/>
      <c r="B26" s="67"/>
      <c r="C26" s="68"/>
      <c r="D26" s="68"/>
      <c r="E26" s="68"/>
      <c r="F26" s="68"/>
      <c r="G26" s="68"/>
      <c r="H26" s="68"/>
      <c r="I26" s="68"/>
      <c r="J26" s="68"/>
      <c r="K26" s="69"/>
      <c r="L26" s="58"/>
      <c r="M26" s="67"/>
      <c r="N26" s="68"/>
      <c r="O26" s="68"/>
      <c r="P26" s="68"/>
      <c r="Q26" s="68"/>
      <c r="R26" s="68"/>
      <c r="S26" s="68"/>
      <c r="T26" s="68"/>
      <c r="U26" s="68"/>
      <c r="V26" s="69"/>
      <c r="W26" s="58"/>
      <c r="X26" s="58"/>
      <c r="Y26" s="150" t="s">
        <v>88</v>
      </c>
      <c r="Z26" s="151"/>
      <c r="AA26" s="151"/>
      <c r="AB26" s="151"/>
      <c r="AC26" s="151"/>
      <c r="AD26" s="151"/>
      <c r="AE26" s="151"/>
      <c r="AF26" s="151"/>
      <c r="AG26" s="151"/>
      <c r="AH26" s="151"/>
      <c r="AI26" s="151"/>
      <c r="AJ26" s="151"/>
      <c r="AK26" s="151"/>
      <c r="AL26" s="152"/>
      <c r="AM26" s="239">
        <f ca="1">$BC$4</f>
        <v>1</v>
      </c>
      <c r="AN26" s="240"/>
      <c r="AO26" s="240"/>
      <c r="AP26" s="240"/>
      <c r="AQ26" s="240"/>
      <c r="AR26" s="240"/>
      <c r="AS26" s="241"/>
      <c r="AT26" s="58"/>
      <c r="BA26" s="38" t="str">
        <f t="shared" si="0"/>
        <v>No Date</v>
      </c>
      <c r="BB26" s="13">
        <f>IF($BA26="", "", COUNTIFS('Process Tracker'!$AB$11:$AB$131, $BA26, 'Process Tracker'!$W$11:$W$131, 'Process Tracker'!$BC$4))</f>
        <v>0</v>
      </c>
      <c r="BC26" s="20">
        <f>IF($BA26="", "", COUNTIFS('Process Tracker'!$AB$11:$AB$131, $BA26, 'Process Tracker'!$W$11:$W$131, 'Process Tracker'!$BC$5))</f>
        <v>0</v>
      </c>
      <c r="BD26" s="20">
        <f>IF($BA26="", "", COUNTIF('Process Tracker'!$J$11:$S$131, $BA26)-BB26)</f>
        <v>0</v>
      </c>
      <c r="BE26" s="14">
        <f>IF($BA26="", "", COUNTIF('Process Tracker'!$J$11:$S$131, $BA26)-BC26)</f>
        <v>0</v>
      </c>
    </row>
    <row r="27" spans="1:57" ht="15" customHeight="1" x14ac:dyDescent="0.25">
      <c r="A27" s="58"/>
      <c r="B27" s="70"/>
      <c r="C27" s="58"/>
      <c r="D27" s="58"/>
      <c r="E27" s="58"/>
      <c r="F27" s="58"/>
      <c r="G27" s="58"/>
      <c r="H27" s="58"/>
      <c r="I27" s="58"/>
      <c r="J27" s="58"/>
      <c r="K27" s="71"/>
      <c r="L27" s="58"/>
      <c r="M27" s="70"/>
      <c r="N27" s="58"/>
      <c r="O27" s="58"/>
      <c r="P27" s="58"/>
      <c r="Q27" s="58"/>
      <c r="R27" s="58"/>
      <c r="S27" s="58"/>
      <c r="T27" s="58"/>
      <c r="U27" s="58"/>
      <c r="V27" s="71"/>
      <c r="W27" s="58"/>
      <c r="X27" s="58"/>
      <c r="Y27" s="58"/>
      <c r="Z27" s="58"/>
      <c r="AA27" s="58"/>
      <c r="AB27" s="58"/>
      <c r="AC27" s="58"/>
      <c r="AD27" s="58"/>
      <c r="AE27" s="58"/>
      <c r="AF27" s="58"/>
      <c r="AG27" s="58"/>
      <c r="AH27" s="58"/>
      <c r="AI27" s="58"/>
      <c r="AJ27" s="58"/>
      <c r="AK27" s="58"/>
      <c r="AL27" s="58"/>
      <c r="AM27" s="238" t="s">
        <v>93</v>
      </c>
      <c r="AN27" s="238"/>
      <c r="AO27" s="238"/>
      <c r="AP27" s="238"/>
      <c r="AQ27" s="238"/>
      <c r="AR27" s="238"/>
      <c r="AS27" s="238"/>
      <c r="AT27" s="58"/>
      <c r="BA27" s="38" t="str">
        <f t="shared" si="0"/>
        <v>No Date</v>
      </c>
      <c r="BB27" s="13">
        <f>IF($BA27="", "", COUNTIFS('Process Tracker'!$AB$11:$AB$131, $BA27, 'Process Tracker'!$W$11:$W$131, 'Process Tracker'!$BC$4))</f>
        <v>0</v>
      </c>
      <c r="BC27" s="20">
        <f>IF($BA27="", "", COUNTIFS('Process Tracker'!$AB$11:$AB$131, $BA27, 'Process Tracker'!$W$11:$W$131, 'Process Tracker'!$BC$5))</f>
        <v>0</v>
      </c>
      <c r="BD27" s="20">
        <f>IF($BA27="", "", COUNTIF('Process Tracker'!$J$11:$S$131, $BA27)-BB27)</f>
        <v>0</v>
      </c>
      <c r="BE27" s="14">
        <f>IF($BA27="", "", COUNTIF('Process Tracker'!$J$11:$S$131, $BA27)-BC27)</f>
        <v>0</v>
      </c>
    </row>
    <row r="28" spans="1:57" x14ac:dyDescent="0.25">
      <c r="A28" s="58"/>
      <c r="B28" s="70"/>
      <c r="C28" s="58"/>
      <c r="D28" s="58"/>
      <c r="E28" s="58"/>
      <c r="F28" s="58"/>
      <c r="G28" s="58"/>
      <c r="H28" s="58"/>
      <c r="I28" s="58"/>
      <c r="J28" s="58"/>
      <c r="K28" s="71"/>
      <c r="L28" s="58"/>
      <c r="M28" s="70"/>
      <c r="N28" s="58"/>
      <c r="O28" s="58"/>
      <c r="P28" s="58"/>
      <c r="Q28" s="58"/>
      <c r="R28" s="58"/>
      <c r="S28" s="58"/>
      <c r="T28" s="58"/>
      <c r="U28" s="58"/>
      <c r="V28" s="71"/>
      <c r="W28" s="58"/>
      <c r="X28" s="58"/>
      <c r="Y28" s="150" t="s">
        <v>87</v>
      </c>
      <c r="Z28" s="151"/>
      <c r="AA28" s="151"/>
      <c r="AB28" s="151"/>
      <c r="AC28" s="151"/>
      <c r="AD28" s="151"/>
      <c r="AE28" s="151"/>
      <c r="AF28" s="151"/>
      <c r="AG28" s="151"/>
      <c r="AH28" s="151"/>
      <c r="AI28" s="151"/>
      <c r="AJ28" s="151"/>
      <c r="AK28" s="151"/>
      <c r="AL28" s="152"/>
      <c r="AM28" s="239">
        <f ca="1">$BC$5</f>
        <v>1</v>
      </c>
      <c r="AN28" s="240"/>
      <c r="AO28" s="240"/>
      <c r="AP28" s="240"/>
      <c r="AQ28" s="240"/>
      <c r="AR28" s="240"/>
      <c r="AS28" s="241"/>
      <c r="AT28" s="58"/>
      <c r="BA28" s="38" t="str">
        <f t="shared" si="0"/>
        <v>No Date</v>
      </c>
      <c r="BB28" s="13">
        <f>IF($BA28="", "", COUNTIFS('Process Tracker'!$AB$11:$AB$131, $BA28, 'Process Tracker'!$W$11:$W$131, 'Process Tracker'!$BC$4))</f>
        <v>0</v>
      </c>
      <c r="BC28" s="20">
        <f>IF($BA28="", "", COUNTIFS('Process Tracker'!$AB$11:$AB$131, $BA28, 'Process Tracker'!$W$11:$W$131, 'Process Tracker'!$BC$5))</f>
        <v>0</v>
      </c>
      <c r="BD28" s="20">
        <f>IF($BA28="", "", COUNTIF('Process Tracker'!$J$11:$S$131, $BA28)-BB28)</f>
        <v>0</v>
      </c>
      <c r="BE28" s="14">
        <f>IF($BA28="", "", COUNTIF('Process Tracker'!$J$11:$S$131, $BA28)-BC28)</f>
        <v>0</v>
      </c>
    </row>
    <row r="29" spans="1:57" ht="15" customHeight="1" x14ac:dyDescent="0.25">
      <c r="A29" s="58"/>
      <c r="B29" s="70"/>
      <c r="C29" s="58"/>
      <c r="D29" s="58"/>
      <c r="E29" s="58"/>
      <c r="F29" s="58"/>
      <c r="G29" s="58"/>
      <c r="H29" s="58"/>
      <c r="I29" s="58"/>
      <c r="J29" s="58"/>
      <c r="K29" s="71"/>
      <c r="L29" s="58"/>
      <c r="M29" s="70"/>
      <c r="N29" s="58"/>
      <c r="O29" s="58"/>
      <c r="P29" s="58"/>
      <c r="Q29" s="58"/>
      <c r="R29" s="58"/>
      <c r="S29" s="58"/>
      <c r="T29" s="58"/>
      <c r="U29" s="58"/>
      <c r="V29" s="71"/>
      <c r="W29" s="58"/>
      <c r="X29" s="58"/>
      <c r="Y29" s="58"/>
      <c r="Z29" s="58"/>
      <c r="AA29" s="58"/>
      <c r="AB29" s="58"/>
      <c r="AC29" s="58"/>
      <c r="AD29" s="58"/>
      <c r="AE29" s="58"/>
      <c r="AF29" s="58"/>
      <c r="AG29" s="58"/>
      <c r="AH29" s="58"/>
      <c r="AI29" s="58"/>
      <c r="AJ29" s="58"/>
      <c r="AK29" s="58"/>
      <c r="AL29" s="58"/>
      <c r="AM29" s="238" t="s">
        <v>94</v>
      </c>
      <c r="AN29" s="238"/>
      <c r="AO29" s="238"/>
      <c r="AP29" s="238"/>
      <c r="AQ29" s="238"/>
      <c r="AR29" s="238"/>
      <c r="AS29" s="238"/>
      <c r="AT29" s="58"/>
      <c r="BA29" s="38" t="str">
        <f t="shared" si="0"/>
        <v>No Date</v>
      </c>
      <c r="BB29" s="13">
        <f>IF($BA29="", "", COUNTIFS('Process Tracker'!$AB$11:$AB$131, $BA29, 'Process Tracker'!$W$11:$W$131, 'Process Tracker'!$BC$4))</f>
        <v>0</v>
      </c>
      <c r="BC29" s="20">
        <f>IF($BA29="", "", COUNTIFS('Process Tracker'!$AB$11:$AB$131, $BA29, 'Process Tracker'!$W$11:$W$131, 'Process Tracker'!$BC$5))</f>
        <v>0</v>
      </c>
      <c r="BD29" s="20">
        <f>IF($BA29="", "", COUNTIF('Process Tracker'!$J$11:$S$131, $BA29)-BB29)</f>
        <v>0</v>
      </c>
      <c r="BE29" s="14">
        <f>IF($BA29="", "", COUNTIF('Process Tracker'!$J$11:$S$131, $BA29)-BC29)</f>
        <v>0</v>
      </c>
    </row>
    <row r="30" spans="1:57" ht="15" customHeight="1" x14ac:dyDescent="0.25">
      <c r="A30" s="58"/>
      <c r="B30" s="70"/>
      <c r="C30" s="58"/>
      <c r="D30" s="58"/>
      <c r="E30" s="58"/>
      <c r="F30" s="58"/>
      <c r="G30" s="58"/>
      <c r="H30" s="58"/>
      <c r="I30" s="58"/>
      <c r="J30" s="58"/>
      <c r="K30" s="71"/>
      <c r="L30" s="58"/>
      <c r="M30" s="70"/>
      <c r="N30" s="58"/>
      <c r="O30" s="58"/>
      <c r="P30" s="58"/>
      <c r="Q30" s="58"/>
      <c r="R30" s="58"/>
      <c r="S30" s="58"/>
      <c r="T30" s="58"/>
      <c r="U30" s="58"/>
      <c r="V30" s="71"/>
      <c r="W30" s="58"/>
      <c r="X30" s="58"/>
      <c r="Y30" s="150" t="s">
        <v>89</v>
      </c>
      <c r="Z30" s="151"/>
      <c r="AA30" s="151"/>
      <c r="AB30" s="151"/>
      <c r="AC30" s="151"/>
      <c r="AD30" s="151"/>
      <c r="AE30" s="151"/>
      <c r="AF30" s="151"/>
      <c r="AG30" s="151"/>
      <c r="AH30" s="151"/>
      <c r="AI30" s="151"/>
      <c r="AJ30" s="151"/>
      <c r="AK30" s="151"/>
      <c r="AL30" s="152"/>
      <c r="AM30" s="239">
        <f ca="1">$BD$4</f>
        <v>10</v>
      </c>
      <c r="AN30" s="240"/>
      <c r="AO30" s="240"/>
      <c r="AP30" s="240"/>
      <c r="AQ30" s="240"/>
      <c r="AR30" s="240"/>
      <c r="AS30" s="241"/>
      <c r="AT30" s="58"/>
      <c r="BA30" s="38" t="str">
        <f t="shared" si="0"/>
        <v>No Date</v>
      </c>
      <c r="BB30" s="13">
        <f>IF($BA30="", "", COUNTIFS('Process Tracker'!$AB$11:$AB$131, $BA30, 'Process Tracker'!$W$11:$W$131, 'Process Tracker'!$BC$4))</f>
        <v>0</v>
      </c>
      <c r="BC30" s="20">
        <f>IF($BA30="", "", COUNTIFS('Process Tracker'!$AB$11:$AB$131, $BA30, 'Process Tracker'!$W$11:$W$131, 'Process Tracker'!$BC$5))</f>
        <v>0</v>
      </c>
      <c r="BD30" s="20">
        <f>IF($BA30="", "", COUNTIF('Process Tracker'!$J$11:$S$131, $BA30)-BB30)</f>
        <v>0</v>
      </c>
      <c r="BE30" s="14">
        <f>IF($BA30="", "", COUNTIF('Process Tracker'!$J$11:$S$131, $BA30)-BC30)</f>
        <v>0</v>
      </c>
    </row>
    <row r="31" spans="1:57" x14ac:dyDescent="0.25">
      <c r="A31" s="58"/>
      <c r="B31" s="70"/>
      <c r="C31" s="58"/>
      <c r="D31" s="58"/>
      <c r="E31" s="58"/>
      <c r="F31" s="58"/>
      <c r="G31" s="58"/>
      <c r="H31" s="58"/>
      <c r="I31" s="58"/>
      <c r="J31" s="58"/>
      <c r="K31" s="71"/>
      <c r="L31" s="58"/>
      <c r="M31" s="70"/>
      <c r="N31" s="58"/>
      <c r="O31" s="58"/>
      <c r="P31" s="58"/>
      <c r="Q31" s="58"/>
      <c r="R31" s="58"/>
      <c r="S31" s="58"/>
      <c r="T31" s="58"/>
      <c r="U31" s="58"/>
      <c r="V31" s="71"/>
      <c r="W31" s="58"/>
      <c r="X31" s="58"/>
      <c r="Y31" s="58"/>
      <c r="Z31" s="58"/>
      <c r="AA31" s="58"/>
      <c r="AB31" s="58"/>
      <c r="AC31" s="58"/>
      <c r="AD31" s="58"/>
      <c r="AE31" s="58"/>
      <c r="AF31" s="58"/>
      <c r="AG31" s="58"/>
      <c r="AH31" s="58"/>
      <c r="AI31" s="58"/>
      <c r="AJ31" s="58"/>
      <c r="AK31" s="58"/>
      <c r="AL31" s="58"/>
      <c r="AM31" s="238" t="s">
        <v>94</v>
      </c>
      <c r="AN31" s="238"/>
      <c r="AO31" s="238"/>
      <c r="AP31" s="238"/>
      <c r="AQ31" s="238"/>
      <c r="AR31" s="238"/>
      <c r="AS31" s="238"/>
      <c r="AT31" s="58"/>
      <c r="BA31" s="38" t="str">
        <f t="shared" si="0"/>
        <v>No Date</v>
      </c>
      <c r="BB31" s="13">
        <f>IF($BA31="", "", COUNTIFS('Process Tracker'!$AB$11:$AB$131, $BA31, 'Process Tracker'!$W$11:$W$131, 'Process Tracker'!$BC$4))</f>
        <v>0</v>
      </c>
      <c r="BC31" s="20">
        <f>IF($BA31="", "", COUNTIFS('Process Tracker'!$AB$11:$AB$131, $BA31, 'Process Tracker'!$W$11:$W$131, 'Process Tracker'!$BC$5))</f>
        <v>0</v>
      </c>
      <c r="BD31" s="20">
        <f>IF($BA31="", "", COUNTIF('Process Tracker'!$J$11:$S$131, $BA31)-BB31)</f>
        <v>0</v>
      </c>
      <c r="BE31" s="14">
        <f>IF($BA31="", "", COUNTIF('Process Tracker'!$J$11:$S$131, $BA31)-BC31)</f>
        <v>0</v>
      </c>
    </row>
    <row r="32" spans="1:57" x14ac:dyDescent="0.25">
      <c r="A32" s="58"/>
      <c r="B32" s="72"/>
      <c r="C32" s="73"/>
      <c r="D32" s="73"/>
      <c r="E32" s="73"/>
      <c r="F32" s="73"/>
      <c r="G32" s="73"/>
      <c r="H32" s="73"/>
      <c r="I32" s="73"/>
      <c r="J32" s="73"/>
      <c r="K32" s="74"/>
      <c r="L32" s="58"/>
      <c r="M32" s="72"/>
      <c r="N32" s="73"/>
      <c r="O32" s="73"/>
      <c r="P32" s="73"/>
      <c r="Q32" s="73"/>
      <c r="R32" s="73"/>
      <c r="S32" s="73"/>
      <c r="T32" s="73"/>
      <c r="U32" s="73"/>
      <c r="V32" s="74"/>
      <c r="W32" s="58"/>
      <c r="X32" s="58"/>
      <c r="Y32" s="150" t="s">
        <v>90</v>
      </c>
      <c r="Z32" s="151"/>
      <c r="AA32" s="151"/>
      <c r="AB32" s="151"/>
      <c r="AC32" s="151"/>
      <c r="AD32" s="151"/>
      <c r="AE32" s="151"/>
      <c r="AF32" s="151"/>
      <c r="AG32" s="151"/>
      <c r="AH32" s="151"/>
      <c r="AI32" s="151"/>
      <c r="AJ32" s="151"/>
      <c r="AK32" s="151"/>
      <c r="AL32" s="152"/>
      <c r="AM32" s="239">
        <f ca="1">$BD$5</f>
        <v>6</v>
      </c>
      <c r="AN32" s="240"/>
      <c r="AO32" s="240"/>
      <c r="AP32" s="240"/>
      <c r="AQ32" s="240"/>
      <c r="AR32" s="240"/>
      <c r="AS32" s="241"/>
      <c r="AT32" s="58"/>
      <c r="BA32" s="38" t="str">
        <f t="shared" si="0"/>
        <v>No Date</v>
      </c>
      <c r="BB32" s="13">
        <f>IF($BA32="", "", COUNTIFS('Process Tracker'!$AB$11:$AB$131, $BA32, 'Process Tracker'!$W$11:$W$131, 'Process Tracker'!$BC$4))</f>
        <v>0</v>
      </c>
      <c r="BC32" s="20">
        <f>IF($BA32="", "", COUNTIFS('Process Tracker'!$AB$11:$AB$131, $BA32, 'Process Tracker'!$W$11:$W$131, 'Process Tracker'!$BC$5))</f>
        <v>0</v>
      </c>
      <c r="BD32" s="20">
        <f>IF($BA32="", "", COUNTIF('Process Tracker'!$J$11:$S$131, $BA32)-BB32)</f>
        <v>0</v>
      </c>
      <c r="BE32" s="14">
        <f>IF($BA32="", "", COUNTIF('Process Tracker'!$J$11:$S$131, $BA32)-BC32)</f>
        <v>0</v>
      </c>
    </row>
    <row r="33" spans="1:57" x14ac:dyDescent="0.25">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BA33" s="38" t="str">
        <f t="shared" si="0"/>
        <v>No Date</v>
      </c>
      <c r="BB33" s="13">
        <f>IF($BA33="", "", COUNTIFS('Process Tracker'!$AB$11:$AB$131, $BA33, 'Process Tracker'!$W$11:$W$131, 'Process Tracker'!$BC$4))</f>
        <v>0</v>
      </c>
      <c r="BC33" s="20">
        <f>IF($BA33="", "", COUNTIFS('Process Tracker'!$AB$11:$AB$131, $BA33, 'Process Tracker'!$W$11:$W$131, 'Process Tracker'!$BC$5))</f>
        <v>0</v>
      </c>
      <c r="BD33" s="20">
        <f>IF($BA33="", "", COUNTIF('Process Tracker'!$J$11:$S$131, $BA33)-BB33)</f>
        <v>0</v>
      </c>
      <c r="BE33" s="14">
        <f>IF($BA33="", "", COUNTIF('Process Tracker'!$J$11:$S$131, $BA33)-BC33)</f>
        <v>0</v>
      </c>
    </row>
    <row r="34" spans="1:57" x14ac:dyDescent="0.25">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BA34" s="38" t="str">
        <f t="shared" si="0"/>
        <v>No Date</v>
      </c>
      <c r="BB34" s="13">
        <f>IF($BA34="", "", COUNTIFS('Process Tracker'!$AB$11:$AB$131, $BA34, 'Process Tracker'!$W$11:$W$131, 'Process Tracker'!$BC$4))</f>
        <v>0</v>
      </c>
      <c r="BC34" s="20">
        <f>IF($BA34="", "", COUNTIFS('Process Tracker'!$AB$11:$AB$131, $BA34, 'Process Tracker'!$W$11:$W$131, 'Process Tracker'!$BC$5))</f>
        <v>0</v>
      </c>
      <c r="BD34" s="20">
        <f>IF($BA34="", "", COUNTIF('Process Tracker'!$J$11:$S$131, $BA34)-BB34)</f>
        <v>0</v>
      </c>
      <c r="BE34" s="14">
        <f>IF($BA34="", "", COUNTIF('Process Tracker'!$J$11:$S$131, $BA34)-BC34)</f>
        <v>0</v>
      </c>
    </row>
    <row r="35" spans="1:57" x14ac:dyDescent="0.25">
      <c r="A35" s="58"/>
      <c r="B35" s="150" t="s">
        <v>104</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2"/>
      <c r="AF35" s="58"/>
      <c r="AG35" s="58"/>
      <c r="AH35" s="103" t="s">
        <v>103</v>
      </c>
      <c r="AI35" s="104"/>
      <c r="AJ35" s="104"/>
      <c r="AK35" s="104"/>
      <c r="AL35" s="136"/>
      <c r="AM35" s="217"/>
      <c r="AN35" s="218"/>
      <c r="AO35" s="218"/>
      <c r="AP35" s="218"/>
      <c r="AQ35" s="218"/>
      <c r="AR35" s="218"/>
      <c r="AS35" s="219"/>
      <c r="AT35" s="58"/>
      <c r="BA35" s="38" t="str">
        <f t="shared" si="0"/>
        <v>No Date</v>
      </c>
      <c r="BB35" s="13">
        <f>IF($BA35="", "", COUNTIFS('Process Tracker'!$AB$11:$AB$131, $BA35, 'Process Tracker'!$W$11:$W$131, 'Process Tracker'!$BC$4))</f>
        <v>0</v>
      </c>
      <c r="BC35" s="20">
        <f>IF($BA35="", "", COUNTIFS('Process Tracker'!$AB$11:$AB$131, $BA35, 'Process Tracker'!$W$11:$W$131, 'Process Tracker'!$BC$5))</f>
        <v>0</v>
      </c>
      <c r="BD35" s="20">
        <f>IF($BA35="", "", COUNTIF('Process Tracker'!$J$11:$S$131, $BA35)-BB35)</f>
        <v>0</v>
      </c>
      <c r="BE35" s="14">
        <f>IF($BA35="", "", COUNTIF('Process Tracker'!$J$11:$S$131, $BA35)-BC35)</f>
        <v>0</v>
      </c>
    </row>
    <row r="36" spans="1:57" x14ac:dyDescent="0.25">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BA36" s="38" t="str">
        <f t="shared" si="0"/>
        <v>No Date</v>
      </c>
      <c r="BB36" s="13">
        <f>IF($BA36="", "", COUNTIFS('Process Tracker'!$AB$11:$AB$131, $BA36, 'Process Tracker'!$W$11:$W$131, 'Process Tracker'!$BC$4))</f>
        <v>0</v>
      </c>
      <c r="BC36" s="20">
        <f>IF($BA36="", "", COUNTIFS('Process Tracker'!$AB$11:$AB$131, $BA36, 'Process Tracker'!$W$11:$W$131, 'Process Tracker'!$BC$5))</f>
        <v>0</v>
      </c>
      <c r="BD36" s="20">
        <f>IF($BA36="", "", COUNTIF('Process Tracker'!$J$11:$S$131, $BA36)-BB36)</f>
        <v>0</v>
      </c>
      <c r="BE36" s="14">
        <f>IF($BA36="", "", COUNTIF('Process Tracker'!$J$11:$S$131, $BA36)-BC36)</f>
        <v>0</v>
      </c>
    </row>
    <row r="37" spans="1:57" x14ac:dyDescent="0.25">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BA37" s="38" t="str">
        <f t="shared" si="0"/>
        <v>No Date</v>
      </c>
      <c r="BB37" s="13">
        <f>IF($BA37="", "", COUNTIFS('Process Tracker'!$AB$11:$AB$131, $BA37, 'Process Tracker'!$W$11:$W$131, 'Process Tracker'!$BC$4))</f>
        <v>0</v>
      </c>
      <c r="BC37" s="20">
        <f>IF($BA37="", "", COUNTIFS('Process Tracker'!$AB$11:$AB$131, $BA37, 'Process Tracker'!$W$11:$W$131, 'Process Tracker'!$BC$5))</f>
        <v>0</v>
      </c>
      <c r="BD37" s="20">
        <f>IF($BA37="", "", COUNTIF('Process Tracker'!$J$11:$S$131, $BA37)-BB37)</f>
        <v>0</v>
      </c>
      <c r="BE37" s="14">
        <f>IF($BA37="", "", COUNTIF('Process Tracker'!$J$11:$S$131, $BA37)-BC37)</f>
        <v>0</v>
      </c>
    </row>
    <row r="38" spans="1:57" x14ac:dyDescent="0.25">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BA38" s="38" t="str">
        <f t="shared" si="0"/>
        <v>No Date</v>
      </c>
      <c r="BB38" s="13">
        <f>IF($BA38="", "", COUNTIFS('Process Tracker'!$AB$11:$AB$131, $BA38, 'Process Tracker'!$W$11:$W$131, 'Process Tracker'!$BC$4))</f>
        <v>0</v>
      </c>
      <c r="BC38" s="20">
        <f>IF($BA38="", "", COUNTIFS('Process Tracker'!$AB$11:$AB$131, $BA38, 'Process Tracker'!$W$11:$W$131, 'Process Tracker'!$BC$5))</f>
        <v>0</v>
      </c>
      <c r="BD38" s="20">
        <f>IF($BA38="", "", COUNTIF('Process Tracker'!$J$11:$S$131, $BA38)-BB38)</f>
        <v>0</v>
      </c>
      <c r="BE38" s="14">
        <f>IF($BA38="", "", COUNTIF('Process Tracker'!$J$11:$S$131, $BA38)-BC38)</f>
        <v>0</v>
      </c>
    </row>
    <row r="39" spans="1:57" x14ac:dyDescent="0.25">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BA39" s="38" t="str">
        <f t="shared" si="0"/>
        <v>No Date</v>
      </c>
      <c r="BB39" s="13">
        <f>IF($BA39="", "", COUNTIFS('Process Tracker'!$AB$11:$AB$131, $BA39, 'Process Tracker'!$W$11:$W$131, 'Process Tracker'!$BC$4))</f>
        <v>0</v>
      </c>
      <c r="BC39" s="20">
        <f>IF($BA39="", "", COUNTIFS('Process Tracker'!$AB$11:$AB$131, $BA39, 'Process Tracker'!$W$11:$W$131, 'Process Tracker'!$BC$5))</f>
        <v>0</v>
      </c>
      <c r="BD39" s="20">
        <f>IF($BA39="", "", COUNTIF('Process Tracker'!$J$11:$S$131, $BA39)-BB39)</f>
        <v>0</v>
      </c>
      <c r="BE39" s="14">
        <f>IF($BA39="", "", COUNTIF('Process Tracker'!$J$11:$S$131, $BA39)-BC39)</f>
        <v>0</v>
      </c>
    </row>
    <row r="40" spans="1:57" x14ac:dyDescent="0.25">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BA40" s="38" t="str">
        <f t="shared" si="0"/>
        <v>No Date</v>
      </c>
      <c r="BB40" s="13">
        <f>IF($BA40="", "", COUNTIFS('Process Tracker'!$AB$11:$AB$131, $BA40, 'Process Tracker'!$W$11:$W$131, 'Process Tracker'!$BC$4))</f>
        <v>0</v>
      </c>
      <c r="BC40" s="20">
        <f>IF($BA40="", "", COUNTIFS('Process Tracker'!$AB$11:$AB$131, $BA40, 'Process Tracker'!$W$11:$W$131, 'Process Tracker'!$BC$5))</f>
        <v>0</v>
      </c>
      <c r="BD40" s="20">
        <f>IF($BA40="", "", COUNTIF('Process Tracker'!$J$11:$S$131, $BA40)-BB40)</f>
        <v>0</v>
      </c>
      <c r="BE40" s="14">
        <f>IF($BA40="", "", COUNTIF('Process Tracker'!$J$11:$S$131, $BA40)-BC40)</f>
        <v>0</v>
      </c>
    </row>
    <row r="41" spans="1:57" x14ac:dyDescent="0.25">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BA41" s="38" t="str">
        <f t="shared" si="0"/>
        <v>No Date</v>
      </c>
      <c r="BB41" s="13">
        <f>IF($BA41="", "", COUNTIFS('Process Tracker'!$AB$11:$AB$131, $BA41, 'Process Tracker'!$W$11:$W$131, 'Process Tracker'!$BC$4))</f>
        <v>0</v>
      </c>
      <c r="BC41" s="20">
        <f>IF($BA41="", "", COUNTIFS('Process Tracker'!$AB$11:$AB$131, $BA41, 'Process Tracker'!$W$11:$W$131, 'Process Tracker'!$BC$5))</f>
        <v>0</v>
      </c>
      <c r="BD41" s="20">
        <f>IF($BA41="", "", COUNTIF('Process Tracker'!$J$11:$S$131, $BA41)-BB41)</f>
        <v>0</v>
      </c>
      <c r="BE41" s="14">
        <f>IF($BA41="", "", COUNTIF('Process Tracker'!$J$11:$S$131, $BA41)-BC41)</f>
        <v>0</v>
      </c>
    </row>
    <row r="42" spans="1:57" x14ac:dyDescent="0.25">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BA42" s="38" t="str">
        <f t="shared" si="0"/>
        <v>No Date</v>
      </c>
      <c r="BB42" s="13">
        <f>IF($BA42="", "", COUNTIFS('Process Tracker'!$AB$11:$AB$131, $BA42, 'Process Tracker'!$W$11:$W$131, 'Process Tracker'!$BC$4))</f>
        <v>0</v>
      </c>
      <c r="BC42" s="20">
        <f>IF($BA42="", "", COUNTIFS('Process Tracker'!$AB$11:$AB$131, $BA42, 'Process Tracker'!$W$11:$W$131, 'Process Tracker'!$BC$5))</f>
        <v>0</v>
      </c>
      <c r="BD42" s="20">
        <f>IF($BA42="", "", COUNTIF('Process Tracker'!$J$11:$S$131, $BA42)-BB42)</f>
        <v>0</v>
      </c>
      <c r="BE42" s="14">
        <f>IF($BA42="", "", COUNTIF('Process Tracker'!$J$11:$S$131, $BA42)-BC42)</f>
        <v>0</v>
      </c>
    </row>
    <row r="43" spans="1:57" x14ac:dyDescent="0.25">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BA43" s="38" t="str">
        <f t="shared" si="0"/>
        <v>No Date</v>
      </c>
      <c r="BB43" s="13">
        <f>IF($BA43="", "", COUNTIFS('Process Tracker'!$AB$11:$AB$131, $BA43, 'Process Tracker'!$W$11:$W$131, 'Process Tracker'!$BC$4))</f>
        <v>0</v>
      </c>
      <c r="BC43" s="20">
        <f>IF($BA43="", "", COUNTIFS('Process Tracker'!$AB$11:$AB$131, $BA43, 'Process Tracker'!$W$11:$W$131, 'Process Tracker'!$BC$5))</f>
        <v>0</v>
      </c>
      <c r="BD43" s="20">
        <f>IF($BA43="", "", COUNTIF('Process Tracker'!$J$11:$S$131, $BA43)-BB43)</f>
        <v>0</v>
      </c>
      <c r="BE43" s="14">
        <f>IF($BA43="", "", COUNTIF('Process Tracker'!$J$11:$S$131, $BA43)-BC43)</f>
        <v>0</v>
      </c>
    </row>
    <row r="44" spans="1:57" x14ac:dyDescent="0.25">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BA44" s="75" t="str">
        <f t="shared" si="0"/>
        <v>No Date</v>
      </c>
      <c r="BB44" s="15">
        <f>IF($BA44="", "", COUNTIFS('Process Tracker'!$AB$11:$AB$131, $BA44, 'Process Tracker'!$W$11:$W$131, 'Process Tracker'!$BC$4))</f>
        <v>0</v>
      </c>
      <c r="BC44" s="54">
        <f>IF($BA44="", "", COUNTIFS('Process Tracker'!$AB$11:$AB$131, $BA44, 'Process Tracker'!$W$11:$W$131, 'Process Tracker'!$BC$5))</f>
        <v>0</v>
      </c>
      <c r="BD44" s="54">
        <f>IF($BA44="", "", COUNTIF('Process Tracker'!$J$11:$S$131, $BA44)-BB44)</f>
        <v>0</v>
      </c>
      <c r="BE44" s="16">
        <f>IF($BA44="", "", COUNTIF('Process Tracker'!$J$11:$S$131, $BA44)-BC44)</f>
        <v>0</v>
      </c>
    </row>
    <row r="45" spans="1:57" x14ac:dyDescent="0.25">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57" x14ac:dyDescent="0.25">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BB46" s="30" t="s">
        <v>106</v>
      </c>
      <c r="BC46" s="30" t="s">
        <v>107</v>
      </c>
      <c r="BD46" s="30" t="s">
        <v>108</v>
      </c>
      <c r="BE46" s="30" t="s">
        <v>109</v>
      </c>
    </row>
    <row r="47" spans="1:57" x14ac:dyDescent="0.2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BA47" s="34" t="str">
        <f>IF($AM$51="", "No Date", DATE(YEAR($AM$51), MONTH($AM51), 1))</f>
        <v>No Date</v>
      </c>
      <c r="BB47" s="11">
        <f>IF($BA47="", "", COUNTIFS('Process Tracker'!$AB$11:$AB$131, $BA47, 'Process Tracker'!$W$11:$W$131, 'Process Tracker'!$BC$4))</f>
        <v>0</v>
      </c>
      <c r="BC47" s="53">
        <f>IF($BA47="", "", COUNTIFS('Process Tracker'!$AB$11:$AB$131, $BA47, 'Process Tracker'!$W$11:$W$131, 'Process Tracker'!$BC$5))</f>
        <v>0</v>
      </c>
      <c r="BD47" s="53">
        <f>IF($BA47="", "", COUNTIF('Process Tracker'!$J$11:$S$131, $BA47)-BB47)</f>
        <v>0</v>
      </c>
      <c r="BE47" s="12">
        <f>IF($BA47="", "", COUNTIF('Process Tracker'!$J$11:$S$131, $BA47)-BC47)</f>
        <v>0</v>
      </c>
    </row>
    <row r="48" spans="1:57" x14ac:dyDescent="0.2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BA48" s="38" t="str">
        <f>IFERROR(IF($AM$51="", "No Date", IF(TEXT($BA47+1, "mmm yyyy")=TEXT($AM$51, "mmm yyyy"), $BA47+1, "")), "")</f>
        <v>No Date</v>
      </c>
      <c r="BB48" s="13">
        <f>IF($BA48="", "", COUNTIFS('Process Tracker'!$AB$11:$AB$131, $BA48, 'Process Tracker'!$W$11:$W$131, 'Process Tracker'!$BC$4))</f>
        <v>0</v>
      </c>
      <c r="BC48" s="20">
        <f>IF($BA48="", "", COUNTIFS('Process Tracker'!$AB$11:$AB$131, $BA48, 'Process Tracker'!$W$11:$W$131, 'Process Tracker'!$BC$5))</f>
        <v>0</v>
      </c>
      <c r="BD48" s="20">
        <f>IF($BA48="", "", COUNTIF('Process Tracker'!$J$11:$S$131, $BA48)-BB48)</f>
        <v>0</v>
      </c>
      <c r="BE48" s="14">
        <f>IF($BA48="", "", COUNTIF('Process Tracker'!$J$11:$S$131, $BA48)-BC48)</f>
        <v>0</v>
      </c>
    </row>
    <row r="49" spans="1:57" x14ac:dyDescent="0.25">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c r="BA49" s="38" t="str">
        <f t="shared" ref="BA49:BA77" si="1">IFERROR(IF($AM$51="", "No Date", IF(TEXT($BA48+1, "mmm yyyy")=TEXT($AM$51, "mmm yyyy"), $BA48+1, "")), "")</f>
        <v>No Date</v>
      </c>
      <c r="BB49" s="13">
        <f>IF($BA49="", "", COUNTIFS('Process Tracker'!$AB$11:$AB$131, $BA49, 'Process Tracker'!$W$11:$W$131, 'Process Tracker'!$BC$4))</f>
        <v>0</v>
      </c>
      <c r="BC49" s="20">
        <f>IF($BA49="", "", COUNTIFS('Process Tracker'!$AB$11:$AB$131, $BA49, 'Process Tracker'!$W$11:$W$131, 'Process Tracker'!$BC$5))</f>
        <v>0</v>
      </c>
      <c r="BD49" s="20">
        <f>IF($BA49="", "", COUNTIF('Process Tracker'!$J$11:$S$131, $BA49)-BB49)</f>
        <v>0</v>
      </c>
      <c r="BE49" s="14">
        <f>IF($BA49="", "", COUNTIF('Process Tracker'!$J$11:$S$131, $BA49)-BC49)</f>
        <v>0</v>
      </c>
    </row>
    <row r="50" spans="1:57" x14ac:dyDescent="0.2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BA50" s="38" t="str">
        <f t="shared" si="1"/>
        <v>No Date</v>
      </c>
      <c r="BB50" s="13">
        <f>IF($BA50="", "", COUNTIFS('Process Tracker'!$AB$11:$AB$131, $BA50, 'Process Tracker'!$W$11:$W$131, 'Process Tracker'!$BC$4))</f>
        <v>0</v>
      </c>
      <c r="BC50" s="20">
        <f>IF($BA50="", "", COUNTIFS('Process Tracker'!$AB$11:$AB$131, $BA50, 'Process Tracker'!$W$11:$W$131, 'Process Tracker'!$BC$5))</f>
        <v>0</v>
      </c>
      <c r="BD50" s="20">
        <f>IF($BA50="", "", COUNTIF('Process Tracker'!$J$11:$S$131, $BA50)-BB50)</f>
        <v>0</v>
      </c>
      <c r="BE50" s="14">
        <f>IF($BA50="", "", COUNTIF('Process Tracker'!$J$11:$S$131, $BA50)-BC50)</f>
        <v>0</v>
      </c>
    </row>
    <row r="51" spans="1:57" x14ac:dyDescent="0.25">
      <c r="A51" s="58"/>
      <c r="B51" s="150" t="s">
        <v>105</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2"/>
      <c r="AF51" s="58"/>
      <c r="AG51" s="58"/>
      <c r="AH51" s="103" t="s">
        <v>103</v>
      </c>
      <c r="AI51" s="104"/>
      <c r="AJ51" s="104"/>
      <c r="AK51" s="104"/>
      <c r="AL51" s="136"/>
      <c r="AM51" s="217"/>
      <c r="AN51" s="218"/>
      <c r="AO51" s="218"/>
      <c r="AP51" s="218"/>
      <c r="AQ51" s="218"/>
      <c r="AR51" s="218"/>
      <c r="AS51" s="219"/>
      <c r="AT51" s="58"/>
      <c r="BA51" s="38" t="str">
        <f t="shared" si="1"/>
        <v>No Date</v>
      </c>
      <c r="BB51" s="13">
        <f>IF($BA51="", "", COUNTIFS('Process Tracker'!$AB$11:$AB$131, $BA51, 'Process Tracker'!$W$11:$W$131, 'Process Tracker'!$BC$4))</f>
        <v>0</v>
      </c>
      <c r="BC51" s="20">
        <f>IF($BA51="", "", COUNTIFS('Process Tracker'!$AB$11:$AB$131, $BA51, 'Process Tracker'!$W$11:$W$131, 'Process Tracker'!$BC$5))</f>
        <v>0</v>
      </c>
      <c r="BD51" s="20">
        <f>IF($BA51="", "", COUNTIF('Process Tracker'!$J$11:$S$131, $BA51)-BB51)</f>
        <v>0</v>
      </c>
      <c r="BE51" s="14">
        <f>IF($BA51="", "", COUNTIF('Process Tracker'!$J$11:$S$131, $BA51)-BC51)</f>
        <v>0</v>
      </c>
    </row>
    <row r="52" spans="1:57" x14ac:dyDescent="0.2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BA52" s="38" t="str">
        <f t="shared" si="1"/>
        <v>No Date</v>
      </c>
      <c r="BB52" s="13">
        <f>IF($BA52="", "", COUNTIFS('Process Tracker'!$AB$11:$AB$131, $BA52, 'Process Tracker'!$W$11:$W$131, 'Process Tracker'!$BC$4))</f>
        <v>0</v>
      </c>
      <c r="BC52" s="20">
        <f>IF($BA52="", "", COUNTIFS('Process Tracker'!$AB$11:$AB$131, $BA52, 'Process Tracker'!$W$11:$W$131, 'Process Tracker'!$BC$5))</f>
        <v>0</v>
      </c>
      <c r="BD52" s="20">
        <f>IF($BA52="", "", COUNTIF('Process Tracker'!$J$11:$S$131, $BA52)-BB52)</f>
        <v>0</v>
      </c>
      <c r="BE52" s="14">
        <f>IF($BA52="", "", COUNTIF('Process Tracker'!$J$11:$S$131, $BA52)-BC52)</f>
        <v>0</v>
      </c>
    </row>
    <row r="53" spans="1:57" x14ac:dyDescent="0.2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BA53" s="38" t="str">
        <f t="shared" si="1"/>
        <v>No Date</v>
      </c>
      <c r="BB53" s="13">
        <f>IF($BA53="", "", COUNTIFS('Process Tracker'!$AB$11:$AB$131, $BA53, 'Process Tracker'!$W$11:$W$131, 'Process Tracker'!$BC$4))</f>
        <v>0</v>
      </c>
      <c r="BC53" s="20">
        <f>IF($BA53="", "", COUNTIFS('Process Tracker'!$AB$11:$AB$131, $BA53, 'Process Tracker'!$W$11:$W$131, 'Process Tracker'!$BC$5))</f>
        <v>0</v>
      </c>
      <c r="BD53" s="20">
        <f>IF($BA53="", "", COUNTIF('Process Tracker'!$J$11:$S$131, $BA53)-BB53)</f>
        <v>0</v>
      </c>
      <c r="BE53" s="14">
        <f>IF($BA53="", "", COUNTIF('Process Tracker'!$J$11:$S$131, $BA53)-BC53)</f>
        <v>0</v>
      </c>
    </row>
    <row r="54" spans="1:57" x14ac:dyDescent="0.2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BA54" s="38" t="str">
        <f t="shared" si="1"/>
        <v>No Date</v>
      </c>
      <c r="BB54" s="13">
        <f>IF($BA54="", "", COUNTIFS('Process Tracker'!$AB$11:$AB$131, $BA54, 'Process Tracker'!$W$11:$W$131, 'Process Tracker'!$BC$4))</f>
        <v>0</v>
      </c>
      <c r="BC54" s="20">
        <f>IF($BA54="", "", COUNTIFS('Process Tracker'!$AB$11:$AB$131, $BA54, 'Process Tracker'!$W$11:$W$131, 'Process Tracker'!$BC$5))</f>
        <v>0</v>
      </c>
      <c r="BD54" s="20">
        <f>IF($BA54="", "", COUNTIF('Process Tracker'!$J$11:$S$131, $BA54)-BB54)</f>
        <v>0</v>
      </c>
      <c r="BE54" s="14">
        <f>IF($BA54="", "", COUNTIF('Process Tracker'!$J$11:$S$131, $BA54)-BC54)</f>
        <v>0</v>
      </c>
    </row>
    <row r="55" spans="1:57" x14ac:dyDescent="0.2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BA55" s="38" t="str">
        <f t="shared" si="1"/>
        <v>No Date</v>
      </c>
      <c r="BB55" s="13">
        <f>IF($BA55="", "", COUNTIFS('Process Tracker'!$AB$11:$AB$131, $BA55, 'Process Tracker'!$W$11:$W$131, 'Process Tracker'!$BC$4))</f>
        <v>0</v>
      </c>
      <c r="BC55" s="20">
        <f>IF($BA55="", "", COUNTIFS('Process Tracker'!$AB$11:$AB$131, $BA55, 'Process Tracker'!$W$11:$W$131, 'Process Tracker'!$BC$5))</f>
        <v>0</v>
      </c>
      <c r="BD55" s="20">
        <f>IF($BA55="", "", COUNTIF('Process Tracker'!$J$11:$S$131, $BA55)-BB55)</f>
        <v>0</v>
      </c>
      <c r="BE55" s="14">
        <f>IF($BA55="", "", COUNTIF('Process Tracker'!$J$11:$S$131, $BA55)-BC55)</f>
        <v>0</v>
      </c>
    </row>
    <row r="56" spans="1:57" x14ac:dyDescent="0.2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BA56" s="38" t="str">
        <f t="shared" si="1"/>
        <v>No Date</v>
      </c>
      <c r="BB56" s="13">
        <f>IF($BA56="", "", COUNTIFS('Process Tracker'!$AB$11:$AB$131, $BA56, 'Process Tracker'!$W$11:$W$131, 'Process Tracker'!$BC$4))</f>
        <v>0</v>
      </c>
      <c r="BC56" s="20">
        <f>IF($BA56="", "", COUNTIFS('Process Tracker'!$AB$11:$AB$131, $BA56, 'Process Tracker'!$W$11:$W$131, 'Process Tracker'!$BC$5))</f>
        <v>0</v>
      </c>
      <c r="BD56" s="20">
        <f>IF($BA56="", "", COUNTIF('Process Tracker'!$J$11:$S$131, $BA56)-BB56)</f>
        <v>0</v>
      </c>
      <c r="BE56" s="14">
        <f>IF($BA56="", "", COUNTIF('Process Tracker'!$J$11:$S$131, $BA56)-BC56)</f>
        <v>0</v>
      </c>
    </row>
    <row r="57" spans="1:57" x14ac:dyDescent="0.2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BA57" s="38" t="str">
        <f t="shared" si="1"/>
        <v>No Date</v>
      </c>
      <c r="BB57" s="13">
        <f>IF($BA57="", "", COUNTIFS('Process Tracker'!$AB$11:$AB$131, $BA57, 'Process Tracker'!$W$11:$W$131, 'Process Tracker'!$BC$4))</f>
        <v>0</v>
      </c>
      <c r="BC57" s="20">
        <f>IF($BA57="", "", COUNTIFS('Process Tracker'!$AB$11:$AB$131, $BA57, 'Process Tracker'!$W$11:$W$131, 'Process Tracker'!$BC$5))</f>
        <v>0</v>
      </c>
      <c r="BD57" s="20">
        <f>IF($BA57="", "", COUNTIF('Process Tracker'!$J$11:$S$131, $BA57)-BB57)</f>
        <v>0</v>
      </c>
      <c r="BE57" s="14">
        <f>IF($BA57="", "", COUNTIF('Process Tracker'!$J$11:$S$131, $BA57)-BC57)</f>
        <v>0</v>
      </c>
    </row>
    <row r="58" spans="1:57" x14ac:dyDescent="0.2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BA58" s="38" t="str">
        <f t="shared" si="1"/>
        <v>No Date</v>
      </c>
      <c r="BB58" s="13">
        <f>IF($BA58="", "", COUNTIFS('Process Tracker'!$AB$11:$AB$131, $BA58, 'Process Tracker'!$W$11:$W$131, 'Process Tracker'!$BC$4))</f>
        <v>0</v>
      </c>
      <c r="BC58" s="20">
        <f>IF($BA58="", "", COUNTIFS('Process Tracker'!$AB$11:$AB$131, $BA58, 'Process Tracker'!$W$11:$W$131, 'Process Tracker'!$BC$5))</f>
        <v>0</v>
      </c>
      <c r="BD58" s="20">
        <f>IF($BA58="", "", COUNTIF('Process Tracker'!$J$11:$S$131, $BA58)-BB58)</f>
        <v>0</v>
      </c>
      <c r="BE58" s="14">
        <f>IF($BA58="", "", COUNTIF('Process Tracker'!$J$11:$S$131, $BA58)-BC58)</f>
        <v>0</v>
      </c>
    </row>
    <row r="59" spans="1:57" x14ac:dyDescent="0.2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BA59" s="38" t="str">
        <f t="shared" si="1"/>
        <v>No Date</v>
      </c>
      <c r="BB59" s="13">
        <f>IF($BA59="", "", COUNTIFS('Process Tracker'!$AB$11:$AB$131, $BA59, 'Process Tracker'!$W$11:$W$131, 'Process Tracker'!$BC$4))</f>
        <v>0</v>
      </c>
      <c r="BC59" s="20">
        <f>IF($BA59="", "", COUNTIFS('Process Tracker'!$AB$11:$AB$131, $BA59, 'Process Tracker'!$W$11:$W$131, 'Process Tracker'!$BC$5))</f>
        <v>0</v>
      </c>
      <c r="BD59" s="20">
        <f>IF($BA59="", "", COUNTIF('Process Tracker'!$J$11:$S$131, $BA59)-BB59)</f>
        <v>0</v>
      </c>
      <c r="BE59" s="14">
        <f>IF($BA59="", "", COUNTIF('Process Tracker'!$J$11:$S$131, $BA59)-BC59)</f>
        <v>0</v>
      </c>
    </row>
    <row r="60" spans="1:57" x14ac:dyDescent="0.2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BA60" s="38" t="str">
        <f t="shared" si="1"/>
        <v>No Date</v>
      </c>
      <c r="BB60" s="13">
        <f>IF($BA60="", "", COUNTIFS('Process Tracker'!$AB$11:$AB$131, $BA60, 'Process Tracker'!$W$11:$W$131, 'Process Tracker'!$BC$4))</f>
        <v>0</v>
      </c>
      <c r="BC60" s="20">
        <f>IF($BA60="", "", COUNTIFS('Process Tracker'!$AB$11:$AB$131, $BA60, 'Process Tracker'!$W$11:$W$131, 'Process Tracker'!$BC$5))</f>
        <v>0</v>
      </c>
      <c r="BD60" s="20">
        <f>IF($BA60="", "", COUNTIF('Process Tracker'!$J$11:$S$131, $BA60)-BB60)</f>
        <v>0</v>
      </c>
      <c r="BE60" s="14">
        <f>IF($BA60="", "", COUNTIF('Process Tracker'!$J$11:$S$131, $BA60)-BC60)</f>
        <v>0</v>
      </c>
    </row>
    <row r="61" spans="1:57" x14ac:dyDescent="0.2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BA61" s="38" t="str">
        <f t="shared" si="1"/>
        <v>No Date</v>
      </c>
      <c r="BB61" s="13">
        <f>IF($BA61="", "", COUNTIFS('Process Tracker'!$AB$11:$AB$131, $BA61, 'Process Tracker'!$W$11:$W$131, 'Process Tracker'!$BC$4))</f>
        <v>0</v>
      </c>
      <c r="BC61" s="20">
        <f>IF($BA61="", "", COUNTIFS('Process Tracker'!$AB$11:$AB$131, $BA61, 'Process Tracker'!$W$11:$W$131, 'Process Tracker'!$BC$5))</f>
        <v>0</v>
      </c>
      <c r="BD61" s="20">
        <f>IF($BA61="", "", COUNTIF('Process Tracker'!$J$11:$S$131, $BA61)-BB61)</f>
        <v>0</v>
      </c>
      <c r="BE61" s="14">
        <f>IF($BA61="", "", COUNTIF('Process Tracker'!$J$11:$S$131, $BA61)-BC61)</f>
        <v>0</v>
      </c>
    </row>
    <row r="62" spans="1:57" x14ac:dyDescent="0.25">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BA62" s="38" t="str">
        <f t="shared" si="1"/>
        <v>No Date</v>
      </c>
      <c r="BB62" s="13">
        <f>IF($BA62="", "", COUNTIFS('Process Tracker'!$AB$11:$AB$131, $BA62, 'Process Tracker'!$W$11:$W$131, 'Process Tracker'!$BC$4))</f>
        <v>0</v>
      </c>
      <c r="BC62" s="20">
        <f>IF($BA62="", "", COUNTIFS('Process Tracker'!$AB$11:$AB$131, $BA62, 'Process Tracker'!$W$11:$W$131, 'Process Tracker'!$BC$5))</f>
        <v>0</v>
      </c>
      <c r="BD62" s="20">
        <f>IF($BA62="", "", COUNTIF('Process Tracker'!$J$11:$S$131, $BA62)-BB62)</f>
        <v>0</v>
      </c>
      <c r="BE62" s="14">
        <f>IF($BA62="", "", COUNTIF('Process Tracker'!$J$11:$S$131, $BA62)-BC62)</f>
        <v>0</v>
      </c>
    </row>
    <row r="63" spans="1:57" x14ac:dyDescent="0.25">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BA63" s="38" t="str">
        <f t="shared" si="1"/>
        <v>No Date</v>
      </c>
      <c r="BB63" s="13">
        <f>IF($BA63="", "", COUNTIFS('Process Tracker'!$AB$11:$AB$131, $BA63, 'Process Tracker'!$W$11:$W$131, 'Process Tracker'!$BC$4))</f>
        <v>0</v>
      </c>
      <c r="BC63" s="20">
        <f>IF($BA63="", "", COUNTIFS('Process Tracker'!$AB$11:$AB$131, $BA63, 'Process Tracker'!$W$11:$W$131, 'Process Tracker'!$BC$5))</f>
        <v>0</v>
      </c>
      <c r="BD63" s="20">
        <f>IF($BA63="", "", COUNTIF('Process Tracker'!$J$11:$S$131, $BA63)-BB63)</f>
        <v>0</v>
      </c>
      <c r="BE63" s="14">
        <f>IF($BA63="", "", COUNTIF('Process Tracker'!$J$11:$S$131, $BA63)-BC63)</f>
        <v>0</v>
      </c>
    </row>
    <row r="64" spans="1:57" x14ac:dyDescent="0.25">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BA64" s="38" t="str">
        <f t="shared" si="1"/>
        <v>No Date</v>
      </c>
      <c r="BB64" s="13">
        <f>IF($BA64="", "", COUNTIFS('Process Tracker'!$AB$11:$AB$131, $BA64, 'Process Tracker'!$W$11:$W$131, 'Process Tracker'!$BC$4))</f>
        <v>0</v>
      </c>
      <c r="BC64" s="20">
        <f>IF($BA64="", "", COUNTIFS('Process Tracker'!$AB$11:$AB$131, $BA64, 'Process Tracker'!$W$11:$W$131, 'Process Tracker'!$BC$5))</f>
        <v>0</v>
      </c>
      <c r="BD64" s="20">
        <f>IF($BA64="", "", COUNTIF('Process Tracker'!$J$11:$S$131, $BA64)-BB64)</f>
        <v>0</v>
      </c>
      <c r="BE64" s="14">
        <f>IF($BA64="", "", COUNTIF('Process Tracker'!$J$11:$S$131, $BA64)-BC64)</f>
        <v>0</v>
      </c>
    </row>
    <row r="65" spans="1:57" x14ac:dyDescent="0.25">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BA65" s="38" t="str">
        <f t="shared" si="1"/>
        <v>No Date</v>
      </c>
      <c r="BB65" s="13">
        <f>IF($BA65="", "", COUNTIFS('Process Tracker'!$AB$11:$AB$131, $BA65, 'Process Tracker'!$W$11:$W$131, 'Process Tracker'!$BC$4))</f>
        <v>0</v>
      </c>
      <c r="BC65" s="20">
        <f>IF($BA65="", "", COUNTIFS('Process Tracker'!$AB$11:$AB$131, $BA65, 'Process Tracker'!$W$11:$W$131, 'Process Tracker'!$BC$5))</f>
        <v>0</v>
      </c>
      <c r="BD65" s="20">
        <f>IF($BA65="", "", COUNTIF('Process Tracker'!$J$11:$S$131, $BA65)-BB65)</f>
        <v>0</v>
      </c>
      <c r="BE65" s="14">
        <f>IF($BA65="", "", COUNTIF('Process Tracker'!$J$11:$S$131, $BA65)-BC65)</f>
        <v>0</v>
      </c>
    </row>
    <row r="66" spans="1:57" x14ac:dyDescent="0.2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BA66" s="38" t="str">
        <f t="shared" si="1"/>
        <v>No Date</v>
      </c>
      <c r="BB66" s="13">
        <f>IF($BA66="", "", COUNTIFS('Process Tracker'!$AB$11:$AB$131, $BA66, 'Process Tracker'!$W$11:$W$131, 'Process Tracker'!$BC$4))</f>
        <v>0</v>
      </c>
      <c r="BC66" s="20">
        <f>IF($BA66="", "", COUNTIFS('Process Tracker'!$AB$11:$AB$131, $BA66, 'Process Tracker'!$W$11:$W$131, 'Process Tracker'!$BC$5))</f>
        <v>0</v>
      </c>
      <c r="BD66" s="20">
        <f>IF($BA66="", "", COUNTIF('Process Tracker'!$J$11:$S$131, $BA66)-BB66)</f>
        <v>0</v>
      </c>
      <c r="BE66" s="14">
        <f>IF($BA66="", "", COUNTIF('Process Tracker'!$J$11:$S$131, $BA66)-BC66)</f>
        <v>0</v>
      </c>
    </row>
    <row r="67" spans="1:57" hidden="1" x14ac:dyDescent="0.25">
      <c r="BA67" s="38" t="str">
        <f t="shared" si="1"/>
        <v>No Date</v>
      </c>
      <c r="BB67" s="13">
        <f>IF($BA67="", "", COUNTIFS('Process Tracker'!$AB$11:$AB$131, $BA67, 'Process Tracker'!$W$11:$W$131, 'Process Tracker'!$BC$4))</f>
        <v>0</v>
      </c>
      <c r="BC67" s="20">
        <f>IF($BA67="", "", COUNTIFS('Process Tracker'!$AB$11:$AB$131, $BA67, 'Process Tracker'!$W$11:$W$131, 'Process Tracker'!$BC$5))</f>
        <v>0</v>
      </c>
      <c r="BD67" s="20">
        <f>IF($BA67="", "", COUNTIF('Process Tracker'!$J$11:$S$131, $BA67)-BB67)</f>
        <v>0</v>
      </c>
      <c r="BE67" s="14">
        <f>IF($BA67="", "", COUNTIF('Process Tracker'!$J$11:$S$131, $BA67)-BC67)</f>
        <v>0</v>
      </c>
    </row>
    <row r="68" spans="1:57" hidden="1" x14ac:dyDescent="0.25">
      <c r="BA68" s="38" t="str">
        <f t="shared" si="1"/>
        <v>No Date</v>
      </c>
      <c r="BB68" s="13">
        <f>IF($BA68="", "", COUNTIFS('Process Tracker'!$AB$11:$AB$131, $BA68, 'Process Tracker'!$W$11:$W$131, 'Process Tracker'!$BC$4))</f>
        <v>0</v>
      </c>
      <c r="BC68" s="20">
        <f>IF($BA68="", "", COUNTIFS('Process Tracker'!$AB$11:$AB$131, $BA68, 'Process Tracker'!$W$11:$W$131, 'Process Tracker'!$BC$5))</f>
        <v>0</v>
      </c>
      <c r="BD68" s="20">
        <f>IF($BA68="", "", COUNTIF('Process Tracker'!$J$11:$S$131, $BA68)-BB68)</f>
        <v>0</v>
      </c>
      <c r="BE68" s="14">
        <f>IF($BA68="", "", COUNTIF('Process Tracker'!$J$11:$S$131, $BA68)-BC68)</f>
        <v>0</v>
      </c>
    </row>
    <row r="69" spans="1:57" hidden="1" x14ac:dyDescent="0.25">
      <c r="BA69" s="38" t="str">
        <f t="shared" si="1"/>
        <v>No Date</v>
      </c>
      <c r="BB69" s="13">
        <f>IF($BA69="", "", COUNTIFS('Process Tracker'!$AB$11:$AB$131, $BA69, 'Process Tracker'!$W$11:$W$131, 'Process Tracker'!$BC$4))</f>
        <v>0</v>
      </c>
      <c r="BC69" s="20">
        <f>IF($BA69="", "", COUNTIFS('Process Tracker'!$AB$11:$AB$131, $BA69, 'Process Tracker'!$W$11:$W$131, 'Process Tracker'!$BC$5))</f>
        <v>0</v>
      </c>
      <c r="BD69" s="20">
        <f>IF($BA69="", "", COUNTIF('Process Tracker'!$J$11:$S$131, $BA69)-BB69)</f>
        <v>0</v>
      </c>
      <c r="BE69" s="14">
        <f>IF($BA69="", "", COUNTIF('Process Tracker'!$J$11:$S$131, $BA69)-BC69)</f>
        <v>0</v>
      </c>
    </row>
    <row r="70" spans="1:57" hidden="1" x14ac:dyDescent="0.25">
      <c r="BA70" s="38" t="str">
        <f t="shared" si="1"/>
        <v>No Date</v>
      </c>
      <c r="BB70" s="13">
        <f>IF($BA70="", "", COUNTIFS('Process Tracker'!$AB$11:$AB$131, $BA70, 'Process Tracker'!$W$11:$W$131, 'Process Tracker'!$BC$4))</f>
        <v>0</v>
      </c>
      <c r="BC70" s="20">
        <f>IF($BA70="", "", COUNTIFS('Process Tracker'!$AB$11:$AB$131, $BA70, 'Process Tracker'!$W$11:$W$131, 'Process Tracker'!$BC$5))</f>
        <v>0</v>
      </c>
      <c r="BD70" s="20">
        <f>IF($BA70="", "", COUNTIF('Process Tracker'!$J$11:$S$131, $BA70)-BB70)</f>
        <v>0</v>
      </c>
      <c r="BE70" s="14">
        <f>IF($BA70="", "", COUNTIF('Process Tracker'!$J$11:$S$131, $BA70)-BC70)</f>
        <v>0</v>
      </c>
    </row>
    <row r="71" spans="1:57" hidden="1" x14ac:dyDescent="0.25">
      <c r="BA71" s="38" t="str">
        <f t="shared" si="1"/>
        <v>No Date</v>
      </c>
      <c r="BB71" s="13">
        <f>IF($BA71="", "", COUNTIFS('Process Tracker'!$AB$11:$AB$131, $BA71, 'Process Tracker'!$W$11:$W$131, 'Process Tracker'!$BC$4))</f>
        <v>0</v>
      </c>
      <c r="BC71" s="20">
        <f>IF($BA71="", "", COUNTIFS('Process Tracker'!$AB$11:$AB$131, $BA71, 'Process Tracker'!$W$11:$W$131, 'Process Tracker'!$BC$5))</f>
        <v>0</v>
      </c>
      <c r="BD71" s="20">
        <f>IF($BA71="", "", COUNTIF('Process Tracker'!$J$11:$S$131, $BA71)-BB71)</f>
        <v>0</v>
      </c>
      <c r="BE71" s="14">
        <f>IF($BA71="", "", COUNTIF('Process Tracker'!$J$11:$S$131, $BA71)-BC71)</f>
        <v>0</v>
      </c>
    </row>
    <row r="72" spans="1:57" hidden="1" x14ac:dyDescent="0.25">
      <c r="BA72" s="38" t="str">
        <f t="shared" si="1"/>
        <v>No Date</v>
      </c>
      <c r="BB72" s="13">
        <f>IF($BA72="", "", COUNTIFS('Process Tracker'!$AB$11:$AB$131, $BA72, 'Process Tracker'!$W$11:$W$131, 'Process Tracker'!$BC$4))</f>
        <v>0</v>
      </c>
      <c r="BC72" s="20">
        <f>IF($BA72="", "", COUNTIFS('Process Tracker'!$AB$11:$AB$131, $BA72, 'Process Tracker'!$W$11:$W$131, 'Process Tracker'!$BC$5))</f>
        <v>0</v>
      </c>
      <c r="BD72" s="20">
        <f>IF($BA72="", "", COUNTIF('Process Tracker'!$J$11:$S$131, $BA72)-BB72)</f>
        <v>0</v>
      </c>
      <c r="BE72" s="14">
        <f>IF($BA72="", "", COUNTIF('Process Tracker'!$J$11:$S$131, $BA72)-BC72)</f>
        <v>0</v>
      </c>
    </row>
    <row r="73" spans="1:57" hidden="1" x14ac:dyDescent="0.25">
      <c r="BA73" s="38" t="str">
        <f t="shared" si="1"/>
        <v>No Date</v>
      </c>
      <c r="BB73" s="13">
        <f>IF($BA73="", "", COUNTIFS('Process Tracker'!$AB$11:$AB$131, $BA73, 'Process Tracker'!$W$11:$W$131, 'Process Tracker'!$BC$4))</f>
        <v>0</v>
      </c>
      <c r="BC73" s="20">
        <f>IF($BA73="", "", COUNTIFS('Process Tracker'!$AB$11:$AB$131, $BA73, 'Process Tracker'!$W$11:$W$131, 'Process Tracker'!$BC$5))</f>
        <v>0</v>
      </c>
      <c r="BD73" s="20">
        <f>IF($BA73="", "", COUNTIF('Process Tracker'!$J$11:$S$131, $BA73)-BB73)</f>
        <v>0</v>
      </c>
      <c r="BE73" s="14">
        <f>IF($BA73="", "", COUNTIF('Process Tracker'!$J$11:$S$131, $BA73)-BC73)</f>
        <v>0</v>
      </c>
    </row>
    <row r="74" spans="1:57" hidden="1" x14ac:dyDescent="0.25">
      <c r="BA74" s="38" t="str">
        <f t="shared" si="1"/>
        <v>No Date</v>
      </c>
      <c r="BB74" s="13">
        <f>IF($BA74="", "", COUNTIFS('Process Tracker'!$AB$11:$AB$131, $BA74, 'Process Tracker'!$W$11:$W$131, 'Process Tracker'!$BC$4))</f>
        <v>0</v>
      </c>
      <c r="BC74" s="20">
        <f>IF($BA74="", "", COUNTIFS('Process Tracker'!$AB$11:$AB$131, $BA74, 'Process Tracker'!$W$11:$W$131, 'Process Tracker'!$BC$5))</f>
        <v>0</v>
      </c>
      <c r="BD74" s="20">
        <f>IF($BA74="", "", COUNTIF('Process Tracker'!$J$11:$S$131, $BA74)-BB74)</f>
        <v>0</v>
      </c>
      <c r="BE74" s="14">
        <f>IF($BA74="", "", COUNTIF('Process Tracker'!$J$11:$S$131, $BA74)-BC74)</f>
        <v>0</v>
      </c>
    </row>
    <row r="75" spans="1:57" hidden="1" x14ac:dyDescent="0.25">
      <c r="BA75" s="38" t="str">
        <f t="shared" si="1"/>
        <v>No Date</v>
      </c>
      <c r="BB75" s="13">
        <f>IF($BA75="", "", COUNTIFS('Process Tracker'!$AB$11:$AB$131, $BA75, 'Process Tracker'!$W$11:$W$131, 'Process Tracker'!$BC$4))</f>
        <v>0</v>
      </c>
      <c r="BC75" s="20">
        <f>IF($BA75="", "", COUNTIFS('Process Tracker'!$AB$11:$AB$131, $BA75, 'Process Tracker'!$W$11:$W$131, 'Process Tracker'!$BC$5))</f>
        <v>0</v>
      </c>
      <c r="BD75" s="20">
        <f>IF($BA75="", "", COUNTIF('Process Tracker'!$J$11:$S$131, $BA75)-BB75)</f>
        <v>0</v>
      </c>
      <c r="BE75" s="14">
        <f>IF($BA75="", "", COUNTIF('Process Tracker'!$J$11:$S$131, $BA75)-BC75)</f>
        <v>0</v>
      </c>
    </row>
    <row r="76" spans="1:57" hidden="1" x14ac:dyDescent="0.25">
      <c r="BA76" s="38" t="str">
        <f t="shared" si="1"/>
        <v>No Date</v>
      </c>
      <c r="BB76" s="13">
        <f>IF($BA76="", "", COUNTIFS('Process Tracker'!$AB$11:$AB$131, $BA76, 'Process Tracker'!$W$11:$W$131, 'Process Tracker'!$BC$4))</f>
        <v>0</v>
      </c>
      <c r="BC76" s="20">
        <f>IF($BA76="", "", COUNTIFS('Process Tracker'!$AB$11:$AB$131, $BA76, 'Process Tracker'!$W$11:$W$131, 'Process Tracker'!$BC$5))</f>
        <v>0</v>
      </c>
      <c r="BD76" s="20">
        <f>IF($BA76="", "", COUNTIF('Process Tracker'!$J$11:$S$131, $BA76)-BB76)</f>
        <v>0</v>
      </c>
      <c r="BE76" s="14">
        <f>IF($BA76="", "", COUNTIF('Process Tracker'!$J$11:$S$131, $BA76)-BC76)</f>
        <v>0</v>
      </c>
    </row>
    <row r="77" spans="1:57" hidden="1" x14ac:dyDescent="0.25">
      <c r="BA77" s="75" t="str">
        <f t="shared" si="1"/>
        <v>No Date</v>
      </c>
      <c r="BB77" s="15">
        <f>IF($BA77="", "", COUNTIFS('Process Tracker'!$AB$11:$AB$131, $BA77, 'Process Tracker'!$W$11:$W$131, 'Process Tracker'!$BC$4))</f>
        <v>0</v>
      </c>
      <c r="BC77" s="54">
        <f>IF($BA77="", "", COUNTIFS('Process Tracker'!$AB$11:$AB$131, $BA77, 'Process Tracker'!$W$11:$W$131, 'Process Tracker'!$BC$5))</f>
        <v>0</v>
      </c>
      <c r="BD77" s="54">
        <f>IF($BA77="", "", COUNTIF('Process Tracker'!$J$11:$S$131, $BA77)-BB77)</f>
        <v>0</v>
      </c>
      <c r="BE77" s="16">
        <f>IF($BA77="", "", COUNTIF('Process Tracker'!$J$11:$S$131, $BA77)-BC77)</f>
        <v>0</v>
      </c>
    </row>
  </sheetData>
  <sheetProtection algorithmName="SHA-512" hashValue="n6btMEhBQMWMlouPKCMKPbyMXi+aT91Zdnyiv31ZeDDrJ6pRTq+6ETc39kt9XRT2t8hZpfmPDgvCCfjhgcWaJQ==" saltValue="SCNYs+F/HkLf9AhnR3CFow==" spinCount="100000" sheet="1" objects="1" scenarios="1"/>
  <mergeCells count="36">
    <mergeCell ref="Y32:AL32"/>
    <mergeCell ref="AM32:AS32"/>
    <mergeCell ref="B25:K25"/>
    <mergeCell ref="M25:V25"/>
    <mergeCell ref="Y26:AL26"/>
    <mergeCell ref="AM26:AS26"/>
    <mergeCell ref="Y28:AL28"/>
    <mergeCell ref="AM28:AS28"/>
    <mergeCell ref="Y30:AL30"/>
    <mergeCell ref="AM30:AS30"/>
    <mergeCell ref="AM25:AS25"/>
    <mergeCell ref="AM27:AS27"/>
    <mergeCell ref="AM29:AS29"/>
    <mergeCell ref="AM31:AS31"/>
    <mergeCell ref="Y20:AL21"/>
    <mergeCell ref="AM20:AS21"/>
    <mergeCell ref="B24:AS24"/>
    <mergeCell ref="Y14:AL15"/>
    <mergeCell ref="AM14:AS15"/>
    <mergeCell ref="AM19:AS19"/>
    <mergeCell ref="Y11:AL12"/>
    <mergeCell ref="AM11:AS12"/>
    <mergeCell ref="Y17:AL18"/>
    <mergeCell ref="AM17:AS18"/>
    <mergeCell ref="B2:AS3"/>
    <mergeCell ref="B6:V6"/>
    <mergeCell ref="Y6:AS6"/>
    <mergeCell ref="Y8:AL9"/>
    <mergeCell ref="AM8:AS9"/>
    <mergeCell ref="AM16:AS16"/>
    <mergeCell ref="AM35:AS35"/>
    <mergeCell ref="AH35:AL35"/>
    <mergeCell ref="B35:AE35"/>
    <mergeCell ref="B51:AE51"/>
    <mergeCell ref="AH51:AL51"/>
    <mergeCell ref="AM51:AS51"/>
  </mergeCells>
  <conditionalFormatting sqref="AM26:AS26 AM30:AS30">
    <cfRule type="expression" dxfId="1" priority="3">
      <formula>AM26&gt;0</formula>
    </cfRule>
  </conditionalFormatting>
  <conditionalFormatting sqref="AM28:AS28 AM32:AS32">
    <cfRule type="expression" dxfId="0" priority="2">
      <formula>AM28&gt;0</formula>
    </cfRule>
  </conditionalFormatting>
  <conditionalFormatting sqref="AM17:AS18 AM20:AS21">
    <cfRule type="colorScale" priority="1">
      <colorScale>
        <cfvo type="num" val="0"/>
        <cfvo type="num" val="0.5"/>
        <cfvo type="num" val="1"/>
        <color rgb="FFF8696B"/>
        <color rgb="FFFFEB84"/>
        <color rgb="FF63BE7B"/>
      </colorScale>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34CFA7-AFAD-4028-AFEC-FB095055C8BB}"/>
</file>

<file path=customXml/itemProps2.xml><?xml version="1.0" encoding="utf-8"?>
<ds:datastoreItem xmlns:ds="http://schemas.openxmlformats.org/officeDocument/2006/customXml" ds:itemID="{C12DEE97-EF24-4C58-B314-170AA43D7BD9}">
  <ds:schemaRefs>
    <ds:schemaRef ds:uri="http://schemas.microsoft.com/sharepoint/v3/contenttype/forms"/>
  </ds:schemaRefs>
</ds:datastoreItem>
</file>

<file path=customXml/itemProps3.xml><?xml version="1.0" encoding="utf-8"?>
<ds:datastoreItem xmlns:ds="http://schemas.openxmlformats.org/officeDocument/2006/customXml" ds:itemID="{2906FDD8-C42C-48B1-8C92-C53060FB5605}">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c22b865-9d05-42be-b306-86f259ab344c"/>
    <ds:schemaRef ds:uri="http://purl.org/dc/terms/"/>
    <ds:schemaRef ds:uri="0224aa69-f8be-496a-942a-f68b2082be9d"/>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Process Tracker</vt:lpstr>
      <vt:lpstr>Report</vt:lpstr>
      <vt:lpstr>'Intro &amp; Setup'!Print_Area</vt:lpstr>
      <vt:lpstr>'Process 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2019-03-29T13:29:41Z</dcterms:created>
  <dcterms:modified xsi:type="dcterms:W3CDTF">2019-12-02T19:59:53Z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