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Earning Rate Calculator\"/>
    </mc:Choice>
  </mc:AlternateContent>
  <xr:revisionPtr revIDLastSave="67" documentId="8_{04537612-F157-4D03-A64C-1D33A321FF39}" xr6:coauthVersionLast="45" xr6:coauthVersionMax="45" xr10:uidLastSave="{6681833A-78CA-45E9-BDA2-4A7BD3A70E0F}"/>
  <workbookProtection workbookAlgorithmName="SHA-512" workbookHashValue="cIi15pxKUP5GbvUftytrOjxczuOLlblluH5dfdXypZwn/DeaahoCjKLiDQtmi7QK2usHZwhJOhn8PpW76Q8WtQ==" workbookSaltValue="OWwvADgGfd0GH5bvUDCa3g==" workbookSpinCount="100000" lockStructure="1"/>
  <bookViews>
    <workbookView xWindow="-120" yWindow="-120" windowWidth="20730" windowHeight="11160" xr2:uid="{7B755A06-0476-45A4-BC42-C95475F01677}"/>
  </bookViews>
  <sheets>
    <sheet name="Intro &amp; Setup" sheetId="1" r:id="rId1"/>
    <sheet name="Expenses" sheetId="2" r:id="rId2"/>
    <sheet name="Sub Contractors" sheetId="3" r:id="rId3"/>
    <sheet name="Report" sheetId="4" r:id="rId4"/>
  </sheets>
  <definedNames>
    <definedName name="_xlnm._FilterDatabase" localSheetId="1" hidden="1">Expenses!$B$10:$H$20</definedName>
    <definedName name="_xlnm._FilterDatabase" localSheetId="2" hidden="1">'Sub Contractors'!$B$10:$C$13</definedName>
    <definedName name="_xlnm.Print_Area" localSheetId="1">Expenses!$A$1:$I$2511</definedName>
    <definedName name="_xlnm.Print_Area" localSheetId="0">'Intro &amp; Setup'!$A$1:$AT$50</definedName>
    <definedName name="_xlnm.Print_Area" localSheetId="3">Report!$A$1:$BH$99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2" i="2" l="1"/>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11" i="2"/>
  <c r="BE44" i="4" l="1"/>
  <c r="BE46" i="4"/>
  <c r="BF46" i="4"/>
  <c r="BE48" i="4"/>
  <c r="BF48" i="4"/>
  <c r="BE50" i="4"/>
  <c r="BF50" i="4"/>
  <c r="BE52" i="4"/>
  <c r="BF52" i="4"/>
  <c r="BE54" i="4"/>
  <c r="BF54" i="4"/>
  <c r="BE56" i="4"/>
  <c r="BF56" i="4"/>
  <c r="BE59" i="4"/>
  <c r="BF59" i="4"/>
  <c r="BH59" i="4"/>
  <c r="BE61" i="4"/>
  <c r="BF61" i="4"/>
  <c r="BH61" i="4"/>
  <c r="BE63" i="4"/>
  <c r="BF63" i="4"/>
  <c r="BH63" i="4"/>
  <c r="BE65" i="4"/>
  <c r="BF65" i="4"/>
  <c r="BH65" i="4"/>
  <c r="BE67" i="4"/>
  <c r="BF67" i="4"/>
  <c r="BH67" i="4"/>
  <c r="BF68" i="4"/>
  <c r="BE69" i="4"/>
  <c r="BF69" i="4"/>
  <c r="BH69" i="4"/>
  <c r="BF70" i="4"/>
  <c r="BE71" i="4"/>
  <c r="BF71" i="4"/>
  <c r="BH71" i="4"/>
  <c r="BF72" i="4"/>
  <c r="BA58" i="4"/>
  <c r="BF58" i="4" s="1"/>
  <c r="BD58" i="4"/>
  <c r="BA59" i="4"/>
  <c r="BG59" i="4" s="1"/>
  <c r="BD59" i="4"/>
  <c r="BA60" i="4"/>
  <c r="BF60" i="4" s="1"/>
  <c r="BD60" i="4"/>
  <c r="BA61" i="4"/>
  <c r="BG61" i="4" s="1"/>
  <c r="BD61" i="4"/>
  <c r="BA62" i="4"/>
  <c r="BF62" i="4" s="1"/>
  <c r="BD62" i="4"/>
  <c r="BA63" i="4"/>
  <c r="BG63" i="4" s="1"/>
  <c r="BD63" i="4"/>
  <c r="BA64" i="4"/>
  <c r="BF64" i="4" s="1"/>
  <c r="BD64" i="4"/>
  <c r="BA65" i="4"/>
  <c r="BG65" i="4" s="1"/>
  <c r="BD65" i="4"/>
  <c r="BA66" i="4"/>
  <c r="BF66" i="4" s="1"/>
  <c r="BD66" i="4"/>
  <c r="BA67" i="4"/>
  <c r="BG67" i="4" s="1"/>
  <c r="BD67" i="4"/>
  <c r="BA68" i="4"/>
  <c r="BG68" i="4" s="1"/>
  <c r="BD68" i="4"/>
  <c r="BA69" i="4"/>
  <c r="BG69" i="4" s="1"/>
  <c r="BD69" i="4"/>
  <c r="BA70" i="4"/>
  <c r="BG70" i="4" s="1"/>
  <c r="BD70" i="4"/>
  <c r="BA71" i="4"/>
  <c r="BG71" i="4" s="1"/>
  <c r="BD71" i="4"/>
  <c r="BA72" i="4"/>
  <c r="BG72" i="4" s="1"/>
  <c r="BD72" i="4"/>
  <c r="BA35" i="4"/>
  <c r="BE35" i="4" s="1"/>
  <c r="BA36" i="4"/>
  <c r="BE36" i="4" s="1"/>
  <c r="BA37" i="4"/>
  <c r="BD37" i="4" s="1"/>
  <c r="BA38" i="4"/>
  <c r="BE38" i="4" s="1"/>
  <c r="BA39" i="4"/>
  <c r="BE39" i="4" s="1"/>
  <c r="BA40" i="4"/>
  <c r="BE40" i="4" s="1"/>
  <c r="BA41" i="4"/>
  <c r="BE41" i="4" s="1"/>
  <c r="BA42" i="4"/>
  <c r="BE42" i="4" s="1"/>
  <c r="BA43" i="4"/>
  <c r="BE43" i="4" s="1"/>
  <c r="BA44" i="4"/>
  <c r="BF44" i="4" s="1"/>
  <c r="BD44" i="4"/>
  <c r="BA45" i="4"/>
  <c r="BF45" i="4" s="1"/>
  <c r="BA46" i="4"/>
  <c r="BG46" i="4" s="1"/>
  <c r="BD46" i="4"/>
  <c r="BA47" i="4"/>
  <c r="BF47" i="4" s="1"/>
  <c r="BA48" i="4"/>
  <c r="BG48" i="4" s="1"/>
  <c r="BD48" i="4"/>
  <c r="BA49" i="4"/>
  <c r="BF49" i="4" s="1"/>
  <c r="BA50" i="4"/>
  <c r="BG50" i="4" s="1"/>
  <c r="BD50" i="4"/>
  <c r="BA51" i="4"/>
  <c r="BF51" i="4" s="1"/>
  <c r="BA52" i="4"/>
  <c r="BG52" i="4" s="1"/>
  <c r="BD52" i="4"/>
  <c r="BA53" i="4"/>
  <c r="BF53" i="4" s="1"/>
  <c r="BA54" i="4"/>
  <c r="BG54" i="4" s="1"/>
  <c r="BD54" i="4"/>
  <c r="BA55" i="4"/>
  <c r="BF55" i="4" s="1"/>
  <c r="BA56" i="4"/>
  <c r="BG56" i="4" s="1"/>
  <c r="BD56" i="4"/>
  <c r="BA57" i="4"/>
  <c r="BF57" i="4" s="1"/>
  <c r="BA34" i="4"/>
  <c r="BE34" i="4" s="1"/>
  <c r="BE72" i="4" l="1"/>
  <c r="BE68" i="4"/>
  <c r="BE66" i="4"/>
  <c r="BE64" i="4"/>
  <c r="BE70" i="4"/>
  <c r="BE62" i="4"/>
  <c r="BE60" i="4"/>
  <c r="BE58" i="4"/>
  <c r="BE57" i="4"/>
  <c r="BE55" i="4"/>
  <c r="BE53" i="4"/>
  <c r="BE51" i="4"/>
  <c r="BE49" i="4"/>
  <c r="BE47" i="4"/>
  <c r="BE45" i="4"/>
  <c r="BH72" i="4"/>
  <c r="BH70" i="4"/>
  <c r="BH68" i="4"/>
  <c r="BH66" i="4"/>
  <c r="BH64" i="4"/>
  <c r="BH62" i="4"/>
  <c r="BH60" i="4"/>
  <c r="BH58" i="4"/>
  <c r="BH57" i="4"/>
  <c r="BH56" i="4"/>
  <c r="BH55" i="4"/>
  <c r="BH54" i="4"/>
  <c r="BH53" i="4"/>
  <c r="BH52" i="4"/>
  <c r="BH51" i="4"/>
  <c r="BH50" i="4"/>
  <c r="BH49" i="4"/>
  <c r="BH48" i="4"/>
  <c r="BH47" i="4"/>
  <c r="BH46" i="4"/>
  <c r="BH45" i="4"/>
  <c r="BH44" i="4"/>
  <c r="BD57" i="4"/>
  <c r="BD55" i="4"/>
  <c r="BD53" i="4"/>
  <c r="BD51" i="4"/>
  <c r="BD49" i="4"/>
  <c r="BD47" i="4"/>
  <c r="BD45" i="4"/>
  <c r="BG66" i="4"/>
  <c r="BG64" i="4"/>
  <c r="BG62" i="4"/>
  <c r="BG60" i="4"/>
  <c r="BG58" i="4"/>
  <c r="BG57" i="4"/>
  <c r="BG55" i="4"/>
  <c r="BG53" i="4"/>
  <c r="BG51" i="4"/>
  <c r="BG49" i="4"/>
  <c r="BG47" i="4"/>
  <c r="BG45" i="4"/>
  <c r="BG44" i="4"/>
  <c r="BE37" i="4"/>
  <c r="BU2" i="1"/>
  <c r="AQ66" i="4"/>
  <c r="AN66" i="4"/>
  <c r="AK66" i="4"/>
  <c r="AH66" i="4"/>
  <c r="AE66" i="4"/>
  <c r="AB66" i="4"/>
  <c r="Y66" i="4"/>
  <c r="V66" i="4"/>
  <c r="B2" i="4" l="1"/>
  <c r="S2510" i="2" l="1"/>
  <c r="S2509" i="2"/>
  <c r="S2508" i="2"/>
  <c r="S2507" i="2"/>
  <c r="S2506" i="2"/>
  <c r="S2505" i="2"/>
  <c r="S2504" i="2"/>
  <c r="S2503" i="2"/>
  <c r="S2502" i="2"/>
  <c r="S2501" i="2"/>
  <c r="S2500" i="2"/>
  <c r="S2499" i="2"/>
  <c r="S2498" i="2"/>
  <c r="S2497" i="2"/>
  <c r="S2496" i="2"/>
  <c r="S2495" i="2"/>
  <c r="S2494" i="2"/>
  <c r="S2493" i="2"/>
  <c r="S2492" i="2"/>
  <c r="S2491" i="2"/>
  <c r="S2490" i="2"/>
  <c r="S2489" i="2"/>
  <c r="S2488" i="2"/>
  <c r="S2487" i="2"/>
  <c r="S2486" i="2"/>
  <c r="S2485" i="2"/>
  <c r="S2484" i="2"/>
  <c r="S2483" i="2"/>
  <c r="S2482" i="2"/>
  <c r="S2481" i="2"/>
  <c r="S2480" i="2"/>
  <c r="S2479" i="2"/>
  <c r="S2478" i="2"/>
  <c r="S2477" i="2"/>
  <c r="S2476" i="2"/>
  <c r="S2475" i="2"/>
  <c r="S2474" i="2"/>
  <c r="S2473" i="2"/>
  <c r="S2472" i="2"/>
  <c r="S2471" i="2"/>
  <c r="S2470" i="2"/>
  <c r="S2469" i="2"/>
  <c r="S2468" i="2"/>
  <c r="S2467" i="2"/>
  <c r="S2466" i="2"/>
  <c r="S2465" i="2"/>
  <c r="S2464" i="2"/>
  <c r="S2463" i="2"/>
  <c r="S2462" i="2"/>
  <c r="S2461" i="2"/>
  <c r="S2460" i="2"/>
  <c r="S2459" i="2"/>
  <c r="S2458" i="2"/>
  <c r="S2457" i="2"/>
  <c r="S2456" i="2"/>
  <c r="S2455" i="2"/>
  <c r="S2454" i="2"/>
  <c r="S2453" i="2"/>
  <c r="S2452" i="2"/>
  <c r="S2451" i="2"/>
  <c r="S2450" i="2"/>
  <c r="S2449" i="2"/>
  <c r="S2448" i="2"/>
  <c r="S2447" i="2"/>
  <c r="S2446" i="2"/>
  <c r="S2445" i="2"/>
  <c r="S2444" i="2"/>
  <c r="S2443" i="2"/>
  <c r="S2442" i="2"/>
  <c r="S2441" i="2"/>
  <c r="S2440" i="2"/>
  <c r="S2439" i="2"/>
  <c r="S2438" i="2"/>
  <c r="S2437" i="2"/>
  <c r="S2436" i="2"/>
  <c r="S2435" i="2"/>
  <c r="S2434" i="2"/>
  <c r="S2433" i="2"/>
  <c r="S2432" i="2"/>
  <c r="S2431" i="2"/>
  <c r="S2430" i="2"/>
  <c r="S2429" i="2"/>
  <c r="S2428" i="2"/>
  <c r="S2427" i="2"/>
  <c r="S2426" i="2"/>
  <c r="S2425" i="2"/>
  <c r="S2424" i="2"/>
  <c r="S2423" i="2"/>
  <c r="S2422" i="2"/>
  <c r="S2421" i="2"/>
  <c r="S2420" i="2"/>
  <c r="S2419" i="2"/>
  <c r="S2418" i="2"/>
  <c r="S2417" i="2"/>
  <c r="S2416" i="2"/>
  <c r="S2415" i="2"/>
  <c r="S2414" i="2"/>
  <c r="S2413" i="2"/>
  <c r="S2412" i="2"/>
  <c r="S2411" i="2"/>
  <c r="S2410" i="2"/>
  <c r="S2409" i="2"/>
  <c r="S2408" i="2"/>
  <c r="S2407" i="2"/>
  <c r="S2406" i="2"/>
  <c r="S2405" i="2"/>
  <c r="S2404" i="2"/>
  <c r="S2403" i="2"/>
  <c r="S2402" i="2"/>
  <c r="S2401" i="2"/>
  <c r="S2400" i="2"/>
  <c r="S2399" i="2"/>
  <c r="S2398" i="2"/>
  <c r="S2397" i="2"/>
  <c r="S2396" i="2"/>
  <c r="S2395" i="2"/>
  <c r="S2394" i="2"/>
  <c r="S2393" i="2"/>
  <c r="S2392" i="2"/>
  <c r="S2391" i="2"/>
  <c r="S2390" i="2"/>
  <c r="S2389" i="2"/>
  <c r="S2388" i="2"/>
  <c r="S2387" i="2"/>
  <c r="S2386" i="2"/>
  <c r="S2385" i="2"/>
  <c r="S2384" i="2"/>
  <c r="S2383" i="2"/>
  <c r="S2382" i="2"/>
  <c r="S2381" i="2"/>
  <c r="S2380" i="2"/>
  <c r="S2379" i="2"/>
  <c r="S2378" i="2"/>
  <c r="S2377" i="2"/>
  <c r="S2376" i="2"/>
  <c r="S2375" i="2"/>
  <c r="S2374" i="2"/>
  <c r="S2373" i="2"/>
  <c r="S2372" i="2"/>
  <c r="S2371" i="2"/>
  <c r="S2370" i="2"/>
  <c r="S2369" i="2"/>
  <c r="S2368" i="2"/>
  <c r="S2367" i="2"/>
  <c r="S2366" i="2"/>
  <c r="S2365" i="2"/>
  <c r="S2364" i="2"/>
  <c r="S2363" i="2"/>
  <c r="S2362" i="2"/>
  <c r="S2361" i="2"/>
  <c r="S2360" i="2"/>
  <c r="S2359" i="2"/>
  <c r="S2358" i="2"/>
  <c r="S2357" i="2"/>
  <c r="S2356" i="2"/>
  <c r="S2355" i="2"/>
  <c r="S2354" i="2"/>
  <c r="S2353" i="2"/>
  <c r="S2352" i="2"/>
  <c r="S2351" i="2"/>
  <c r="S2350" i="2"/>
  <c r="S2349" i="2"/>
  <c r="S2348" i="2"/>
  <c r="S2347" i="2"/>
  <c r="S2346" i="2"/>
  <c r="S2345" i="2"/>
  <c r="S2344" i="2"/>
  <c r="S2343" i="2"/>
  <c r="S2342" i="2"/>
  <c r="S2341" i="2"/>
  <c r="S2340" i="2"/>
  <c r="S2339" i="2"/>
  <c r="S2338" i="2"/>
  <c r="S2337" i="2"/>
  <c r="S2336" i="2"/>
  <c r="S2335" i="2"/>
  <c r="S2334" i="2"/>
  <c r="S2333" i="2"/>
  <c r="S2332" i="2"/>
  <c r="S2331" i="2"/>
  <c r="S2330" i="2"/>
  <c r="S2329" i="2"/>
  <c r="S2328" i="2"/>
  <c r="S2327" i="2"/>
  <c r="S2326" i="2"/>
  <c r="S2325" i="2"/>
  <c r="S2324" i="2"/>
  <c r="S2323" i="2"/>
  <c r="S2322" i="2"/>
  <c r="S2321" i="2"/>
  <c r="S2320" i="2"/>
  <c r="S2319" i="2"/>
  <c r="S2318" i="2"/>
  <c r="S2317" i="2"/>
  <c r="S2316" i="2"/>
  <c r="S2315" i="2"/>
  <c r="S2314" i="2"/>
  <c r="S2313" i="2"/>
  <c r="S2312" i="2"/>
  <c r="S2311" i="2"/>
  <c r="S2310" i="2"/>
  <c r="S2309" i="2"/>
  <c r="S2308" i="2"/>
  <c r="S2307" i="2"/>
  <c r="S2306" i="2"/>
  <c r="S2305" i="2"/>
  <c r="S2304" i="2"/>
  <c r="S2303" i="2"/>
  <c r="S2302" i="2"/>
  <c r="S2301" i="2"/>
  <c r="S2300" i="2"/>
  <c r="S2299" i="2"/>
  <c r="S2298" i="2"/>
  <c r="S2297" i="2"/>
  <c r="S2296" i="2"/>
  <c r="S2295" i="2"/>
  <c r="S2294" i="2"/>
  <c r="S2293" i="2"/>
  <c r="S2292" i="2"/>
  <c r="S2291" i="2"/>
  <c r="S2290" i="2"/>
  <c r="S2289" i="2"/>
  <c r="S2288" i="2"/>
  <c r="S2287" i="2"/>
  <c r="S2286" i="2"/>
  <c r="S2285" i="2"/>
  <c r="S2284" i="2"/>
  <c r="S2283" i="2"/>
  <c r="S2282" i="2"/>
  <c r="S2281" i="2"/>
  <c r="S2280" i="2"/>
  <c r="S2279" i="2"/>
  <c r="S2278" i="2"/>
  <c r="S2277" i="2"/>
  <c r="S2276" i="2"/>
  <c r="S2275" i="2"/>
  <c r="S2274" i="2"/>
  <c r="S2273" i="2"/>
  <c r="S2272" i="2"/>
  <c r="S2271" i="2"/>
  <c r="S2270" i="2"/>
  <c r="S2269" i="2"/>
  <c r="S2268" i="2"/>
  <c r="S2267" i="2"/>
  <c r="S2266" i="2"/>
  <c r="S2265" i="2"/>
  <c r="S2264" i="2"/>
  <c r="S2263" i="2"/>
  <c r="S2262" i="2"/>
  <c r="S2261" i="2"/>
  <c r="S2260" i="2"/>
  <c r="S2259" i="2"/>
  <c r="S2258" i="2"/>
  <c r="S2257" i="2"/>
  <c r="S2256" i="2"/>
  <c r="S2255" i="2"/>
  <c r="S2254" i="2"/>
  <c r="S2253" i="2"/>
  <c r="S2252" i="2"/>
  <c r="S2251" i="2"/>
  <c r="S2250" i="2"/>
  <c r="S2249" i="2"/>
  <c r="S2248" i="2"/>
  <c r="S2247" i="2"/>
  <c r="S2246" i="2"/>
  <c r="S2245" i="2"/>
  <c r="S2244" i="2"/>
  <c r="S2243" i="2"/>
  <c r="S2242" i="2"/>
  <c r="S2241" i="2"/>
  <c r="S2240" i="2"/>
  <c r="S2239" i="2"/>
  <c r="S2238" i="2"/>
  <c r="S2237" i="2"/>
  <c r="S2236" i="2"/>
  <c r="S2235" i="2"/>
  <c r="S2234" i="2"/>
  <c r="S2233" i="2"/>
  <c r="S2232" i="2"/>
  <c r="S2231" i="2"/>
  <c r="S2230" i="2"/>
  <c r="S2229" i="2"/>
  <c r="S2228" i="2"/>
  <c r="S2227" i="2"/>
  <c r="S2226" i="2"/>
  <c r="S2225" i="2"/>
  <c r="S2224" i="2"/>
  <c r="S2223" i="2"/>
  <c r="S2222" i="2"/>
  <c r="S2221" i="2"/>
  <c r="S2220" i="2"/>
  <c r="S2219" i="2"/>
  <c r="S2218" i="2"/>
  <c r="S2217" i="2"/>
  <c r="S2216" i="2"/>
  <c r="S2215" i="2"/>
  <c r="S2214" i="2"/>
  <c r="S2213" i="2"/>
  <c r="S2212" i="2"/>
  <c r="S2211" i="2"/>
  <c r="S2210" i="2"/>
  <c r="S2209" i="2"/>
  <c r="S2208" i="2"/>
  <c r="S2207" i="2"/>
  <c r="S2206" i="2"/>
  <c r="S2205" i="2"/>
  <c r="S2204" i="2"/>
  <c r="S2203" i="2"/>
  <c r="S2202" i="2"/>
  <c r="S2201" i="2"/>
  <c r="S2200" i="2"/>
  <c r="S2199" i="2"/>
  <c r="S2198" i="2"/>
  <c r="S2197" i="2"/>
  <c r="S2196" i="2"/>
  <c r="S2195" i="2"/>
  <c r="S2194" i="2"/>
  <c r="S2193" i="2"/>
  <c r="S2192" i="2"/>
  <c r="S2191" i="2"/>
  <c r="S2190" i="2"/>
  <c r="S2189" i="2"/>
  <c r="S2188" i="2"/>
  <c r="S2187" i="2"/>
  <c r="S2186" i="2"/>
  <c r="S2185" i="2"/>
  <c r="S2184" i="2"/>
  <c r="S2183" i="2"/>
  <c r="S2182" i="2"/>
  <c r="S2181" i="2"/>
  <c r="S2180" i="2"/>
  <c r="S2179" i="2"/>
  <c r="S2178" i="2"/>
  <c r="S2177" i="2"/>
  <c r="S2176" i="2"/>
  <c r="S2175" i="2"/>
  <c r="S2174" i="2"/>
  <c r="S2173" i="2"/>
  <c r="S2172" i="2"/>
  <c r="S2171" i="2"/>
  <c r="S2170" i="2"/>
  <c r="S2169" i="2"/>
  <c r="S2168" i="2"/>
  <c r="S2167" i="2"/>
  <c r="S2166" i="2"/>
  <c r="S2165" i="2"/>
  <c r="S2164" i="2"/>
  <c r="S2163" i="2"/>
  <c r="S2162" i="2"/>
  <c r="S2161" i="2"/>
  <c r="S2160" i="2"/>
  <c r="S2159" i="2"/>
  <c r="S2158" i="2"/>
  <c r="S2157" i="2"/>
  <c r="S2156" i="2"/>
  <c r="S2155" i="2"/>
  <c r="S2154" i="2"/>
  <c r="S2153" i="2"/>
  <c r="S2152" i="2"/>
  <c r="S2151" i="2"/>
  <c r="S2150" i="2"/>
  <c r="S2149" i="2"/>
  <c r="S2148" i="2"/>
  <c r="S2147" i="2"/>
  <c r="S2146" i="2"/>
  <c r="S2145" i="2"/>
  <c r="S2144" i="2"/>
  <c r="S2143" i="2"/>
  <c r="S2142" i="2"/>
  <c r="S2141" i="2"/>
  <c r="S2140" i="2"/>
  <c r="S2139" i="2"/>
  <c r="S2138" i="2"/>
  <c r="S2137" i="2"/>
  <c r="S2136" i="2"/>
  <c r="S2135" i="2"/>
  <c r="S2134" i="2"/>
  <c r="S2133" i="2"/>
  <c r="S2132" i="2"/>
  <c r="S2131" i="2"/>
  <c r="S2130" i="2"/>
  <c r="S2129" i="2"/>
  <c r="S2128" i="2"/>
  <c r="S2127" i="2"/>
  <c r="S2126" i="2"/>
  <c r="S2125" i="2"/>
  <c r="S2124" i="2"/>
  <c r="S2123" i="2"/>
  <c r="S2122" i="2"/>
  <c r="S2121" i="2"/>
  <c r="S2120" i="2"/>
  <c r="S2119" i="2"/>
  <c r="S2118" i="2"/>
  <c r="S2117" i="2"/>
  <c r="S2116" i="2"/>
  <c r="S2115" i="2"/>
  <c r="S2114" i="2"/>
  <c r="S2113" i="2"/>
  <c r="S2112" i="2"/>
  <c r="S2111" i="2"/>
  <c r="S2110" i="2"/>
  <c r="S2109" i="2"/>
  <c r="S2108" i="2"/>
  <c r="S2107" i="2"/>
  <c r="S2106" i="2"/>
  <c r="S2105" i="2"/>
  <c r="S2104" i="2"/>
  <c r="S2103" i="2"/>
  <c r="S2102" i="2"/>
  <c r="S2101" i="2"/>
  <c r="S2100" i="2"/>
  <c r="S2099" i="2"/>
  <c r="S2098" i="2"/>
  <c r="S2097" i="2"/>
  <c r="S2096" i="2"/>
  <c r="S2095" i="2"/>
  <c r="S2094" i="2"/>
  <c r="S2093" i="2"/>
  <c r="S2092" i="2"/>
  <c r="S2091" i="2"/>
  <c r="S2090" i="2"/>
  <c r="S2089" i="2"/>
  <c r="S2088" i="2"/>
  <c r="S2087" i="2"/>
  <c r="S2086" i="2"/>
  <c r="S2085" i="2"/>
  <c r="S2084" i="2"/>
  <c r="S2083" i="2"/>
  <c r="S2082" i="2"/>
  <c r="S2081" i="2"/>
  <c r="S2080" i="2"/>
  <c r="S2079" i="2"/>
  <c r="S2078" i="2"/>
  <c r="S2077" i="2"/>
  <c r="S2076" i="2"/>
  <c r="S2075" i="2"/>
  <c r="S2074" i="2"/>
  <c r="S2073" i="2"/>
  <c r="S2072" i="2"/>
  <c r="S2071" i="2"/>
  <c r="S2070" i="2"/>
  <c r="S2069" i="2"/>
  <c r="S2068" i="2"/>
  <c r="S2067" i="2"/>
  <c r="S2066" i="2"/>
  <c r="S2065" i="2"/>
  <c r="S2064" i="2"/>
  <c r="S2063" i="2"/>
  <c r="S2062" i="2"/>
  <c r="S2061" i="2"/>
  <c r="S2060" i="2"/>
  <c r="S2059" i="2"/>
  <c r="S2058" i="2"/>
  <c r="S2057" i="2"/>
  <c r="S2056" i="2"/>
  <c r="S2055" i="2"/>
  <c r="S2054" i="2"/>
  <c r="S2053" i="2"/>
  <c r="S2052" i="2"/>
  <c r="S2051" i="2"/>
  <c r="S2050" i="2"/>
  <c r="S2049" i="2"/>
  <c r="S2048" i="2"/>
  <c r="S2047" i="2"/>
  <c r="S2046" i="2"/>
  <c r="S2045" i="2"/>
  <c r="S2044" i="2"/>
  <c r="S2043" i="2"/>
  <c r="S2042" i="2"/>
  <c r="S2041" i="2"/>
  <c r="S2040" i="2"/>
  <c r="S2039" i="2"/>
  <c r="S2038" i="2"/>
  <c r="S2037" i="2"/>
  <c r="S2036" i="2"/>
  <c r="S2035" i="2"/>
  <c r="S2034" i="2"/>
  <c r="S2033" i="2"/>
  <c r="S2032" i="2"/>
  <c r="S2031" i="2"/>
  <c r="S2030" i="2"/>
  <c r="S2029" i="2"/>
  <c r="S2028" i="2"/>
  <c r="S2027" i="2"/>
  <c r="S2026" i="2"/>
  <c r="S2025" i="2"/>
  <c r="S2024" i="2"/>
  <c r="S2023" i="2"/>
  <c r="S2022" i="2"/>
  <c r="S2021" i="2"/>
  <c r="S2020" i="2"/>
  <c r="S2019" i="2"/>
  <c r="S2018" i="2"/>
  <c r="S2017" i="2"/>
  <c r="S2016" i="2"/>
  <c r="S2015" i="2"/>
  <c r="S2014" i="2"/>
  <c r="S2013" i="2"/>
  <c r="S2012" i="2"/>
  <c r="S2011" i="2"/>
  <c r="S2010" i="2"/>
  <c r="S2009" i="2"/>
  <c r="S2008" i="2"/>
  <c r="S2007" i="2"/>
  <c r="S2006" i="2"/>
  <c r="S2005" i="2"/>
  <c r="S2004" i="2"/>
  <c r="S2003" i="2"/>
  <c r="S2002" i="2"/>
  <c r="S2001" i="2"/>
  <c r="S2000" i="2"/>
  <c r="S1999" i="2"/>
  <c r="S1998" i="2"/>
  <c r="S1997" i="2"/>
  <c r="S1996" i="2"/>
  <c r="S1995" i="2"/>
  <c r="S1994" i="2"/>
  <c r="S1993" i="2"/>
  <c r="S1992" i="2"/>
  <c r="S1991" i="2"/>
  <c r="S1990" i="2"/>
  <c r="S1989" i="2"/>
  <c r="S1988" i="2"/>
  <c r="S1987" i="2"/>
  <c r="S1986" i="2"/>
  <c r="S1985" i="2"/>
  <c r="S1984" i="2"/>
  <c r="S1983" i="2"/>
  <c r="S1982" i="2"/>
  <c r="S1981" i="2"/>
  <c r="S1980" i="2"/>
  <c r="S1979" i="2"/>
  <c r="S1978" i="2"/>
  <c r="S1977" i="2"/>
  <c r="S1976" i="2"/>
  <c r="S1975" i="2"/>
  <c r="S1974" i="2"/>
  <c r="S1973" i="2"/>
  <c r="S1972" i="2"/>
  <c r="S1971" i="2"/>
  <c r="S1970" i="2"/>
  <c r="S1969" i="2"/>
  <c r="S1968" i="2"/>
  <c r="S1967" i="2"/>
  <c r="S1966" i="2"/>
  <c r="S1965" i="2"/>
  <c r="S1964" i="2"/>
  <c r="S1963" i="2"/>
  <c r="S1962" i="2"/>
  <c r="S1961" i="2"/>
  <c r="S1960" i="2"/>
  <c r="S1959" i="2"/>
  <c r="S1958" i="2"/>
  <c r="S1957" i="2"/>
  <c r="S1956" i="2"/>
  <c r="S1955" i="2"/>
  <c r="S1954" i="2"/>
  <c r="S1953" i="2"/>
  <c r="S1952" i="2"/>
  <c r="S1951" i="2"/>
  <c r="S1950" i="2"/>
  <c r="S1949" i="2"/>
  <c r="S1948" i="2"/>
  <c r="S1947" i="2"/>
  <c r="S1946" i="2"/>
  <c r="S1945" i="2"/>
  <c r="S1944" i="2"/>
  <c r="S1943" i="2"/>
  <c r="S1942" i="2"/>
  <c r="S1941" i="2"/>
  <c r="S1940" i="2"/>
  <c r="S1939" i="2"/>
  <c r="S1938" i="2"/>
  <c r="S1937" i="2"/>
  <c r="S1936" i="2"/>
  <c r="S1935" i="2"/>
  <c r="S1934" i="2"/>
  <c r="S1933" i="2"/>
  <c r="S1932" i="2"/>
  <c r="S1931" i="2"/>
  <c r="S1930" i="2"/>
  <c r="S1929" i="2"/>
  <c r="S1928" i="2"/>
  <c r="S1927" i="2"/>
  <c r="S1926" i="2"/>
  <c r="S1925" i="2"/>
  <c r="S1924" i="2"/>
  <c r="S1923" i="2"/>
  <c r="S1922" i="2"/>
  <c r="S1921" i="2"/>
  <c r="S1920" i="2"/>
  <c r="S1919" i="2"/>
  <c r="S1918" i="2"/>
  <c r="S1917" i="2"/>
  <c r="S1916" i="2"/>
  <c r="S1915" i="2"/>
  <c r="S1914" i="2"/>
  <c r="S1913" i="2"/>
  <c r="S1912" i="2"/>
  <c r="S1911" i="2"/>
  <c r="S1910" i="2"/>
  <c r="S1909" i="2"/>
  <c r="S1908" i="2"/>
  <c r="S1907" i="2"/>
  <c r="S1906" i="2"/>
  <c r="S1905" i="2"/>
  <c r="S1904" i="2"/>
  <c r="S1903" i="2"/>
  <c r="S1902" i="2"/>
  <c r="S1901" i="2"/>
  <c r="S1900" i="2"/>
  <c r="S1899" i="2"/>
  <c r="S1898" i="2"/>
  <c r="S1897" i="2"/>
  <c r="S1896" i="2"/>
  <c r="S1895" i="2"/>
  <c r="S1894" i="2"/>
  <c r="S1893" i="2"/>
  <c r="S1892" i="2"/>
  <c r="S1891" i="2"/>
  <c r="S1890" i="2"/>
  <c r="S1889" i="2"/>
  <c r="S1888" i="2"/>
  <c r="S1887" i="2"/>
  <c r="S1886" i="2"/>
  <c r="S1885" i="2"/>
  <c r="S1884" i="2"/>
  <c r="S1883" i="2"/>
  <c r="S1882" i="2"/>
  <c r="S1881" i="2"/>
  <c r="S1880" i="2"/>
  <c r="S1879" i="2"/>
  <c r="S1878" i="2"/>
  <c r="S1877" i="2"/>
  <c r="S1876" i="2"/>
  <c r="S1875" i="2"/>
  <c r="S1874" i="2"/>
  <c r="S1873" i="2"/>
  <c r="S1872" i="2"/>
  <c r="S1871" i="2"/>
  <c r="S1870" i="2"/>
  <c r="S1869" i="2"/>
  <c r="S1868" i="2"/>
  <c r="S1867" i="2"/>
  <c r="S1866" i="2"/>
  <c r="S1865" i="2"/>
  <c r="S1864" i="2"/>
  <c r="S1863" i="2"/>
  <c r="S1862" i="2"/>
  <c r="S1861" i="2"/>
  <c r="S1860" i="2"/>
  <c r="S1859" i="2"/>
  <c r="S1858" i="2"/>
  <c r="S1857" i="2"/>
  <c r="S1856" i="2"/>
  <c r="S1855" i="2"/>
  <c r="S1854" i="2"/>
  <c r="S1853" i="2"/>
  <c r="S1852" i="2"/>
  <c r="S1851" i="2"/>
  <c r="S1850" i="2"/>
  <c r="S1849" i="2"/>
  <c r="S1848" i="2"/>
  <c r="S1847" i="2"/>
  <c r="S1846" i="2"/>
  <c r="S1845" i="2"/>
  <c r="S1844" i="2"/>
  <c r="S1843" i="2"/>
  <c r="S1842" i="2"/>
  <c r="S1841" i="2"/>
  <c r="S1840" i="2"/>
  <c r="S1839" i="2"/>
  <c r="S1838" i="2"/>
  <c r="S1837" i="2"/>
  <c r="S1836" i="2"/>
  <c r="S1835" i="2"/>
  <c r="S1834" i="2"/>
  <c r="S1833" i="2"/>
  <c r="S1832" i="2"/>
  <c r="S1831" i="2"/>
  <c r="S1830" i="2"/>
  <c r="S1829" i="2"/>
  <c r="S1828" i="2"/>
  <c r="S1827" i="2"/>
  <c r="S1826" i="2"/>
  <c r="S1825" i="2"/>
  <c r="S1824" i="2"/>
  <c r="S1823" i="2"/>
  <c r="S1822" i="2"/>
  <c r="S1821" i="2"/>
  <c r="S1820" i="2"/>
  <c r="S1819" i="2"/>
  <c r="S1818" i="2"/>
  <c r="S1817" i="2"/>
  <c r="S1816" i="2"/>
  <c r="S1815" i="2"/>
  <c r="S1814" i="2"/>
  <c r="S1813" i="2"/>
  <c r="S1812" i="2"/>
  <c r="S1811" i="2"/>
  <c r="S1810" i="2"/>
  <c r="S1809" i="2"/>
  <c r="S1808" i="2"/>
  <c r="S1807" i="2"/>
  <c r="S1806" i="2"/>
  <c r="S1805" i="2"/>
  <c r="S1804" i="2"/>
  <c r="S1803" i="2"/>
  <c r="S1802" i="2"/>
  <c r="S1801" i="2"/>
  <c r="S1800" i="2"/>
  <c r="S1799" i="2"/>
  <c r="S1798" i="2"/>
  <c r="S1797" i="2"/>
  <c r="S1796" i="2"/>
  <c r="S1795" i="2"/>
  <c r="S1794" i="2"/>
  <c r="S1793" i="2"/>
  <c r="S1792" i="2"/>
  <c r="S1791" i="2"/>
  <c r="S1790" i="2"/>
  <c r="S1789" i="2"/>
  <c r="S1788" i="2"/>
  <c r="S1787" i="2"/>
  <c r="S1786" i="2"/>
  <c r="S1785" i="2"/>
  <c r="S1784" i="2"/>
  <c r="S1783" i="2"/>
  <c r="S1782" i="2"/>
  <c r="S1781" i="2"/>
  <c r="S1780" i="2"/>
  <c r="S1779" i="2"/>
  <c r="S1778" i="2"/>
  <c r="S1777" i="2"/>
  <c r="S1776" i="2"/>
  <c r="S1775" i="2"/>
  <c r="S1774" i="2"/>
  <c r="S1773" i="2"/>
  <c r="S1772" i="2"/>
  <c r="S1771" i="2"/>
  <c r="S1770" i="2"/>
  <c r="S1769" i="2"/>
  <c r="S1768" i="2"/>
  <c r="S1767" i="2"/>
  <c r="S1766" i="2"/>
  <c r="S1765" i="2"/>
  <c r="S1764" i="2"/>
  <c r="S1763" i="2"/>
  <c r="S1762" i="2"/>
  <c r="S1761" i="2"/>
  <c r="S1760" i="2"/>
  <c r="S1759" i="2"/>
  <c r="S1758" i="2"/>
  <c r="S1757" i="2"/>
  <c r="S1756" i="2"/>
  <c r="S1755" i="2"/>
  <c r="S1754" i="2"/>
  <c r="S1753" i="2"/>
  <c r="S1752" i="2"/>
  <c r="S1751" i="2"/>
  <c r="S1750" i="2"/>
  <c r="S1749" i="2"/>
  <c r="S1748" i="2"/>
  <c r="S1747" i="2"/>
  <c r="S1746" i="2"/>
  <c r="S1745" i="2"/>
  <c r="S1744" i="2"/>
  <c r="S1743" i="2"/>
  <c r="S1742" i="2"/>
  <c r="S1741" i="2"/>
  <c r="S1740" i="2"/>
  <c r="S1739" i="2"/>
  <c r="S1738" i="2"/>
  <c r="S1737" i="2"/>
  <c r="S1736" i="2"/>
  <c r="S1735" i="2"/>
  <c r="S1734" i="2"/>
  <c r="S1733" i="2"/>
  <c r="S1732" i="2"/>
  <c r="S1731" i="2"/>
  <c r="S1730" i="2"/>
  <c r="S1729" i="2"/>
  <c r="S1728" i="2"/>
  <c r="S1727" i="2"/>
  <c r="S1726" i="2"/>
  <c r="S1725" i="2"/>
  <c r="S1724" i="2"/>
  <c r="S1723" i="2"/>
  <c r="S1722" i="2"/>
  <c r="S1721" i="2"/>
  <c r="S1720" i="2"/>
  <c r="S1719" i="2"/>
  <c r="S1718" i="2"/>
  <c r="S1717" i="2"/>
  <c r="S1716" i="2"/>
  <c r="S1715" i="2"/>
  <c r="S1714" i="2"/>
  <c r="S1713" i="2"/>
  <c r="S1712" i="2"/>
  <c r="S1711" i="2"/>
  <c r="S1710" i="2"/>
  <c r="S1709" i="2"/>
  <c r="S1708" i="2"/>
  <c r="S1707" i="2"/>
  <c r="S1706" i="2"/>
  <c r="S1705" i="2"/>
  <c r="S1704" i="2"/>
  <c r="S1703" i="2"/>
  <c r="S1702" i="2"/>
  <c r="S1701" i="2"/>
  <c r="S1700" i="2"/>
  <c r="S1699" i="2"/>
  <c r="S1698" i="2"/>
  <c r="S1697" i="2"/>
  <c r="S1696" i="2"/>
  <c r="S1695" i="2"/>
  <c r="S1694" i="2"/>
  <c r="S1693" i="2"/>
  <c r="S1692" i="2"/>
  <c r="S1691" i="2"/>
  <c r="S1690" i="2"/>
  <c r="S1689" i="2"/>
  <c r="S1688" i="2"/>
  <c r="S1687" i="2"/>
  <c r="S1686" i="2"/>
  <c r="S1685" i="2"/>
  <c r="S1684" i="2"/>
  <c r="S1683" i="2"/>
  <c r="S1682" i="2"/>
  <c r="S1681" i="2"/>
  <c r="S1680" i="2"/>
  <c r="S1679" i="2"/>
  <c r="S1678" i="2"/>
  <c r="S1677" i="2"/>
  <c r="S1676" i="2"/>
  <c r="S1675" i="2"/>
  <c r="S1674" i="2"/>
  <c r="S1673" i="2"/>
  <c r="S1672" i="2"/>
  <c r="S1671" i="2"/>
  <c r="S1670" i="2"/>
  <c r="S1669" i="2"/>
  <c r="S1668" i="2"/>
  <c r="S1667" i="2"/>
  <c r="S1666" i="2"/>
  <c r="S1665" i="2"/>
  <c r="S1664" i="2"/>
  <c r="S1663" i="2"/>
  <c r="S1662" i="2"/>
  <c r="S1661" i="2"/>
  <c r="S1660" i="2"/>
  <c r="S1659" i="2"/>
  <c r="S1658" i="2"/>
  <c r="S1657" i="2"/>
  <c r="S1656" i="2"/>
  <c r="S1655" i="2"/>
  <c r="S1654" i="2"/>
  <c r="S1653" i="2"/>
  <c r="S1652" i="2"/>
  <c r="S1651" i="2"/>
  <c r="S1650" i="2"/>
  <c r="S1649" i="2"/>
  <c r="S1648" i="2"/>
  <c r="S1647" i="2"/>
  <c r="S1646" i="2"/>
  <c r="S1645" i="2"/>
  <c r="S1644" i="2"/>
  <c r="S1643" i="2"/>
  <c r="S1642" i="2"/>
  <c r="S1641" i="2"/>
  <c r="S1640" i="2"/>
  <c r="S1639" i="2"/>
  <c r="S1638" i="2"/>
  <c r="S1637" i="2"/>
  <c r="S1636" i="2"/>
  <c r="S1635" i="2"/>
  <c r="S1634" i="2"/>
  <c r="S1633" i="2"/>
  <c r="S1632" i="2"/>
  <c r="S1631" i="2"/>
  <c r="S1630" i="2"/>
  <c r="S1629" i="2"/>
  <c r="S1628" i="2"/>
  <c r="S1627" i="2"/>
  <c r="S1626" i="2"/>
  <c r="S1625" i="2"/>
  <c r="S1624" i="2"/>
  <c r="S1623" i="2"/>
  <c r="S1622" i="2"/>
  <c r="S1621" i="2"/>
  <c r="S1620" i="2"/>
  <c r="S1619" i="2"/>
  <c r="S1618" i="2"/>
  <c r="S1617" i="2"/>
  <c r="S1616" i="2"/>
  <c r="S1615" i="2"/>
  <c r="S1614" i="2"/>
  <c r="S1613" i="2"/>
  <c r="S1612" i="2"/>
  <c r="S1611" i="2"/>
  <c r="S1610" i="2"/>
  <c r="S1609" i="2"/>
  <c r="S1608" i="2"/>
  <c r="S1607" i="2"/>
  <c r="S1606" i="2"/>
  <c r="S1605" i="2"/>
  <c r="S1604" i="2"/>
  <c r="S1603" i="2"/>
  <c r="S1602" i="2"/>
  <c r="S1601" i="2"/>
  <c r="S1600" i="2"/>
  <c r="S1599" i="2"/>
  <c r="S1598" i="2"/>
  <c r="S1597" i="2"/>
  <c r="S1596" i="2"/>
  <c r="S1595" i="2"/>
  <c r="S1594" i="2"/>
  <c r="S1593" i="2"/>
  <c r="S1592" i="2"/>
  <c r="S1591" i="2"/>
  <c r="S1590" i="2"/>
  <c r="S1589" i="2"/>
  <c r="S1588" i="2"/>
  <c r="S1587" i="2"/>
  <c r="S1586" i="2"/>
  <c r="S1585" i="2"/>
  <c r="S1584" i="2"/>
  <c r="S1583" i="2"/>
  <c r="S1582" i="2"/>
  <c r="S1581" i="2"/>
  <c r="S1580" i="2"/>
  <c r="S1579" i="2"/>
  <c r="S1578" i="2"/>
  <c r="S1577" i="2"/>
  <c r="S1576" i="2"/>
  <c r="S1575" i="2"/>
  <c r="S1574" i="2"/>
  <c r="S1573" i="2"/>
  <c r="S1572" i="2"/>
  <c r="S1571" i="2"/>
  <c r="S1570" i="2"/>
  <c r="S1569" i="2"/>
  <c r="S1568" i="2"/>
  <c r="S1567" i="2"/>
  <c r="S1566" i="2"/>
  <c r="S1565" i="2"/>
  <c r="S1564" i="2"/>
  <c r="S1563" i="2"/>
  <c r="S1562" i="2"/>
  <c r="S1561" i="2"/>
  <c r="S1560" i="2"/>
  <c r="S1559" i="2"/>
  <c r="S1558" i="2"/>
  <c r="S1557" i="2"/>
  <c r="S1556" i="2"/>
  <c r="S1555" i="2"/>
  <c r="S1554" i="2"/>
  <c r="S1553" i="2"/>
  <c r="S1552" i="2"/>
  <c r="S1551" i="2"/>
  <c r="S1550" i="2"/>
  <c r="S1549" i="2"/>
  <c r="S1548" i="2"/>
  <c r="S1547" i="2"/>
  <c r="S1546" i="2"/>
  <c r="S1545" i="2"/>
  <c r="S1544" i="2"/>
  <c r="S1543" i="2"/>
  <c r="S1542" i="2"/>
  <c r="S1541" i="2"/>
  <c r="S1540" i="2"/>
  <c r="S1539" i="2"/>
  <c r="S1538" i="2"/>
  <c r="S1537" i="2"/>
  <c r="S1536" i="2"/>
  <c r="S1535" i="2"/>
  <c r="S1534" i="2"/>
  <c r="S1533" i="2"/>
  <c r="S1532" i="2"/>
  <c r="S1531" i="2"/>
  <c r="S1530" i="2"/>
  <c r="S1529" i="2"/>
  <c r="S1528" i="2"/>
  <c r="S1527" i="2"/>
  <c r="S1526" i="2"/>
  <c r="S1525" i="2"/>
  <c r="S1524" i="2"/>
  <c r="S1523" i="2"/>
  <c r="S1522" i="2"/>
  <c r="S1521" i="2"/>
  <c r="S1520" i="2"/>
  <c r="S1519" i="2"/>
  <c r="S1518" i="2"/>
  <c r="S1517" i="2"/>
  <c r="S1516" i="2"/>
  <c r="S1515" i="2"/>
  <c r="S1514" i="2"/>
  <c r="S1513" i="2"/>
  <c r="S1512" i="2"/>
  <c r="S1511" i="2"/>
  <c r="S1510" i="2"/>
  <c r="S1509" i="2"/>
  <c r="S1508" i="2"/>
  <c r="S1507" i="2"/>
  <c r="S1506" i="2"/>
  <c r="S1505" i="2"/>
  <c r="S1504" i="2"/>
  <c r="S1503" i="2"/>
  <c r="S1502" i="2"/>
  <c r="S1501" i="2"/>
  <c r="S1500" i="2"/>
  <c r="S1499" i="2"/>
  <c r="S1498" i="2"/>
  <c r="S1497" i="2"/>
  <c r="S1496" i="2"/>
  <c r="S1495" i="2"/>
  <c r="S1494" i="2"/>
  <c r="S1493" i="2"/>
  <c r="S1492" i="2"/>
  <c r="S1491" i="2"/>
  <c r="S1490" i="2"/>
  <c r="S1489" i="2"/>
  <c r="S1488" i="2"/>
  <c r="S1487" i="2"/>
  <c r="S1486" i="2"/>
  <c r="S1485" i="2"/>
  <c r="S1484" i="2"/>
  <c r="S1483" i="2"/>
  <c r="S1482" i="2"/>
  <c r="S1481" i="2"/>
  <c r="S1480" i="2"/>
  <c r="S1479" i="2"/>
  <c r="S1478" i="2"/>
  <c r="S1477" i="2"/>
  <c r="S1476" i="2"/>
  <c r="S1475" i="2"/>
  <c r="S1474" i="2"/>
  <c r="S1473" i="2"/>
  <c r="S1472" i="2"/>
  <c r="S1471" i="2"/>
  <c r="S1470" i="2"/>
  <c r="S1469" i="2"/>
  <c r="S1468" i="2"/>
  <c r="S1467" i="2"/>
  <c r="S1466" i="2"/>
  <c r="S1465" i="2"/>
  <c r="S1464" i="2"/>
  <c r="S1463" i="2"/>
  <c r="S1462" i="2"/>
  <c r="S1461" i="2"/>
  <c r="S1460" i="2"/>
  <c r="S1459" i="2"/>
  <c r="S1458" i="2"/>
  <c r="S1457" i="2"/>
  <c r="S1456" i="2"/>
  <c r="S1455" i="2"/>
  <c r="S1454" i="2"/>
  <c r="S1453" i="2"/>
  <c r="S1452" i="2"/>
  <c r="S1451" i="2"/>
  <c r="S1450" i="2"/>
  <c r="S1449" i="2"/>
  <c r="S1448" i="2"/>
  <c r="S1447" i="2"/>
  <c r="S1446" i="2"/>
  <c r="S1445" i="2"/>
  <c r="S1444" i="2"/>
  <c r="S1443" i="2"/>
  <c r="S1442" i="2"/>
  <c r="S1441" i="2"/>
  <c r="S1440" i="2"/>
  <c r="S1439" i="2"/>
  <c r="S1438" i="2"/>
  <c r="S1437" i="2"/>
  <c r="S1436" i="2"/>
  <c r="S1435" i="2"/>
  <c r="S1434" i="2"/>
  <c r="S1433" i="2"/>
  <c r="S1432" i="2"/>
  <c r="S1431" i="2"/>
  <c r="S1430" i="2"/>
  <c r="S1429" i="2"/>
  <c r="S1428" i="2"/>
  <c r="S1427" i="2"/>
  <c r="S1426" i="2"/>
  <c r="S1425" i="2"/>
  <c r="S1424" i="2"/>
  <c r="S1423" i="2"/>
  <c r="S1422" i="2"/>
  <c r="S1421" i="2"/>
  <c r="S1420" i="2"/>
  <c r="S1419" i="2"/>
  <c r="S1418" i="2"/>
  <c r="S1417" i="2"/>
  <c r="S1416" i="2"/>
  <c r="S1415" i="2"/>
  <c r="S1414" i="2"/>
  <c r="S1413" i="2"/>
  <c r="S1412" i="2"/>
  <c r="S1411" i="2"/>
  <c r="S1410" i="2"/>
  <c r="S1409" i="2"/>
  <c r="S1408" i="2"/>
  <c r="S1407" i="2"/>
  <c r="S1406" i="2"/>
  <c r="S1405" i="2"/>
  <c r="S1404" i="2"/>
  <c r="S1403" i="2"/>
  <c r="S1402" i="2"/>
  <c r="S1401" i="2"/>
  <c r="S1400" i="2"/>
  <c r="S1399" i="2"/>
  <c r="S1398" i="2"/>
  <c r="S1397" i="2"/>
  <c r="S1396" i="2"/>
  <c r="S1395" i="2"/>
  <c r="S1394" i="2"/>
  <c r="S1393" i="2"/>
  <c r="S1392" i="2"/>
  <c r="S1391" i="2"/>
  <c r="S1390" i="2"/>
  <c r="S1389" i="2"/>
  <c r="S1388" i="2"/>
  <c r="S1387" i="2"/>
  <c r="S1386" i="2"/>
  <c r="S1385" i="2"/>
  <c r="S1384" i="2"/>
  <c r="S1383" i="2"/>
  <c r="S1382" i="2"/>
  <c r="S1381" i="2"/>
  <c r="S1380" i="2"/>
  <c r="S1379" i="2"/>
  <c r="S1378" i="2"/>
  <c r="S1377" i="2"/>
  <c r="S1376" i="2"/>
  <c r="S1375" i="2"/>
  <c r="S1374" i="2"/>
  <c r="S1373" i="2"/>
  <c r="S1372" i="2"/>
  <c r="S1371" i="2"/>
  <c r="S1370" i="2"/>
  <c r="S1369" i="2"/>
  <c r="S1368" i="2"/>
  <c r="S1367" i="2"/>
  <c r="S1366" i="2"/>
  <c r="S1365" i="2"/>
  <c r="S1364" i="2"/>
  <c r="S1363" i="2"/>
  <c r="S1362" i="2"/>
  <c r="S1361" i="2"/>
  <c r="S1360" i="2"/>
  <c r="S1359" i="2"/>
  <c r="S1358" i="2"/>
  <c r="S1357" i="2"/>
  <c r="S1356" i="2"/>
  <c r="S1355" i="2"/>
  <c r="S1354" i="2"/>
  <c r="S1353" i="2"/>
  <c r="S1352" i="2"/>
  <c r="S1351" i="2"/>
  <c r="S1350" i="2"/>
  <c r="S1349" i="2"/>
  <c r="S1348" i="2"/>
  <c r="S1347" i="2"/>
  <c r="S1346" i="2"/>
  <c r="S1345" i="2"/>
  <c r="S1344" i="2"/>
  <c r="S1343" i="2"/>
  <c r="S1342" i="2"/>
  <c r="S1341" i="2"/>
  <c r="S1340" i="2"/>
  <c r="S1339" i="2"/>
  <c r="S1338" i="2"/>
  <c r="S1337" i="2"/>
  <c r="S1336" i="2"/>
  <c r="S1335" i="2"/>
  <c r="S1334" i="2"/>
  <c r="S1333" i="2"/>
  <c r="S1332" i="2"/>
  <c r="S1331" i="2"/>
  <c r="S1330" i="2"/>
  <c r="S1329" i="2"/>
  <c r="S1328" i="2"/>
  <c r="S1327" i="2"/>
  <c r="S1326" i="2"/>
  <c r="S1325" i="2"/>
  <c r="S1324" i="2"/>
  <c r="S1323" i="2"/>
  <c r="S1322" i="2"/>
  <c r="S1321" i="2"/>
  <c r="S1320" i="2"/>
  <c r="S1319" i="2"/>
  <c r="S1318" i="2"/>
  <c r="S1317" i="2"/>
  <c r="S1316" i="2"/>
  <c r="S1315" i="2"/>
  <c r="S1314" i="2"/>
  <c r="S1313" i="2"/>
  <c r="S1312" i="2"/>
  <c r="S1311" i="2"/>
  <c r="S1310" i="2"/>
  <c r="S1309" i="2"/>
  <c r="S1308" i="2"/>
  <c r="S1307" i="2"/>
  <c r="S1306" i="2"/>
  <c r="S1305" i="2"/>
  <c r="S1304" i="2"/>
  <c r="S1303" i="2"/>
  <c r="S1302" i="2"/>
  <c r="S1301" i="2"/>
  <c r="S1300" i="2"/>
  <c r="S1299" i="2"/>
  <c r="S1298" i="2"/>
  <c r="S1297" i="2"/>
  <c r="S1296" i="2"/>
  <c r="S1295" i="2"/>
  <c r="S1294" i="2"/>
  <c r="S1293" i="2"/>
  <c r="S1292" i="2"/>
  <c r="S1291" i="2"/>
  <c r="S1290" i="2"/>
  <c r="S1289" i="2"/>
  <c r="S1288" i="2"/>
  <c r="S1287" i="2"/>
  <c r="S1286" i="2"/>
  <c r="S1285" i="2"/>
  <c r="S1284" i="2"/>
  <c r="S1283" i="2"/>
  <c r="S1282" i="2"/>
  <c r="S1281" i="2"/>
  <c r="S1280" i="2"/>
  <c r="S1279" i="2"/>
  <c r="S1278" i="2"/>
  <c r="S1277" i="2"/>
  <c r="S1276" i="2"/>
  <c r="S1275" i="2"/>
  <c r="S1274" i="2"/>
  <c r="S1273" i="2"/>
  <c r="S1272" i="2"/>
  <c r="S1271" i="2"/>
  <c r="S1270" i="2"/>
  <c r="S1269" i="2"/>
  <c r="S1268" i="2"/>
  <c r="S1267" i="2"/>
  <c r="S1266" i="2"/>
  <c r="S1265" i="2"/>
  <c r="S1264" i="2"/>
  <c r="S1263" i="2"/>
  <c r="S1262" i="2"/>
  <c r="S1261" i="2"/>
  <c r="S1260" i="2"/>
  <c r="S1259" i="2"/>
  <c r="S1258" i="2"/>
  <c r="S1257" i="2"/>
  <c r="S1256" i="2"/>
  <c r="S1255" i="2"/>
  <c r="S1254" i="2"/>
  <c r="S1253" i="2"/>
  <c r="S1252" i="2"/>
  <c r="S1251" i="2"/>
  <c r="S1250" i="2"/>
  <c r="S1249" i="2"/>
  <c r="S1248" i="2"/>
  <c r="S1247" i="2"/>
  <c r="S1246" i="2"/>
  <c r="S1245" i="2"/>
  <c r="S1244" i="2"/>
  <c r="S1243" i="2"/>
  <c r="S1242" i="2"/>
  <c r="S1241" i="2"/>
  <c r="S1240" i="2"/>
  <c r="S1239" i="2"/>
  <c r="S1238" i="2"/>
  <c r="S1237" i="2"/>
  <c r="S1236" i="2"/>
  <c r="S1235" i="2"/>
  <c r="S1234" i="2"/>
  <c r="S1233" i="2"/>
  <c r="S1232" i="2"/>
  <c r="S1231" i="2"/>
  <c r="S1230" i="2"/>
  <c r="S1229" i="2"/>
  <c r="S1228" i="2"/>
  <c r="S1227" i="2"/>
  <c r="S1226" i="2"/>
  <c r="S1225" i="2"/>
  <c r="S1224" i="2"/>
  <c r="S1223" i="2"/>
  <c r="S1222" i="2"/>
  <c r="S1221" i="2"/>
  <c r="S1220" i="2"/>
  <c r="S1219" i="2"/>
  <c r="S1218" i="2"/>
  <c r="S1217" i="2"/>
  <c r="S1216" i="2"/>
  <c r="S1215" i="2"/>
  <c r="S1214" i="2"/>
  <c r="S1213" i="2"/>
  <c r="S1212" i="2"/>
  <c r="S1211" i="2"/>
  <c r="S1210" i="2"/>
  <c r="S1209" i="2"/>
  <c r="S1208" i="2"/>
  <c r="S1207" i="2"/>
  <c r="S1206" i="2"/>
  <c r="S1205" i="2"/>
  <c r="S1204" i="2"/>
  <c r="S1203" i="2"/>
  <c r="S1202" i="2"/>
  <c r="S1201" i="2"/>
  <c r="S1200" i="2"/>
  <c r="S1199" i="2"/>
  <c r="S1198" i="2"/>
  <c r="S1197" i="2"/>
  <c r="S1196" i="2"/>
  <c r="S1195" i="2"/>
  <c r="S1194" i="2"/>
  <c r="S1193" i="2"/>
  <c r="S1192" i="2"/>
  <c r="S1191" i="2"/>
  <c r="S1190" i="2"/>
  <c r="S1189" i="2"/>
  <c r="S1188" i="2"/>
  <c r="S1187" i="2"/>
  <c r="S1186" i="2"/>
  <c r="S1185" i="2"/>
  <c r="S1184" i="2"/>
  <c r="S1183" i="2"/>
  <c r="S1182" i="2"/>
  <c r="S1181" i="2"/>
  <c r="S1180" i="2"/>
  <c r="S1179" i="2"/>
  <c r="S1178" i="2"/>
  <c r="S1177" i="2"/>
  <c r="S1176" i="2"/>
  <c r="S1175" i="2"/>
  <c r="S1174" i="2"/>
  <c r="S1173" i="2"/>
  <c r="S1172" i="2"/>
  <c r="S1171" i="2"/>
  <c r="S1170" i="2"/>
  <c r="S1169" i="2"/>
  <c r="S1168" i="2"/>
  <c r="S1167" i="2"/>
  <c r="S1166" i="2"/>
  <c r="S1165" i="2"/>
  <c r="S1164" i="2"/>
  <c r="S1163" i="2"/>
  <c r="S1162" i="2"/>
  <c r="S1161" i="2"/>
  <c r="S1160" i="2"/>
  <c r="S1159" i="2"/>
  <c r="S1158" i="2"/>
  <c r="S1157" i="2"/>
  <c r="S1156" i="2"/>
  <c r="S1155" i="2"/>
  <c r="S1154" i="2"/>
  <c r="S1153" i="2"/>
  <c r="S1152" i="2"/>
  <c r="S1151" i="2"/>
  <c r="S1150" i="2"/>
  <c r="S1149" i="2"/>
  <c r="S1148" i="2"/>
  <c r="S1147" i="2"/>
  <c r="S1146" i="2"/>
  <c r="S1145" i="2"/>
  <c r="S1144" i="2"/>
  <c r="S1143" i="2"/>
  <c r="S1142" i="2"/>
  <c r="S1141" i="2"/>
  <c r="S1140" i="2"/>
  <c r="S1139" i="2"/>
  <c r="S1138" i="2"/>
  <c r="S1137" i="2"/>
  <c r="S1136" i="2"/>
  <c r="S1135" i="2"/>
  <c r="S1134" i="2"/>
  <c r="S1133" i="2"/>
  <c r="S1132" i="2"/>
  <c r="S1131" i="2"/>
  <c r="S1130" i="2"/>
  <c r="S1129" i="2"/>
  <c r="S1128" i="2"/>
  <c r="S1127" i="2"/>
  <c r="S1126" i="2"/>
  <c r="S1125" i="2"/>
  <c r="S1124" i="2"/>
  <c r="S1123" i="2"/>
  <c r="S1122" i="2"/>
  <c r="S1121" i="2"/>
  <c r="S1120" i="2"/>
  <c r="S1119" i="2"/>
  <c r="S1118" i="2"/>
  <c r="S1117" i="2"/>
  <c r="S1116" i="2"/>
  <c r="S1115" i="2"/>
  <c r="S1114" i="2"/>
  <c r="S1113" i="2"/>
  <c r="S1112" i="2"/>
  <c r="S1111" i="2"/>
  <c r="S1110" i="2"/>
  <c r="S1109" i="2"/>
  <c r="S1108" i="2"/>
  <c r="S1107" i="2"/>
  <c r="S1106" i="2"/>
  <c r="S1105" i="2"/>
  <c r="S1104" i="2"/>
  <c r="S1103" i="2"/>
  <c r="S1102" i="2"/>
  <c r="S1101" i="2"/>
  <c r="S1100" i="2"/>
  <c r="S1099" i="2"/>
  <c r="S1098" i="2"/>
  <c r="S1097" i="2"/>
  <c r="S1096" i="2"/>
  <c r="S1095" i="2"/>
  <c r="S1094" i="2"/>
  <c r="S1093" i="2"/>
  <c r="S1092" i="2"/>
  <c r="S1091" i="2"/>
  <c r="S1090" i="2"/>
  <c r="S1089" i="2"/>
  <c r="S1088" i="2"/>
  <c r="S1087" i="2"/>
  <c r="S1086" i="2"/>
  <c r="S1085" i="2"/>
  <c r="S1084" i="2"/>
  <c r="S1083" i="2"/>
  <c r="S1082" i="2"/>
  <c r="S1081" i="2"/>
  <c r="S1080" i="2"/>
  <c r="S1079" i="2"/>
  <c r="S1078" i="2"/>
  <c r="S1077" i="2"/>
  <c r="S1076" i="2"/>
  <c r="S1075" i="2"/>
  <c r="S1074" i="2"/>
  <c r="S1073" i="2"/>
  <c r="S1072" i="2"/>
  <c r="S1071" i="2"/>
  <c r="S1070" i="2"/>
  <c r="S1069" i="2"/>
  <c r="S1068" i="2"/>
  <c r="S1067" i="2"/>
  <c r="S1066" i="2"/>
  <c r="S1065" i="2"/>
  <c r="S1064" i="2"/>
  <c r="S1063" i="2"/>
  <c r="S1062" i="2"/>
  <c r="S1061" i="2"/>
  <c r="S1060" i="2"/>
  <c r="S1059" i="2"/>
  <c r="S1058" i="2"/>
  <c r="S1057" i="2"/>
  <c r="S1056" i="2"/>
  <c r="S1055" i="2"/>
  <c r="S1054" i="2"/>
  <c r="S1053" i="2"/>
  <c r="S1052" i="2"/>
  <c r="S1051" i="2"/>
  <c r="S1050" i="2"/>
  <c r="S1049" i="2"/>
  <c r="S1048" i="2"/>
  <c r="S1047" i="2"/>
  <c r="S1046" i="2"/>
  <c r="S1045" i="2"/>
  <c r="S1044" i="2"/>
  <c r="S1043" i="2"/>
  <c r="S1042" i="2"/>
  <c r="S1041" i="2"/>
  <c r="S1040" i="2"/>
  <c r="S1039" i="2"/>
  <c r="S1038" i="2"/>
  <c r="S1037" i="2"/>
  <c r="S1036" i="2"/>
  <c r="S1035" i="2"/>
  <c r="S1034" i="2"/>
  <c r="S1033" i="2"/>
  <c r="S1032" i="2"/>
  <c r="S1031" i="2"/>
  <c r="S1030" i="2"/>
  <c r="S1029" i="2"/>
  <c r="S1028" i="2"/>
  <c r="S1027" i="2"/>
  <c r="S1026" i="2"/>
  <c r="S1025" i="2"/>
  <c r="S1024" i="2"/>
  <c r="S1023" i="2"/>
  <c r="S1022" i="2"/>
  <c r="S1021" i="2"/>
  <c r="S1020" i="2"/>
  <c r="S1019" i="2"/>
  <c r="S1018" i="2"/>
  <c r="S1017" i="2"/>
  <c r="S1016" i="2"/>
  <c r="S1015" i="2"/>
  <c r="S1014" i="2"/>
  <c r="S1013" i="2"/>
  <c r="S1012" i="2"/>
  <c r="S1011" i="2"/>
  <c r="S1010" i="2"/>
  <c r="S1009" i="2"/>
  <c r="S1008" i="2"/>
  <c r="S1007" i="2"/>
  <c r="S1006" i="2"/>
  <c r="S1005" i="2"/>
  <c r="S1004" i="2"/>
  <c r="S1003" i="2"/>
  <c r="S1002" i="2"/>
  <c r="S1001" i="2"/>
  <c r="S1000" i="2"/>
  <c r="S999" i="2"/>
  <c r="S998" i="2"/>
  <c r="S997" i="2"/>
  <c r="S996" i="2"/>
  <c r="S995" i="2"/>
  <c r="S994" i="2"/>
  <c r="S993" i="2"/>
  <c r="S992" i="2"/>
  <c r="S991" i="2"/>
  <c r="S990" i="2"/>
  <c r="S989" i="2"/>
  <c r="S988" i="2"/>
  <c r="S987" i="2"/>
  <c r="S986" i="2"/>
  <c r="S985" i="2"/>
  <c r="S984" i="2"/>
  <c r="S983" i="2"/>
  <c r="S982" i="2"/>
  <c r="S981" i="2"/>
  <c r="S980" i="2"/>
  <c r="S979" i="2"/>
  <c r="S978" i="2"/>
  <c r="S977" i="2"/>
  <c r="S976" i="2"/>
  <c r="S975" i="2"/>
  <c r="S974" i="2"/>
  <c r="S973" i="2"/>
  <c r="S972" i="2"/>
  <c r="S971" i="2"/>
  <c r="S970" i="2"/>
  <c r="S969" i="2"/>
  <c r="S968" i="2"/>
  <c r="S967" i="2"/>
  <c r="S966" i="2"/>
  <c r="S965" i="2"/>
  <c r="S964" i="2"/>
  <c r="S963" i="2"/>
  <c r="S962" i="2"/>
  <c r="S961" i="2"/>
  <c r="S960" i="2"/>
  <c r="S959" i="2"/>
  <c r="S958" i="2"/>
  <c r="S957" i="2"/>
  <c r="S956" i="2"/>
  <c r="S955" i="2"/>
  <c r="S954" i="2"/>
  <c r="S953" i="2"/>
  <c r="S952" i="2"/>
  <c r="S951" i="2"/>
  <c r="S950" i="2"/>
  <c r="S949" i="2"/>
  <c r="S948" i="2"/>
  <c r="S947" i="2"/>
  <c r="S946" i="2"/>
  <c r="S945" i="2"/>
  <c r="S944" i="2"/>
  <c r="S943" i="2"/>
  <c r="S942" i="2"/>
  <c r="S941" i="2"/>
  <c r="S940" i="2"/>
  <c r="S939" i="2"/>
  <c r="S938" i="2"/>
  <c r="S937" i="2"/>
  <c r="S936" i="2"/>
  <c r="S935" i="2"/>
  <c r="S934" i="2"/>
  <c r="S933" i="2"/>
  <c r="S932" i="2"/>
  <c r="S931" i="2"/>
  <c r="S930" i="2"/>
  <c r="S929" i="2"/>
  <c r="S928" i="2"/>
  <c r="S927" i="2"/>
  <c r="S926" i="2"/>
  <c r="S925" i="2"/>
  <c r="S924" i="2"/>
  <c r="S923" i="2"/>
  <c r="S922" i="2"/>
  <c r="S921" i="2"/>
  <c r="S920" i="2"/>
  <c r="S919" i="2"/>
  <c r="S918" i="2"/>
  <c r="S917" i="2"/>
  <c r="S916" i="2"/>
  <c r="S915" i="2"/>
  <c r="S914" i="2"/>
  <c r="S913" i="2"/>
  <c r="S912" i="2"/>
  <c r="S911" i="2"/>
  <c r="S910" i="2"/>
  <c r="S909" i="2"/>
  <c r="S908" i="2"/>
  <c r="S907" i="2"/>
  <c r="S906" i="2"/>
  <c r="S905" i="2"/>
  <c r="S904" i="2"/>
  <c r="S903" i="2"/>
  <c r="S902" i="2"/>
  <c r="S901" i="2"/>
  <c r="S900" i="2"/>
  <c r="S899" i="2"/>
  <c r="S898" i="2"/>
  <c r="S897" i="2"/>
  <c r="S896" i="2"/>
  <c r="S895" i="2"/>
  <c r="S894" i="2"/>
  <c r="S893" i="2"/>
  <c r="S892" i="2"/>
  <c r="S891" i="2"/>
  <c r="S890" i="2"/>
  <c r="S889" i="2"/>
  <c r="S888" i="2"/>
  <c r="S887" i="2"/>
  <c r="S886" i="2"/>
  <c r="S885" i="2"/>
  <c r="S884" i="2"/>
  <c r="S883" i="2"/>
  <c r="S882" i="2"/>
  <c r="S881" i="2"/>
  <c r="S880" i="2"/>
  <c r="S879" i="2"/>
  <c r="S878" i="2"/>
  <c r="S877" i="2"/>
  <c r="S876" i="2"/>
  <c r="S875" i="2"/>
  <c r="S874" i="2"/>
  <c r="S873" i="2"/>
  <c r="S872" i="2"/>
  <c r="S871" i="2"/>
  <c r="S870" i="2"/>
  <c r="S869" i="2"/>
  <c r="S868" i="2"/>
  <c r="S867" i="2"/>
  <c r="S866" i="2"/>
  <c r="S865" i="2"/>
  <c r="S864" i="2"/>
  <c r="S863" i="2"/>
  <c r="S862" i="2"/>
  <c r="S861" i="2"/>
  <c r="S860" i="2"/>
  <c r="S859" i="2"/>
  <c r="S858" i="2"/>
  <c r="S857" i="2"/>
  <c r="S856" i="2"/>
  <c r="S855" i="2"/>
  <c r="S854" i="2"/>
  <c r="S853" i="2"/>
  <c r="S852" i="2"/>
  <c r="S851" i="2"/>
  <c r="S850" i="2"/>
  <c r="S849" i="2"/>
  <c r="S848" i="2"/>
  <c r="S847" i="2"/>
  <c r="S846" i="2"/>
  <c r="S845" i="2"/>
  <c r="S844" i="2"/>
  <c r="S843" i="2"/>
  <c r="S842" i="2"/>
  <c r="S841" i="2"/>
  <c r="S840" i="2"/>
  <c r="S839" i="2"/>
  <c r="S838" i="2"/>
  <c r="S837" i="2"/>
  <c r="S836" i="2"/>
  <c r="S835" i="2"/>
  <c r="S834" i="2"/>
  <c r="S833" i="2"/>
  <c r="S832" i="2"/>
  <c r="S831" i="2"/>
  <c r="S830" i="2"/>
  <c r="S829" i="2"/>
  <c r="S828" i="2"/>
  <c r="S827" i="2"/>
  <c r="S826" i="2"/>
  <c r="S825" i="2"/>
  <c r="S824" i="2"/>
  <c r="S823" i="2"/>
  <c r="S822" i="2"/>
  <c r="S821" i="2"/>
  <c r="S820" i="2"/>
  <c r="S819" i="2"/>
  <c r="S818" i="2"/>
  <c r="S817" i="2"/>
  <c r="S816" i="2"/>
  <c r="S815" i="2"/>
  <c r="S814" i="2"/>
  <c r="S813" i="2"/>
  <c r="S812" i="2"/>
  <c r="S811" i="2"/>
  <c r="S810" i="2"/>
  <c r="S809" i="2"/>
  <c r="S808" i="2"/>
  <c r="S807" i="2"/>
  <c r="S806" i="2"/>
  <c r="S805" i="2"/>
  <c r="S804" i="2"/>
  <c r="S803" i="2"/>
  <c r="S802" i="2"/>
  <c r="S801" i="2"/>
  <c r="S800" i="2"/>
  <c r="S799" i="2"/>
  <c r="S798" i="2"/>
  <c r="S797" i="2"/>
  <c r="S796" i="2"/>
  <c r="S795" i="2"/>
  <c r="S794" i="2"/>
  <c r="S793" i="2"/>
  <c r="S792" i="2"/>
  <c r="S791" i="2"/>
  <c r="S790" i="2"/>
  <c r="S789" i="2"/>
  <c r="S788" i="2"/>
  <c r="S787" i="2"/>
  <c r="S786" i="2"/>
  <c r="S785" i="2"/>
  <c r="S784" i="2"/>
  <c r="S783" i="2"/>
  <c r="S782" i="2"/>
  <c r="S781" i="2"/>
  <c r="S780" i="2"/>
  <c r="S779" i="2"/>
  <c r="S778" i="2"/>
  <c r="S777" i="2"/>
  <c r="S776" i="2"/>
  <c r="S775" i="2"/>
  <c r="S774" i="2"/>
  <c r="S773" i="2"/>
  <c r="S772" i="2"/>
  <c r="S771" i="2"/>
  <c r="S770" i="2"/>
  <c r="S769" i="2"/>
  <c r="S768" i="2"/>
  <c r="S767" i="2"/>
  <c r="S766" i="2"/>
  <c r="S765" i="2"/>
  <c r="S764" i="2"/>
  <c r="S763" i="2"/>
  <c r="S762" i="2"/>
  <c r="S761" i="2"/>
  <c r="S760" i="2"/>
  <c r="S759" i="2"/>
  <c r="S758" i="2"/>
  <c r="S757" i="2"/>
  <c r="S756" i="2"/>
  <c r="S755" i="2"/>
  <c r="S754" i="2"/>
  <c r="S753" i="2"/>
  <c r="S752" i="2"/>
  <c r="S751" i="2"/>
  <c r="S750" i="2"/>
  <c r="S749" i="2"/>
  <c r="S748" i="2"/>
  <c r="S747" i="2"/>
  <c r="S746" i="2"/>
  <c r="S745" i="2"/>
  <c r="S744" i="2"/>
  <c r="S743" i="2"/>
  <c r="S742" i="2"/>
  <c r="S741" i="2"/>
  <c r="S740" i="2"/>
  <c r="S739" i="2"/>
  <c r="S738" i="2"/>
  <c r="S737" i="2"/>
  <c r="S736" i="2"/>
  <c r="S735" i="2"/>
  <c r="S734" i="2"/>
  <c r="S733" i="2"/>
  <c r="S732" i="2"/>
  <c r="S731" i="2"/>
  <c r="S730" i="2"/>
  <c r="S729" i="2"/>
  <c r="S728" i="2"/>
  <c r="S727" i="2"/>
  <c r="S726" i="2"/>
  <c r="S725" i="2"/>
  <c r="S724" i="2"/>
  <c r="S723" i="2"/>
  <c r="S722" i="2"/>
  <c r="S721" i="2"/>
  <c r="S720" i="2"/>
  <c r="S719" i="2"/>
  <c r="S718" i="2"/>
  <c r="S717" i="2"/>
  <c r="S716" i="2"/>
  <c r="S715" i="2"/>
  <c r="S714" i="2"/>
  <c r="S713" i="2"/>
  <c r="S712" i="2"/>
  <c r="S711" i="2"/>
  <c r="S710" i="2"/>
  <c r="S709" i="2"/>
  <c r="S708" i="2"/>
  <c r="S707" i="2"/>
  <c r="S706" i="2"/>
  <c r="S705" i="2"/>
  <c r="S704" i="2"/>
  <c r="S703" i="2"/>
  <c r="S702" i="2"/>
  <c r="S701" i="2"/>
  <c r="S700" i="2"/>
  <c r="S699" i="2"/>
  <c r="S698" i="2"/>
  <c r="S697" i="2"/>
  <c r="S696" i="2"/>
  <c r="S695" i="2"/>
  <c r="S694" i="2"/>
  <c r="S693" i="2"/>
  <c r="S692" i="2"/>
  <c r="S691" i="2"/>
  <c r="S690" i="2"/>
  <c r="S689" i="2"/>
  <c r="S688" i="2"/>
  <c r="S687" i="2"/>
  <c r="S686" i="2"/>
  <c r="S685" i="2"/>
  <c r="S684" i="2"/>
  <c r="S683" i="2"/>
  <c r="S682" i="2"/>
  <c r="S681" i="2"/>
  <c r="S680" i="2"/>
  <c r="S679" i="2"/>
  <c r="S678" i="2"/>
  <c r="S677" i="2"/>
  <c r="S676" i="2"/>
  <c r="S675" i="2"/>
  <c r="S674" i="2"/>
  <c r="S673" i="2"/>
  <c r="S672" i="2"/>
  <c r="S671" i="2"/>
  <c r="S670" i="2"/>
  <c r="S669" i="2"/>
  <c r="S668" i="2"/>
  <c r="S667" i="2"/>
  <c r="S666" i="2"/>
  <c r="S665" i="2"/>
  <c r="S664" i="2"/>
  <c r="S663" i="2"/>
  <c r="S662" i="2"/>
  <c r="S661" i="2"/>
  <c r="S660" i="2"/>
  <c r="S659" i="2"/>
  <c r="S658" i="2"/>
  <c r="S657" i="2"/>
  <c r="S656" i="2"/>
  <c r="S655" i="2"/>
  <c r="S654" i="2"/>
  <c r="S653" i="2"/>
  <c r="S652" i="2"/>
  <c r="S651" i="2"/>
  <c r="S650" i="2"/>
  <c r="S649" i="2"/>
  <c r="S648" i="2"/>
  <c r="S647" i="2"/>
  <c r="S646" i="2"/>
  <c r="S645" i="2"/>
  <c r="S644" i="2"/>
  <c r="S643" i="2"/>
  <c r="S642" i="2"/>
  <c r="S641" i="2"/>
  <c r="S640" i="2"/>
  <c r="S639" i="2"/>
  <c r="S638" i="2"/>
  <c r="S637" i="2"/>
  <c r="S636" i="2"/>
  <c r="S635" i="2"/>
  <c r="S634" i="2"/>
  <c r="S633" i="2"/>
  <c r="S632" i="2"/>
  <c r="S631" i="2"/>
  <c r="S630" i="2"/>
  <c r="S629" i="2"/>
  <c r="S628" i="2"/>
  <c r="S627" i="2"/>
  <c r="S626" i="2"/>
  <c r="S625" i="2"/>
  <c r="S624" i="2"/>
  <c r="S623" i="2"/>
  <c r="S622" i="2"/>
  <c r="S621" i="2"/>
  <c r="S620" i="2"/>
  <c r="S619" i="2"/>
  <c r="S618" i="2"/>
  <c r="S617" i="2"/>
  <c r="S616" i="2"/>
  <c r="S615" i="2"/>
  <c r="S614" i="2"/>
  <c r="S613" i="2"/>
  <c r="S612" i="2"/>
  <c r="S611" i="2"/>
  <c r="S610" i="2"/>
  <c r="S609" i="2"/>
  <c r="S608" i="2"/>
  <c r="S607" i="2"/>
  <c r="S606" i="2"/>
  <c r="S605" i="2"/>
  <c r="S604" i="2"/>
  <c r="S603" i="2"/>
  <c r="S602" i="2"/>
  <c r="S601" i="2"/>
  <c r="S600" i="2"/>
  <c r="S599" i="2"/>
  <c r="S598" i="2"/>
  <c r="S597" i="2"/>
  <c r="S596" i="2"/>
  <c r="S595" i="2"/>
  <c r="S594" i="2"/>
  <c r="S593" i="2"/>
  <c r="S592" i="2"/>
  <c r="S591" i="2"/>
  <c r="S590" i="2"/>
  <c r="S589" i="2"/>
  <c r="S588" i="2"/>
  <c r="S587" i="2"/>
  <c r="S586" i="2"/>
  <c r="S585" i="2"/>
  <c r="S584" i="2"/>
  <c r="S583" i="2"/>
  <c r="S582" i="2"/>
  <c r="S581" i="2"/>
  <c r="S580" i="2"/>
  <c r="S579" i="2"/>
  <c r="S578" i="2"/>
  <c r="S577" i="2"/>
  <c r="S576" i="2"/>
  <c r="S575" i="2"/>
  <c r="S574" i="2"/>
  <c r="S573" i="2"/>
  <c r="S572" i="2"/>
  <c r="S571" i="2"/>
  <c r="S570" i="2"/>
  <c r="S569" i="2"/>
  <c r="S568" i="2"/>
  <c r="S567" i="2"/>
  <c r="S566" i="2"/>
  <c r="S565" i="2"/>
  <c r="S564" i="2"/>
  <c r="S563" i="2"/>
  <c r="S562" i="2"/>
  <c r="S561" i="2"/>
  <c r="S560" i="2"/>
  <c r="S559" i="2"/>
  <c r="S558" i="2"/>
  <c r="S557" i="2"/>
  <c r="S556" i="2"/>
  <c r="S555" i="2"/>
  <c r="S554" i="2"/>
  <c r="S553" i="2"/>
  <c r="S552" i="2"/>
  <c r="S551" i="2"/>
  <c r="S550" i="2"/>
  <c r="S549" i="2"/>
  <c r="S548" i="2"/>
  <c r="S547" i="2"/>
  <c r="S546" i="2"/>
  <c r="S545" i="2"/>
  <c r="S544" i="2"/>
  <c r="S543" i="2"/>
  <c r="S542" i="2"/>
  <c r="S541" i="2"/>
  <c r="S540" i="2"/>
  <c r="S539" i="2"/>
  <c r="S538" i="2"/>
  <c r="S537" i="2"/>
  <c r="S536" i="2"/>
  <c r="S535" i="2"/>
  <c r="S534" i="2"/>
  <c r="S533" i="2"/>
  <c r="S532" i="2"/>
  <c r="S531" i="2"/>
  <c r="S530" i="2"/>
  <c r="S529" i="2"/>
  <c r="S528" i="2"/>
  <c r="S527" i="2"/>
  <c r="S526" i="2"/>
  <c r="S525" i="2"/>
  <c r="S524" i="2"/>
  <c r="S523" i="2"/>
  <c r="S522" i="2"/>
  <c r="S521" i="2"/>
  <c r="S520" i="2"/>
  <c r="S519" i="2"/>
  <c r="S518" i="2"/>
  <c r="S517" i="2"/>
  <c r="S516" i="2"/>
  <c r="S515" i="2"/>
  <c r="S514" i="2"/>
  <c r="S513" i="2"/>
  <c r="S512" i="2"/>
  <c r="S511" i="2"/>
  <c r="S510" i="2"/>
  <c r="S509" i="2"/>
  <c r="S508" i="2"/>
  <c r="S507" i="2"/>
  <c r="S506" i="2"/>
  <c r="S505" i="2"/>
  <c r="S504" i="2"/>
  <c r="S503" i="2"/>
  <c r="S502" i="2"/>
  <c r="S501" i="2"/>
  <c r="S500" i="2"/>
  <c r="S499" i="2"/>
  <c r="S498" i="2"/>
  <c r="S497" i="2"/>
  <c r="S496" i="2"/>
  <c r="S495" i="2"/>
  <c r="S494" i="2"/>
  <c r="S493" i="2"/>
  <c r="S492" i="2"/>
  <c r="S491" i="2"/>
  <c r="S490" i="2"/>
  <c r="S489" i="2"/>
  <c r="S488" i="2"/>
  <c r="S487" i="2"/>
  <c r="S486" i="2"/>
  <c r="S485" i="2"/>
  <c r="S484" i="2"/>
  <c r="S483" i="2"/>
  <c r="S482" i="2"/>
  <c r="S481" i="2"/>
  <c r="S480" i="2"/>
  <c r="S479" i="2"/>
  <c r="S478" i="2"/>
  <c r="S477" i="2"/>
  <c r="S476" i="2"/>
  <c r="S475" i="2"/>
  <c r="S474" i="2"/>
  <c r="S473" i="2"/>
  <c r="S472" i="2"/>
  <c r="S471" i="2"/>
  <c r="S470" i="2"/>
  <c r="S469" i="2"/>
  <c r="S468" i="2"/>
  <c r="S467" i="2"/>
  <c r="S466" i="2"/>
  <c r="S465" i="2"/>
  <c r="S464" i="2"/>
  <c r="S463" i="2"/>
  <c r="S462" i="2"/>
  <c r="S461" i="2"/>
  <c r="S460" i="2"/>
  <c r="S459" i="2"/>
  <c r="S458" i="2"/>
  <c r="S457" i="2"/>
  <c r="S456" i="2"/>
  <c r="S455" i="2"/>
  <c r="S454" i="2"/>
  <c r="S453" i="2"/>
  <c r="S452" i="2"/>
  <c r="S451" i="2"/>
  <c r="S450" i="2"/>
  <c r="S449" i="2"/>
  <c r="S448" i="2"/>
  <c r="S447" i="2"/>
  <c r="S446" i="2"/>
  <c r="S445" i="2"/>
  <c r="S444" i="2"/>
  <c r="S443" i="2"/>
  <c r="S442" i="2"/>
  <c r="S441" i="2"/>
  <c r="S440" i="2"/>
  <c r="S439" i="2"/>
  <c r="S438" i="2"/>
  <c r="S437" i="2"/>
  <c r="S436" i="2"/>
  <c r="S435" i="2"/>
  <c r="S434" i="2"/>
  <c r="S433" i="2"/>
  <c r="S432" i="2"/>
  <c r="S431" i="2"/>
  <c r="S430" i="2"/>
  <c r="S429" i="2"/>
  <c r="S428" i="2"/>
  <c r="S427" i="2"/>
  <c r="S426" i="2"/>
  <c r="S425" i="2"/>
  <c r="S424" i="2"/>
  <c r="S423" i="2"/>
  <c r="S422" i="2"/>
  <c r="S421" i="2"/>
  <c r="S420" i="2"/>
  <c r="S419" i="2"/>
  <c r="S418" i="2"/>
  <c r="S417" i="2"/>
  <c r="S416" i="2"/>
  <c r="S415" i="2"/>
  <c r="S414" i="2"/>
  <c r="S413" i="2"/>
  <c r="S412" i="2"/>
  <c r="S411" i="2"/>
  <c r="S410" i="2"/>
  <c r="S409" i="2"/>
  <c r="S408" i="2"/>
  <c r="S407" i="2"/>
  <c r="S406" i="2"/>
  <c r="S405" i="2"/>
  <c r="S404" i="2"/>
  <c r="S403" i="2"/>
  <c r="S402" i="2"/>
  <c r="S401" i="2"/>
  <c r="S400" i="2"/>
  <c r="S399" i="2"/>
  <c r="S398" i="2"/>
  <c r="S397" i="2"/>
  <c r="S396" i="2"/>
  <c r="S395" i="2"/>
  <c r="S394" i="2"/>
  <c r="S393" i="2"/>
  <c r="S392" i="2"/>
  <c r="S391" i="2"/>
  <c r="S390" i="2"/>
  <c r="S389" i="2"/>
  <c r="S388" i="2"/>
  <c r="S387" i="2"/>
  <c r="S386" i="2"/>
  <c r="S385" i="2"/>
  <c r="S384" i="2"/>
  <c r="S383" i="2"/>
  <c r="S382" i="2"/>
  <c r="S381" i="2"/>
  <c r="S380" i="2"/>
  <c r="S379" i="2"/>
  <c r="S378" i="2"/>
  <c r="S377" i="2"/>
  <c r="S376" i="2"/>
  <c r="S375" i="2"/>
  <c r="S374" i="2"/>
  <c r="S373" i="2"/>
  <c r="S372" i="2"/>
  <c r="S371" i="2"/>
  <c r="S370" i="2"/>
  <c r="S369" i="2"/>
  <c r="S368" i="2"/>
  <c r="S367" i="2"/>
  <c r="S366" i="2"/>
  <c r="S365" i="2"/>
  <c r="S364" i="2"/>
  <c r="S363" i="2"/>
  <c r="S362" i="2"/>
  <c r="S361" i="2"/>
  <c r="S360" i="2"/>
  <c r="S359" i="2"/>
  <c r="S358" i="2"/>
  <c r="S357" i="2"/>
  <c r="S356" i="2"/>
  <c r="S355" i="2"/>
  <c r="S354" i="2"/>
  <c r="S353" i="2"/>
  <c r="S352" i="2"/>
  <c r="S351" i="2"/>
  <c r="S350" i="2"/>
  <c r="S349" i="2"/>
  <c r="S348" i="2"/>
  <c r="S347" i="2"/>
  <c r="S346" i="2"/>
  <c r="S345" i="2"/>
  <c r="S344" i="2"/>
  <c r="S343" i="2"/>
  <c r="S342" i="2"/>
  <c r="S341" i="2"/>
  <c r="S340" i="2"/>
  <c r="S339" i="2"/>
  <c r="S338" i="2"/>
  <c r="S337" i="2"/>
  <c r="S336" i="2"/>
  <c r="S335" i="2"/>
  <c r="S334" i="2"/>
  <c r="S333" i="2"/>
  <c r="S332" i="2"/>
  <c r="S331" i="2"/>
  <c r="S330" i="2"/>
  <c r="S329" i="2"/>
  <c r="S328" i="2"/>
  <c r="S327" i="2"/>
  <c r="S326" i="2"/>
  <c r="S325" i="2"/>
  <c r="S324" i="2"/>
  <c r="S323" i="2"/>
  <c r="S322" i="2"/>
  <c r="S321" i="2"/>
  <c r="S320" i="2"/>
  <c r="S319" i="2"/>
  <c r="S318" i="2"/>
  <c r="S317" i="2"/>
  <c r="S316" i="2"/>
  <c r="S315" i="2"/>
  <c r="S314" i="2"/>
  <c r="S313" i="2"/>
  <c r="S312" i="2"/>
  <c r="S311" i="2"/>
  <c r="S310" i="2"/>
  <c r="S309" i="2"/>
  <c r="S308" i="2"/>
  <c r="S307" i="2"/>
  <c r="S306" i="2"/>
  <c r="S305" i="2"/>
  <c r="S304" i="2"/>
  <c r="S303" i="2"/>
  <c r="S302" i="2"/>
  <c r="S301" i="2"/>
  <c r="S300" i="2"/>
  <c r="S299" i="2"/>
  <c r="S298" i="2"/>
  <c r="S297" i="2"/>
  <c r="S296" i="2"/>
  <c r="S295" i="2"/>
  <c r="S294" i="2"/>
  <c r="S293" i="2"/>
  <c r="S292" i="2"/>
  <c r="S291" i="2"/>
  <c r="S290" i="2"/>
  <c r="S289" i="2"/>
  <c r="S288" i="2"/>
  <c r="S287" i="2"/>
  <c r="S286" i="2"/>
  <c r="S285" i="2"/>
  <c r="S284" i="2"/>
  <c r="S283" i="2"/>
  <c r="S282" i="2"/>
  <c r="S281" i="2"/>
  <c r="S280" i="2"/>
  <c r="S279" i="2"/>
  <c r="S278" i="2"/>
  <c r="S277" i="2"/>
  <c r="S276" i="2"/>
  <c r="S275" i="2"/>
  <c r="S274" i="2"/>
  <c r="S273" i="2"/>
  <c r="S272" i="2"/>
  <c r="S271" i="2"/>
  <c r="S270" i="2"/>
  <c r="S269" i="2"/>
  <c r="S268" i="2"/>
  <c r="S267" i="2"/>
  <c r="S266" i="2"/>
  <c r="S265" i="2"/>
  <c r="S264" i="2"/>
  <c r="S263" i="2"/>
  <c r="S262" i="2"/>
  <c r="S261" i="2"/>
  <c r="S260" i="2"/>
  <c r="S259" i="2"/>
  <c r="S258" i="2"/>
  <c r="S257" i="2"/>
  <c r="S256" i="2"/>
  <c r="S255" i="2"/>
  <c r="S254" i="2"/>
  <c r="S253" i="2"/>
  <c r="S252" i="2"/>
  <c r="S251" i="2"/>
  <c r="S250" i="2"/>
  <c r="S249" i="2"/>
  <c r="S248" i="2"/>
  <c r="S247" i="2"/>
  <c r="S246" i="2"/>
  <c r="S245" i="2"/>
  <c r="S244" i="2"/>
  <c r="S243" i="2"/>
  <c r="S242" i="2"/>
  <c r="S241" i="2"/>
  <c r="S240" i="2"/>
  <c r="S239" i="2"/>
  <c r="S238" i="2"/>
  <c r="S237" i="2"/>
  <c r="S236" i="2"/>
  <c r="S235" i="2"/>
  <c r="S234" i="2"/>
  <c r="S233" i="2"/>
  <c r="S232" i="2"/>
  <c r="S231" i="2"/>
  <c r="S230" i="2"/>
  <c r="S229" i="2"/>
  <c r="S228" i="2"/>
  <c r="S227" i="2"/>
  <c r="S226" i="2"/>
  <c r="S225" i="2"/>
  <c r="S224" i="2"/>
  <c r="S223" i="2"/>
  <c r="S222" i="2"/>
  <c r="S221" i="2"/>
  <c r="S220" i="2"/>
  <c r="S219" i="2"/>
  <c r="S218" i="2"/>
  <c r="S217" i="2"/>
  <c r="S216" i="2"/>
  <c r="S215" i="2"/>
  <c r="S214" i="2"/>
  <c r="S213" i="2"/>
  <c r="S212" i="2"/>
  <c r="S211" i="2"/>
  <c r="S210" i="2"/>
  <c r="S209" i="2"/>
  <c r="S208" i="2"/>
  <c r="S207" i="2"/>
  <c r="S206" i="2"/>
  <c r="S205" i="2"/>
  <c r="S204" i="2"/>
  <c r="S203" i="2"/>
  <c r="S202" i="2"/>
  <c r="S201" i="2"/>
  <c r="S200" i="2"/>
  <c r="S199" i="2"/>
  <c r="S198" i="2"/>
  <c r="S197" i="2"/>
  <c r="S196" i="2"/>
  <c r="S195" i="2"/>
  <c r="S194" i="2"/>
  <c r="S193" i="2"/>
  <c r="S192" i="2"/>
  <c r="S191" i="2"/>
  <c r="S190" i="2"/>
  <c r="S189" i="2"/>
  <c r="S188" i="2"/>
  <c r="S187" i="2"/>
  <c r="S186" i="2"/>
  <c r="S185" i="2"/>
  <c r="S184" i="2"/>
  <c r="S183" i="2"/>
  <c r="S182" i="2"/>
  <c r="S181" i="2"/>
  <c r="S180" i="2"/>
  <c r="S179" i="2"/>
  <c r="S178" i="2"/>
  <c r="S177" i="2"/>
  <c r="S176" i="2"/>
  <c r="S175" i="2"/>
  <c r="S174" i="2"/>
  <c r="S173" i="2"/>
  <c r="S172" i="2"/>
  <c r="S171" i="2"/>
  <c r="S170" i="2"/>
  <c r="S169" i="2"/>
  <c r="S168" i="2"/>
  <c r="S167" i="2"/>
  <c r="S166" i="2"/>
  <c r="S165" i="2"/>
  <c r="S164" i="2"/>
  <c r="S163" i="2"/>
  <c r="S162" i="2"/>
  <c r="S161" i="2"/>
  <c r="S160" i="2"/>
  <c r="S159" i="2"/>
  <c r="S158" i="2"/>
  <c r="S157" i="2"/>
  <c r="S156" i="2"/>
  <c r="S155" i="2"/>
  <c r="S154" i="2"/>
  <c r="S153" i="2"/>
  <c r="S152" i="2"/>
  <c r="S151" i="2"/>
  <c r="S150" i="2"/>
  <c r="S149" i="2"/>
  <c r="S148" i="2"/>
  <c r="S147" i="2"/>
  <c r="S146" i="2"/>
  <c r="S145" i="2"/>
  <c r="S144" i="2"/>
  <c r="S143" i="2"/>
  <c r="S142" i="2"/>
  <c r="S141" i="2"/>
  <c r="S140" i="2"/>
  <c r="S139" i="2"/>
  <c r="S138" i="2"/>
  <c r="S137" i="2"/>
  <c r="S136" i="2"/>
  <c r="S135"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3" i="2"/>
  <c r="S22" i="2"/>
  <c r="S21" i="2"/>
  <c r="S20" i="2"/>
  <c r="S19" i="2"/>
  <c r="S18" i="2"/>
  <c r="S17" i="2"/>
  <c r="S16" i="2"/>
  <c r="S15" i="2"/>
  <c r="S14" i="2"/>
  <c r="S13" i="2"/>
  <c r="S12" i="2"/>
  <c r="S11" i="2"/>
  <c r="H46" i="3"/>
  <c r="N46" i="3" s="1"/>
  <c r="H42" i="3"/>
  <c r="N42" i="3" s="1"/>
  <c r="H38" i="3"/>
  <c r="N38" i="3" s="1"/>
  <c r="H34" i="3"/>
  <c r="N34" i="3" s="1"/>
  <c r="H30" i="3"/>
  <c r="N30" i="3" s="1"/>
  <c r="H26" i="3"/>
  <c r="N26" i="3" s="1"/>
  <c r="H22" i="3"/>
  <c r="N22" i="3" s="1"/>
  <c r="Q2510" i="2"/>
  <c r="Q2509" i="2"/>
  <c r="Q2508" i="2"/>
  <c r="Q2507" i="2"/>
  <c r="Q2506" i="2"/>
  <c r="Q2505" i="2"/>
  <c r="Q2504" i="2"/>
  <c r="Q2503" i="2"/>
  <c r="Q2502" i="2"/>
  <c r="Q2501" i="2"/>
  <c r="Q2500" i="2"/>
  <c r="Q2499" i="2"/>
  <c r="Q2498" i="2"/>
  <c r="Q2497" i="2"/>
  <c r="Q2496" i="2"/>
  <c r="Q2495" i="2"/>
  <c r="Q2494" i="2"/>
  <c r="Q2493" i="2"/>
  <c r="Q2492" i="2"/>
  <c r="Q2491" i="2"/>
  <c r="Q2490" i="2"/>
  <c r="Q2489" i="2"/>
  <c r="Q2488" i="2"/>
  <c r="Q2487" i="2"/>
  <c r="Q2486" i="2"/>
  <c r="Q2485" i="2"/>
  <c r="Q2484" i="2"/>
  <c r="Q2483" i="2"/>
  <c r="Q2482" i="2"/>
  <c r="Q2481" i="2"/>
  <c r="Q2480" i="2"/>
  <c r="Q2479" i="2"/>
  <c r="Q2478" i="2"/>
  <c r="Q2477" i="2"/>
  <c r="Q2476" i="2"/>
  <c r="Q2475" i="2"/>
  <c r="Q2474" i="2"/>
  <c r="Q2473" i="2"/>
  <c r="Q2472" i="2"/>
  <c r="Q2471" i="2"/>
  <c r="Q2470" i="2"/>
  <c r="Q2469" i="2"/>
  <c r="Q2468" i="2"/>
  <c r="Q2467" i="2"/>
  <c r="Q2466" i="2"/>
  <c r="Q2465" i="2"/>
  <c r="Q2464" i="2"/>
  <c r="Q2463" i="2"/>
  <c r="Q2462" i="2"/>
  <c r="Q2461" i="2"/>
  <c r="Q2460" i="2"/>
  <c r="Q2459" i="2"/>
  <c r="Q2458" i="2"/>
  <c r="Q2457" i="2"/>
  <c r="Q2456" i="2"/>
  <c r="Q2455" i="2"/>
  <c r="Q2454" i="2"/>
  <c r="Q2453" i="2"/>
  <c r="Q2452" i="2"/>
  <c r="Q2451" i="2"/>
  <c r="Q2450" i="2"/>
  <c r="Q2449" i="2"/>
  <c r="Q2448" i="2"/>
  <c r="Q2447" i="2"/>
  <c r="Q2446" i="2"/>
  <c r="Q2445" i="2"/>
  <c r="Q2444" i="2"/>
  <c r="Q2443" i="2"/>
  <c r="Q2442" i="2"/>
  <c r="Q2441" i="2"/>
  <c r="Q2440" i="2"/>
  <c r="Q2439" i="2"/>
  <c r="Q2438" i="2"/>
  <c r="Q2437" i="2"/>
  <c r="Q2436" i="2"/>
  <c r="Q2435" i="2"/>
  <c r="Q2434" i="2"/>
  <c r="Q2433" i="2"/>
  <c r="Q2432" i="2"/>
  <c r="Q2431" i="2"/>
  <c r="Q2430" i="2"/>
  <c r="Q2429" i="2"/>
  <c r="Q2428" i="2"/>
  <c r="Q2427" i="2"/>
  <c r="Q2426" i="2"/>
  <c r="Q2425" i="2"/>
  <c r="Q2424" i="2"/>
  <c r="Q2423" i="2"/>
  <c r="Q2422" i="2"/>
  <c r="Q2421" i="2"/>
  <c r="Q2420" i="2"/>
  <c r="Q2419" i="2"/>
  <c r="Q2418" i="2"/>
  <c r="Q2417" i="2"/>
  <c r="Q2416" i="2"/>
  <c r="Q2415" i="2"/>
  <c r="Q2414" i="2"/>
  <c r="Q2413" i="2"/>
  <c r="Q2412" i="2"/>
  <c r="Q2411" i="2"/>
  <c r="Q2410" i="2"/>
  <c r="Q2409" i="2"/>
  <c r="Q2408" i="2"/>
  <c r="Q2407" i="2"/>
  <c r="Q2406" i="2"/>
  <c r="Q2405" i="2"/>
  <c r="Q2404" i="2"/>
  <c r="Q2403" i="2"/>
  <c r="Q2402" i="2"/>
  <c r="Q2401" i="2"/>
  <c r="Q2400" i="2"/>
  <c r="Q2399" i="2"/>
  <c r="Q2398" i="2"/>
  <c r="Q2397" i="2"/>
  <c r="Q2396" i="2"/>
  <c r="Q2395" i="2"/>
  <c r="Q2394" i="2"/>
  <c r="Q2393" i="2"/>
  <c r="Q2392" i="2"/>
  <c r="Q2391" i="2"/>
  <c r="Q2390" i="2"/>
  <c r="Q2389" i="2"/>
  <c r="Q2388" i="2"/>
  <c r="Q2387" i="2"/>
  <c r="Q2386" i="2"/>
  <c r="Q2385" i="2"/>
  <c r="Q2384" i="2"/>
  <c r="Q2383" i="2"/>
  <c r="Q2382" i="2"/>
  <c r="Q2381" i="2"/>
  <c r="Q2380" i="2"/>
  <c r="Q2379" i="2"/>
  <c r="Q2378" i="2"/>
  <c r="Q2377" i="2"/>
  <c r="Q2376" i="2"/>
  <c r="Q2375" i="2"/>
  <c r="Q2374" i="2"/>
  <c r="Q2373" i="2"/>
  <c r="Q2372" i="2"/>
  <c r="Q2371" i="2"/>
  <c r="Q2370" i="2"/>
  <c r="Q2369" i="2"/>
  <c r="Q2368" i="2"/>
  <c r="Q2367" i="2"/>
  <c r="Q2366" i="2"/>
  <c r="Q2365" i="2"/>
  <c r="Q2364" i="2"/>
  <c r="Q2363" i="2"/>
  <c r="Q2362" i="2"/>
  <c r="Q2361" i="2"/>
  <c r="Q2360" i="2"/>
  <c r="Q2359" i="2"/>
  <c r="Q2358" i="2"/>
  <c r="Q2357" i="2"/>
  <c r="Q2356" i="2"/>
  <c r="Q2355" i="2"/>
  <c r="Q2354" i="2"/>
  <c r="Q2353" i="2"/>
  <c r="Q2352" i="2"/>
  <c r="Q2351" i="2"/>
  <c r="Q2350" i="2"/>
  <c r="Q2349" i="2"/>
  <c r="Q2348" i="2"/>
  <c r="Q2347" i="2"/>
  <c r="Q2346" i="2"/>
  <c r="Q2345" i="2"/>
  <c r="Q2344" i="2"/>
  <c r="Q2343" i="2"/>
  <c r="Q2342" i="2"/>
  <c r="Q2341" i="2"/>
  <c r="Q2340" i="2"/>
  <c r="Q2339" i="2"/>
  <c r="Q2338" i="2"/>
  <c r="Q2337" i="2"/>
  <c r="Q2336" i="2"/>
  <c r="Q2335" i="2"/>
  <c r="Q2334" i="2"/>
  <c r="Q2333" i="2"/>
  <c r="Q2332" i="2"/>
  <c r="Q2331" i="2"/>
  <c r="Q2330" i="2"/>
  <c r="Q2329" i="2"/>
  <c r="Q2328" i="2"/>
  <c r="Q2327" i="2"/>
  <c r="Q2326" i="2"/>
  <c r="Q2325" i="2"/>
  <c r="Q2324" i="2"/>
  <c r="Q2323" i="2"/>
  <c r="Q2322" i="2"/>
  <c r="Q2321" i="2"/>
  <c r="Q2320" i="2"/>
  <c r="Q2319" i="2"/>
  <c r="Q2318" i="2"/>
  <c r="Q2317" i="2"/>
  <c r="Q2316" i="2"/>
  <c r="Q2315" i="2"/>
  <c r="Q2314" i="2"/>
  <c r="Q2313" i="2"/>
  <c r="Q2312" i="2"/>
  <c r="Q2311" i="2"/>
  <c r="Q2310" i="2"/>
  <c r="Q2309" i="2"/>
  <c r="Q2308" i="2"/>
  <c r="Q2307" i="2"/>
  <c r="Q2306" i="2"/>
  <c r="Q2305" i="2"/>
  <c r="Q2304" i="2"/>
  <c r="Q2303" i="2"/>
  <c r="Q2302" i="2"/>
  <c r="Q2301" i="2"/>
  <c r="Q2300" i="2"/>
  <c r="Q2299" i="2"/>
  <c r="Q2298" i="2"/>
  <c r="Q2297" i="2"/>
  <c r="Q2296" i="2"/>
  <c r="Q2295" i="2"/>
  <c r="Q2294" i="2"/>
  <c r="Q2293" i="2"/>
  <c r="Q2292" i="2"/>
  <c r="Q2291" i="2"/>
  <c r="Q2290" i="2"/>
  <c r="Q2289" i="2"/>
  <c r="Q2288" i="2"/>
  <c r="Q2287" i="2"/>
  <c r="Q2286" i="2"/>
  <c r="Q2285" i="2"/>
  <c r="Q2284" i="2"/>
  <c r="Q2283" i="2"/>
  <c r="Q2282" i="2"/>
  <c r="Q2281" i="2"/>
  <c r="Q2280" i="2"/>
  <c r="Q2279" i="2"/>
  <c r="Q2278" i="2"/>
  <c r="Q2277" i="2"/>
  <c r="Q2276" i="2"/>
  <c r="Q2275" i="2"/>
  <c r="Q2274" i="2"/>
  <c r="Q2273" i="2"/>
  <c r="Q2272" i="2"/>
  <c r="Q2271" i="2"/>
  <c r="Q2270" i="2"/>
  <c r="Q2269" i="2"/>
  <c r="Q2268" i="2"/>
  <c r="Q2267" i="2"/>
  <c r="Q2266" i="2"/>
  <c r="Q2265" i="2"/>
  <c r="Q2264" i="2"/>
  <c r="Q2263" i="2"/>
  <c r="Q2262" i="2"/>
  <c r="Q2261" i="2"/>
  <c r="Q2260" i="2"/>
  <c r="Q2259" i="2"/>
  <c r="Q2258" i="2"/>
  <c r="Q2257" i="2"/>
  <c r="Q2256" i="2"/>
  <c r="Q2255" i="2"/>
  <c r="Q2254" i="2"/>
  <c r="Q2253" i="2"/>
  <c r="Q2252" i="2"/>
  <c r="Q2251" i="2"/>
  <c r="Q2250" i="2"/>
  <c r="Q2249" i="2"/>
  <c r="Q2248" i="2"/>
  <c r="Q2247" i="2"/>
  <c r="Q2246" i="2"/>
  <c r="Q2245" i="2"/>
  <c r="Q2244" i="2"/>
  <c r="Q2243" i="2"/>
  <c r="Q2242" i="2"/>
  <c r="Q2241" i="2"/>
  <c r="Q2240" i="2"/>
  <c r="Q2239" i="2"/>
  <c r="Q2238" i="2"/>
  <c r="Q2237" i="2"/>
  <c r="Q2236" i="2"/>
  <c r="Q2235" i="2"/>
  <c r="Q2234" i="2"/>
  <c r="Q2233" i="2"/>
  <c r="Q2232" i="2"/>
  <c r="Q2231" i="2"/>
  <c r="Q2230" i="2"/>
  <c r="Q2229" i="2"/>
  <c r="Q2228" i="2"/>
  <c r="Q2227" i="2"/>
  <c r="Q2226" i="2"/>
  <c r="Q2225" i="2"/>
  <c r="Q2224" i="2"/>
  <c r="Q2223" i="2"/>
  <c r="Q2222" i="2"/>
  <c r="Q2221" i="2"/>
  <c r="Q2220" i="2"/>
  <c r="Q2219" i="2"/>
  <c r="Q2218" i="2"/>
  <c r="Q2217" i="2"/>
  <c r="Q2216" i="2"/>
  <c r="Q2215" i="2"/>
  <c r="Q2214" i="2"/>
  <c r="Q2213" i="2"/>
  <c r="Q2212" i="2"/>
  <c r="Q2211" i="2"/>
  <c r="Q2210" i="2"/>
  <c r="Q2209" i="2"/>
  <c r="Q2208" i="2"/>
  <c r="Q2207" i="2"/>
  <c r="Q2206" i="2"/>
  <c r="Q2205" i="2"/>
  <c r="Q2204" i="2"/>
  <c r="Q2203" i="2"/>
  <c r="Q2202" i="2"/>
  <c r="Q2201" i="2"/>
  <c r="Q2200" i="2"/>
  <c r="Q2199" i="2"/>
  <c r="Q2198" i="2"/>
  <c r="Q2197" i="2"/>
  <c r="Q2196" i="2"/>
  <c r="Q2195" i="2"/>
  <c r="Q2194" i="2"/>
  <c r="Q2193" i="2"/>
  <c r="Q2192" i="2"/>
  <c r="Q2191" i="2"/>
  <c r="Q2190" i="2"/>
  <c r="Q2189" i="2"/>
  <c r="Q2188" i="2"/>
  <c r="Q2187" i="2"/>
  <c r="Q2186" i="2"/>
  <c r="Q2185" i="2"/>
  <c r="Q2184" i="2"/>
  <c r="Q2183" i="2"/>
  <c r="Q2182" i="2"/>
  <c r="Q2181" i="2"/>
  <c r="Q2180" i="2"/>
  <c r="Q2179" i="2"/>
  <c r="Q2178" i="2"/>
  <c r="Q2177" i="2"/>
  <c r="Q2176" i="2"/>
  <c r="Q2175" i="2"/>
  <c r="Q2174" i="2"/>
  <c r="Q2173" i="2"/>
  <c r="Q2172" i="2"/>
  <c r="Q2171" i="2"/>
  <c r="Q2170" i="2"/>
  <c r="Q2169" i="2"/>
  <c r="Q2168" i="2"/>
  <c r="Q2167" i="2"/>
  <c r="Q2166" i="2"/>
  <c r="Q2165" i="2"/>
  <c r="Q2164" i="2"/>
  <c r="Q2163" i="2"/>
  <c r="Q2162" i="2"/>
  <c r="Q2161" i="2"/>
  <c r="Q2160" i="2"/>
  <c r="Q2159" i="2"/>
  <c r="Q2158" i="2"/>
  <c r="Q2157" i="2"/>
  <c r="Q2156" i="2"/>
  <c r="Q2155" i="2"/>
  <c r="Q2154" i="2"/>
  <c r="Q2153" i="2"/>
  <c r="Q2152" i="2"/>
  <c r="Q2151" i="2"/>
  <c r="Q2150" i="2"/>
  <c r="Q2149" i="2"/>
  <c r="Q2148" i="2"/>
  <c r="Q2147" i="2"/>
  <c r="Q2146" i="2"/>
  <c r="Q2145" i="2"/>
  <c r="Q2144" i="2"/>
  <c r="Q2143" i="2"/>
  <c r="Q2142" i="2"/>
  <c r="Q2141" i="2"/>
  <c r="Q2140" i="2"/>
  <c r="Q2139" i="2"/>
  <c r="Q2138" i="2"/>
  <c r="Q2137" i="2"/>
  <c r="Q2136" i="2"/>
  <c r="Q2135" i="2"/>
  <c r="Q2134" i="2"/>
  <c r="Q2133" i="2"/>
  <c r="Q2132" i="2"/>
  <c r="Q2131" i="2"/>
  <c r="Q2130" i="2"/>
  <c r="Q2129" i="2"/>
  <c r="Q2128" i="2"/>
  <c r="Q2127" i="2"/>
  <c r="Q2126" i="2"/>
  <c r="Q2125" i="2"/>
  <c r="Q2124" i="2"/>
  <c r="Q2123" i="2"/>
  <c r="Q2122" i="2"/>
  <c r="Q2121" i="2"/>
  <c r="Q2120" i="2"/>
  <c r="Q2119" i="2"/>
  <c r="Q2118" i="2"/>
  <c r="Q2117" i="2"/>
  <c r="Q2116" i="2"/>
  <c r="Q2115" i="2"/>
  <c r="Q2114" i="2"/>
  <c r="Q2113" i="2"/>
  <c r="Q2112" i="2"/>
  <c r="Q2111" i="2"/>
  <c r="Q2110" i="2"/>
  <c r="Q2109" i="2"/>
  <c r="Q2108" i="2"/>
  <c r="Q2107" i="2"/>
  <c r="Q2106" i="2"/>
  <c r="Q2105" i="2"/>
  <c r="Q2104" i="2"/>
  <c r="Q2103" i="2"/>
  <c r="Q2102" i="2"/>
  <c r="Q2101" i="2"/>
  <c r="Q2100" i="2"/>
  <c r="Q2099" i="2"/>
  <c r="Q2098" i="2"/>
  <c r="Q2097" i="2"/>
  <c r="Q2096" i="2"/>
  <c r="Q2095" i="2"/>
  <c r="Q2094" i="2"/>
  <c r="Q2093" i="2"/>
  <c r="Q2092" i="2"/>
  <c r="Q2091" i="2"/>
  <c r="Q2090" i="2"/>
  <c r="Q2089" i="2"/>
  <c r="Q2088" i="2"/>
  <c r="Q2087" i="2"/>
  <c r="Q2086" i="2"/>
  <c r="Q2085" i="2"/>
  <c r="Q2084" i="2"/>
  <c r="Q2083" i="2"/>
  <c r="Q2082" i="2"/>
  <c r="Q2081" i="2"/>
  <c r="Q2080" i="2"/>
  <c r="Q2079" i="2"/>
  <c r="Q2078" i="2"/>
  <c r="Q2077" i="2"/>
  <c r="Q2076" i="2"/>
  <c r="Q2075" i="2"/>
  <c r="Q2074" i="2"/>
  <c r="Q2073" i="2"/>
  <c r="Q2072" i="2"/>
  <c r="Q2071" i="2"/>
  <c r="Q2070" i="2"/>
  <c r="Q2069" i="2"/>
  <c r="Q2068" i="2"/>
  <c r="Q2067" i="2"/>
  <c r="Q2066" i="2"/>
  <c r="Q2065" i="2"/>
  <c r="Q2064" i="2"/>
  <c r="Q2063" i="2"/>
  <c r="Q2062" i="2"/>
  <c r="Q2061" i="2"/>
  <c r="Q2060" i="2"/>
  <c r="Q2059" i="2"/>
  <c r="Q2058" i="2"/>
  <c r="Q2057" i="2"/>
  <c r="Q2056" i="2"/>
  <c r="Q2055" i="2"/>
  <c r="Q2054" i="2"/>
  <c r="Q2053" i="2"/>
  <c r="Q2052" i="2"/>
  <c r="Q2051" i="2"/>
  <c r="Q2050" i="2"/>
  <c r="Q2049" i="2"/>
  <c r="Q2048" i="2"/>
  <c r="Q2047" i="2"/>
  <c r="Q2046" i="2"/>
  <c r="Q2045" i="2"/>
  <c r="Q2044" i="2"/>
  <c r="Q2043" i="2"/>
  <c r="Q2042" i="2"/>
  <c r="Q2041" i="2"/>
  <c r="Q2040" i="2"/>
  <c r="Q2039" i="2"/>
  <c r="Q2038" i="2"/>
  <c r="Q2037" i="2"/>
  <c r="Q2036" i="2"/>
  <c r="Q2035" i="2"/>
  <c r="Q2034" i="2"/>
  <c r="Q2033" i="2"/>
  <c r="Q2032" i="2"/>
  <c r="Q2031" i="2"/>
  <c r="Q2030" i="2"/>
  <c r="Q2029" i="2"/>
  <c r="Q2028" i="2"/>
  <c r="Q2027" i="2"/>
  <c r="Q2026" i="2"/>
  <c r="Q2025" i="2"/>
  <c r="Q2024" i="2"/>
  <c r="Q2023" i="2"/>
  <c r="Q2022" i="2"/>
  <c r="Q2021" i="2"/>
  <c r="Q2020" i="2"/>
  <c r="Q2019" i="2"/>
  <c r="Q2018" i="2"/>
  <c r="Q2017" i="2"/>
  <c r="Q2016" i="2"/>
  <c r="Q2015" i="2"/>
  <c r="Q2014" i="2"/>
  <c r="Q2013" i="2"/>
  <c r="Q2012" i="2"/>
  <c r="Q2011" i="2"/>
  <c r="Q2010" i="2"/>
  <c r="Q2009" i="2"/>
  <c r="Q2008" i="2"/>
  <c r="Q2007" i="2"/>
  <c r="Q2006" i="2"/>
  <c r="Q2005" i="2"/>
  <c r="Q2004" i="2"/>
  <c r="Q2003" i="2"/>
  <c r="Q2002" i="2"/>
  <c r="Q2001" i="2"/>
  <c r="Q2000" i="2"/>
  <c r="Q1999" i="2"/>
  <c r="Q1998" i="2"/>
  <c r="Q1997" i="2"/>
  <c r="Q1996" i="2"/>
  <c r="Q1995" i="2"/>
  <c r="Q1994" i="2"/>
  <c r="Q1993" i="2"/>
  <c r="Q1992" i="2"/>
  <c r="Q1991" i="2"/>
  <c r="Q1990" i="2"/>
  <c r="Q1989" i="2"/>
  <c r="Q1988" i="2"/>
  <c r="Q1987" i="2"/>
  <c r="Q1986" i="2"/>
  <c r="Q1985" i="2"/>
  <c r="Q1984" i="2"/>
  <c r="Q1983" i="2"/>
  <c r="Q1982" i="2"/>
  <c r="Q1981" i="2"/>
  <c r="Q1980" i="2"/>
  <c r="Q1979" i="2"/>
  <c r="Q1978" i="2"/>
  <c r="Q1977" i="2"/>
  <c r="Q1976" i="2"/>
  <c r="Q1975" i="2"/>
  <c r="Q1974" i="2"/>
  <c r="Q1973" i="2"/>
  <c r="Q1972" i="2"/>
  <c r="Q1971" i="2"/>
  <c r="Q1970" i="2"/>
  <c r="Q1969" i="2"/>
  <c r="Q1968" i="2"/>
  <c r="Q1967" i="2"/>
  <c r="Q1966" i="2"/>
  <c r="Q1965" i="2"/>
  <c r="Q1964" i="2"/>
  <c r="Q1963" i="2"/>
  <c r="Q1962" i="2"/>
  <c r="Q1961" i="2"/>
  <c r="Q1960" i="2"/>
  <c r="Q1959" i="2"/>
  <c r="Q1958" i="2"/>
  <c r="Q1957" i="2"/>
  <c r="Q1956" i="2"/>
  <c r="Q1955" i="2"/>
  <c r="Q1954" i="2"/>
  <c r="Q1953" i="2"/>
  <c r="Q1952" i="2"/>
  <c r="Q1951" i="2"/>
  <c r="Q1950" i="2"/>
  <c r="Q1949" i="2"/>
  <c r="Q1948" i="2"/>
  <c r="Q1947" i="2"/>
  <c r="Q1946" i="2"/>
  <c r="Q1945" i="2"/>
  <c r="Q1944" i="2"/>
  <c r="Q1943" i="2"/>
  <c r="Q1942" i="2"/>
  <c r="Q1941" i="2"/>
  <c r="Q1940" i="2"/>
  <c r="Q1939" i="2"/>
  <c r="Q1938" i="2"/>
  <c r="Q1937" i="2"/>
  <c r="Q1936" i="2"/>
  <c r="Q1935" i="2"/>
  <c r="Q1934" i="2"/>
  <c r="Q1933" i="2"/>
  <c r="Q1932" i="2"/>
  <c r="Q1931" i="2"/>
  <c r="Q1930" i="2"/>
  <c r="Q1929" i="2"/>
  <c r="Q1928" i="2"/>
  <c r="Q1927" i="2"/>
  <c r="Q1926" i="2"/>
  <c r="Q1925" i="2"/>
  <c r="Q1924" i="2"/>
  <c r="Q1923" i="2"/>
  <c r="Q1922" i="2"/>
  <c r="Q1921" i="2"/>
  <c r="Q1920" i="2"/>
  <c r="Q1919" i="2"/>
  <c r="Q1918" i="2"/>
  <c r="Q1917" i="2"/>
  <c r="Q1916" i="2"/>
  <c r="Q1915" i="2"/>
  <c r="Q1914" i="2"/>
  <c r="Q1913" i="2"/>
  <c r="Q1912" i="2"/>
  <c r="Q1911" i="2"/>
  <c r="Q1910" i="2"/>
  <c r="Q1909" i="2"/>
  <c r="Q1908" i="2"/>
  <c r="Q1907" i="2"/>
  <c r="Q1906" i="2"/>
  <c r="Q1905" i="2"/>
  <c r="Q1904" i="2"/>
  <c r="Q1903" i="2"/>
  <c r="Q1902" i="2"/>
  <c r="Q1901" i="2"/>
  <c r="Q1900" i="2"/>
  <c r="Q1899" i="2"/>
  <c r="Q1898" i="2"/>
  <c r="Q1897" i="2"/>
  <c r="Q1896" i="2"/>
  <c r="Q1895" i="2"/>
  <c r="Q1894" i="2"/>
  <c r="Q1893" i="2"/>
  <c r="Q1892" i="2"/>
  <c r="Q1891" i="2"/>
  <c r="Q1890" i="2"/>
  <c r="Q1889" i="2"/>
  <c r="Q1888" i="2"/>
  <c r="Q1887" i="2"/>
  <c r="Q1886" i="2"/>
  <c r="Q1885" i="2"/>
  <c r="Q1884" i="2"/>
  <c r="Q1883" i="2"/>
  <c r="Q1882" i="2"/>
  <c r="Q1881" i="2"/>
  <c r="Q1880" i="2"/>
  <c r="Q1879" i="2"/>
  <c r="Q1878" i="2"/>
  <c r="Q1877" i="2"/>
  <c r="Q1876" i="2"/>
  <c r="Q1875" i="2"/>
  <c r="Q1874" i="2"/>
  <c r="Q1873" i="2"/>
  <c r="Q1872" i="2"/>
  <c r="Q1871" i="2"/>
  <c r="Q1870" i="2"/>
  <c r="Q1869" i="2"/>
  <c r="Q1868" i="2"/>
  <c r="Q1867" i="2"/>
  <c r="Q1866" i="2"/>
  <c r="Q1865" i="2"/>
  <c r="Q1864" i="2"/>
  <c r="Q1863" i="2"/>
  <c r="Q1862" i="2"/>
  <c r="Q1861" i="2"/>
  <c r="Q1860" i="2"/>
  <c r="Q1859" i="2"/>
  <c r="Q1858" i="2"/>
  <c r="Q1857" i="2"/>
  <c r="Q1856" i="2"/>
  <c r="Q1855" i="2"/>
  <c r="Q1854" i="2"/>
  <c r="Q1853" i="2"/>
  <c r="Q1852" i="2"/>
  <c r="Q1851" i="2"/>
  <c r="Q1850" i="2"/>
  <c r="Q1849" i="2"/>
  <c r="Q1848" i="2"/>
  <c r="Q1847" i="2"/>
  <c r="Q1846" i="2"/>
  <c r="Q1845" i="2"/>
  <c r="Q1844" i="2"/>
  <c r="Q1843" i="2"/>
  <c r="Q1842" i="2"/>
  <c r="Q1841" i="2"/>
  <c r="Q1840" i="2"/>
  <c r="Q1839" i="2"/>
  <c r="Q1838" i="2"/>
  <c r="Q1837" i="2"/>
  <c r="Q1836" i="2"/>
  <c r="Q1835" i="2"/>
  <c r="Q1834" i="2"/>
  <c r="Q1833" i="2"/>
  <c r="Q1832" i="2"/>
  <c r="Q1831" i="2"/>
  <c r="Q1830" i="2"/>
  <c r="Q1829" i="2"/>
  <c r="Q1828" i="2"/>
  <c r="Q1827" i="2"/>
  <c r="Q1826" i="2"/>
  <c r="Q1825" i="2"/>
  <c r="Q1824" i="2"/>
  <c r="Q1823" i="2"/>
  <c r="Q1822" i="2"/>
  <c r="Q1821" i="2"/>
  <c r="Q1820" i="2"/>
  <c r="Q1819" i="2"/>
  <c r="Q1818" i="2"/>
  <c r="Q1817" i="2"/>
  <c r="Q1816" i="2"/>
  <c r="Q1815" i="2"/>
  <c r="Q1814" i="2"/>
  <c r="Q1813" i="2"/>
  <c r="Q1812" i="2"/>
  <c r="Q1811" i="2"/>
  <c r="Q1810" i="2"/>
  <c r="Q1809" i="2"/>
  <c r="Q1808" i="2"/>
  <c r="Q1807" i="2"/>
  <c r="Q1806" i="2"/>
  <c r="Q1805" i="2"/>
  <c r="Q1804" i="2"/>
  <c r="Q1803" i="2"/>
  <c r="Q1802" i="2"/>
  <c r="Q1801" i="2"/>
  <c r="Q1800" i="2"/>
  <c r="Q1799" i="2"/>
  <c r="Q1798" i="2"/>
  <c r="Q1797" i="2"/>
  <c r="Q1796" i="2"/>
  <c r="Q1795" i="2"/>
  <c r="Q1794" i="2"/>
  <c r="Q1793" i="2"/>
  <c r="Q1792" i="2"/>
  <c r="Q1791" i="2"/>
  <c r="Q1790" i="2"/>
  <c r="Q1789" i="2"/>
  <c r="Q1788" i="2"/>
  <c r="Q1787" i="2"/>
  <c r="Q1786" i="2"/>
  <c r="Q1785" i="2"/>
  <c r="Q1784" i="2"/>
  <c r="Q1783" i="2"/>
  <c r="Q1782" i="2"/>
  <c r="Q1781" i="2"/>
  <c r="Q1780" i="2"/>
  <c r="Q1779" i="2"/>
  <c r="Q1778" i="2"/>
  <c r="Q1777" i="2"/>
  <c r="Q1776" i="2"/>
  <c r="Q1775" i="2"/>
  <c r="Q1774" i="2"/>
  <c r="Q1773" i="2"/>
  <c r="Q1772" i="2"/>
  <c r="Q1771" i="2"/>
  <c r="Q1770" i="2"/>
  <c r="Q1769" i="2"/>
  <c r="Q1768" i="2"/>
  <c r="Q1767" i="2"/>
  <c r="Q1766" i="2"/>
  <c r="Q1765" i="2"/>
  <c r="Q1764" i="2"/>
  <c r="Q1763" i="2"/>
  <c r="Q1762" i="2"/>
  <c r="Q1761" i="2"/>
  <c r="Q1760" i="2"/>
  <c r="Q1759" i="2"/>
  <c r="Q1758" i="2"/>
  <c r="Q1757" i="2"/>
  <c r="Q1756" i="2"/>
  <c r="Q1755" i="2"/>
  <c r="Q1754" i="2"/>
  <c r="Q1753" i="2"/>
  <c r="Q1752" i="2"/>
  <c r="Q1751" i="2"/>
  <c r="Q1750" i="2"/>
  <c r="Q1749" i="2"/>
  <c r="Q1748" i="2"/>
  <c r="Q1747" i="2"/>
  <c r="Q1746" i="2"/>
  <c r="Q1745" i="2"/>
  <c r="Q1744" i="2"/>
  <c r="Q1743" i="2"/>
  <c r="Q1742" i="2"/>
  <c r="Q1741" i="2"/>
  <c r="Q1740" i="2"/>
  <c r="Q1739" i="2"/>
  <c r="Q1738" i="2"/>
  <c r="Q1737" i="2"/>
  <c r="Q1736" i="2"/>
  <c r="Q1735" i="2"/>
  <c r="Q1734" i="2"/>
  <c r="Q1733" i="2"/>
  <c r="Q1732" i="2"/>
  <c r="Q1731" i="2"/>
  <c r="Q1730" i="2"/>
  <c r="Q1729" i="2"/>
  <c r="Q1728" i="2"/>
  <c r="Q1727" i="2"/>
  <c r="Q1726" i="2"/>
  <c r="Q1725" i="2"/>
  <c r="Q1724" i="2"/>
  <c r="Q1723" i="2"/>
  <c r="Q1722" i="2"/>
  <c r="Q1721" i="2"/>
  <c r="Q1720" i="2"/>
  <c r="Q1719" i="2"/>
  <c r="Q1718" i="2"/>
  <c r="Q1717" i="2"/>
  <c r="Q1716" i="2"/>
  <c r="Q1715" i="2"/>
  <c r="Q1714" i="2"/>
  <c r="Q1713" i="2"/>
  <c r="Q1712" i="2"/>
  <c r="Q1711" i="2"/>
  <c r="Q1710" i="2"/>
  <c r="Q1709" i="2"/>
  <c r="Q1708" i="2"/>
  <c r="Q1707" i="2"/>
  <c r="Q1706" i="2"/>
  <c r="Q1705" i="2"/>
  <c r="Q1704" i="2"/>
  <c r="Q1703" i="2"/>
  <c r="Q1702" i="2"/>
  <c r="Q1701" i="2"/>
  <c r="Q1700" i="2"/>
  <c r="Q1699" i="2"/>
  <c r="Q1698" i="2"/>
  <c r="Q1697" i="2"/>
  <c r="Q1696" i="2"/>
  <c r="Q1695" i="2"/>
  <c r="Q1694" i="2"/>
  <c r="Q1693" i="2"/>
  <c r="Q1692" i="2"/>
  <c r="Q1691" i="2"/>
  <c r="Q1690" i="2"/>
  <c r="Q1689" i="2"/>
  <c r="Q1688" i="2"/>
  <c r="Q1687" i="2"/>
  <c r="Q1686" i="2"/>
  <c r="Q1685" i="2"/>
  <c r="Q1684" i="2"/>
  <c r="Q1683" i="2"/>
  <c r="Q1682" i="2"/>
  <c r="Q1681" i="2"/>
  <c r="Q1680" i="2"/>
  <c r="Q1679" i="2"/>
  <c r="Q1678" i="2"/>
  <c r="Q1677" i="2"/>
  <c r="Q1676" i="2"/>
  <c r="Q1675" i="2"/>
  <c r="Q1674" i="2"/>
  <c r="Q1673" i="2"/>
  <c r="Q1672" i="2"/>
  <c r="Q1671" i="2"/>
  <c r="Q1670" i="2"/>
  <c r="Q1669" i="2"/>
  <c r="Q1668" i="2"/>
  <c r="Q1667" i="2"/>
  <c r="Q1666" i="2"/>
  <c r="Q1665" i="2"/>
  <c r="Q1664" i="2"/>
  <c r="Q1663" i="2"/>
  <c r="Q1662" i="2"/>
  <c r="Q1661" i="2"/>
  <c r="Q1660" i="2"/>
  <c r="Q1659" i="2"/>
  <c r="Q1658" i="2"/>
  <c r="Q1657" i="2"/>
  <c r="Q1656" i="2"/>
  <c r="Q1655" i="2"/>
  <c r="Q1654" i="2"/>
  <c r="Q1653" i="2"/>
  <c r="Q1652" i="2"/>
  <c r="Q1651" i="2"/>
  <c r="Q1650" i="2"/>
  <c r="Q1649" i="2"/>
  <c r="Q1648" i="2"/>
  <c r="Q1647" i="2"/>
  <c r="Q1646" i="2"/>
  <c r="Q1645" i="2"/>
  <c r="Q1644" i="2"/>
  <c r="Q1643" i="2"/>
  <c r="Q1642" i="2"/>
  <c r="Q1641" i="2"/>
  <c r="Q1640" i="2"/>
  <c r="Q1639" i="2"/>
  <c r="Q1638" i="2"/>
  <c r="Q1637" i="2"/>
  <c r="Q1636" i="2"/>
  <c r="Q1635" i="2"/>
  <c r="Q1634" i="2"/>
  <c r="Q1633" i="2"/>
  <c r="Q1632" i="2"/>
  <c r="Q1631" i="2"/>
  <c r="Q1630" i="2"/>
  <c r="Q1629" i="2"/>
  <c r="Q1628" i="2"/>
  <c r="Q1627" i="2"/>
  <c r="Q1626" i="2"/>
  <c r="Q1625" i="2"/>
  <c r="Q1624" i="2"/>
  <c r="Q1623" i="2"/>
  <c r="Q1622" i="2"/>
  <c r="Q1621" i="2"/>
  <c r="Q1620" i="2"/>
  <c r="Q1619" i="2"/>
  <c r="Q1618" i="2"/>
  <c r="Q1617" i="2"/>
  <c r="Q1616" i="2"/>
  <c r="Q1615" i="2"/>
  <c r="Q1614" i="2"/>
  <c r="Q1613" i="2"/>
  <c r="Q1612" i="2"/>
  <c r="Q1611" i="2"/>
  <c r="Q1610" i="2"/>
  <c r="Q1609" i="2"/>
  <c r="Q1608" i="2"/>
  <c r="Q1607" i="2"/>
  <c r="Q1606" i="2"/>
  <c r="Q1605" i="2"/>
  <c r="Q1604" i="2"/>
  <c r="Q1603" i="2"/>
  <c r="Q1602" i="2"/>
  <c r="Q1601" i="2"/>
  <c r="Q1600" i="2"/>
  <c r="Q1599" i="2"/>
  <c r="Q1598" i="2"/>
  <c r="Q1597" i="2"/>
  <c r="Q1596" i="2"/>
  <c r="Q1595" i="2"/>
  <c r="Q1594" i="2"/>
  <c r="Q1593" i="2"/>
  <c r="Q1592" i="2"/>
  <c r="Q1591" i="2"/>
  <c r="Q1590" i="2"/>
  <c r="Q1589" i="2"/>
  <c r="Q1588" i="2"/>
  <c r="Q1587" i="2"/>
  <c r="Q1586" i="2"/>
  <c r="Q1585" i="2"/>
  <c r="Q1584" i="2"/>
  <c r="Q1583" i="2"/>
  <c r="Q1582" i="2"/>
  <c r="Q1581" i="2"/>
  <c r="Q1580" i="2"/>
  <c r="Q1579" i="2"/>
  <c r="Q1578" i="2"/>
  <c r="Q1577" i="2"/>
  <c r="Q1576" i="2"/>
  <c r="Q1575" i="2"/>
  <c r="Q1574" i="2"/>
  <c r="Q1573" i="2"/>
  <c r="Q1572" i="2"/>
  <c r="Q1571" i="2"/>
  <c r="Q1570" i="2"/>
  <c r="Q1569" i="2"/>
  <c r="Q1568" i="2"/>
  <c r="Q1567" i="2"/>
  <c r="Q1566" i="2"/>
  <c r="Q1565" i="2"/>
  <c r="Q1564" i="2"/>
  <c r="Q1563" i="2"/>
  <c r="Q1562" i="2"/>
  <c r="Q1561" i="2"/>
  <c r="Q1560" i="2"/>
  <c r="Q1559" i="2"/>
  <c r="Q1558" i="2"/>
  <c r="Q1557" i="2"/>
  <c r="Q1556" i="2"/>
  <c r="Q1555" i="2"/>
  <c r="Q1554" i="2"/>
  <c r="Q1553" i="2"/>
  <c r="Q1552" i="2"/>
  <c r="Q1551" i="2"/>
  <c r="Q1550" i="2"/>
  <c r="Q1549" i="2"/>
  <c r="Q1548" i="2"/>
  <c r="Q1547" i="2"/>
  <c r="Q1546" i="2"/>
  <c r="Q1545" i="2"/>
  <c r="Q1544" i="2"/>
  <c r="Q1543" i="2"/>
  <c r="Q1542" i="2"/>
  <c r="Q1541" i="2"/>
  <c r="Q1540" i="2"/>
  <c r="Q1539" i="2"/>
  <c r="Q1538" i="2"/>
  <c r="Q1537" i="2"/>
  <c r="Q1536" i="2"/>
  <c r="Q1535" i="2"/>
  <c r="Q1534" i="2"/>
  <c r="Q1533" i="2"/>
  <c r="Q1532" i="2"/>
  <c r="Q1531" i="2"/>
  <c r="Q1530" i="2"/>
  <c r="Q1529" i="2"/>
  <c r="Q1528" i="2"/>
  <c r="Q1527" i="2"/>
  <c r="Q1526" i="2"/>
  <c r="Q1525" i="2"/>
  <c r="Q1524" i="2"/>
  <c r="Q1523" i="2"/>
  <c r="Q1522" i="2"/>
  <c r="Q1521" i="2"/>
  <c r="Q1520" i="2"/>
  <c r="Q1519" i="2"/>
  <c r="Q1518" i="2"/>
  <c r="Q1517" i="2"/>
  <c r="Q1516" i="2"/>
  <c r="Q1515" i="2"/>
  <c r="Q1514" i="2"/>
  <c r="Q1513" i="2"/>
  <c r="Q1512" i="2"/>
  <c r="Q1511" i="2"/>
  <c r="Q1510" i="2"/>
  <c r="Q1509" i="2"/>
  <c r="Q1508" i="2"/>
  <c r="Q1507" i="2"/>
  <c r="Q1506" i="2"/>
  <c r="Q1505" i="2"/>
  <c r="Q1504" i="2"/>
  <c r="Q1503" i="2"/>
  <c r="Q1502" i="2"/>
  <c r="Q1501" i="2"/>
  <c r="Q1500" i="2"/>
  <c r="Q1499" i="2"/>
  <c r="Q1498" i="2"/>
  <c r="Q1497" i="2"/>
  <c r="Q1496" i="2"/>
  <c r="Q1495" i="2"/>
  <c r="Q1494" i="2"/>
  <c r="Q1493" i="2"/>
  <c r="Q1492" i="2"/>
  <c r="Q1491" i="2"/>
  <c r="Q1490" i="2"/>
  <c r="Q1489" i="2"/>
  <c r="Q1488" i="2"/>
  <c r="Q1487" i="2"/>
  <c r="Q1486" i="2"/>
  <c r="Q1485" i="2"/>
  <c r="Q1484" i="2"/>
  <c r="Q1483" i="2"/>
  <c r="Q1482" i="2"/>
  <c r="Q1481" i="2"/>
  <c r="Q1480" i="2"/>
  <c r="Q1479" i="2"/>
  <c r="Q1478" i="2"/>
  <c r="Q1477" i="2"/>
  <c r="Q1476" i="2"/>
  <c r="Q1475" i="2"/>
  <c r="Q1474" i="2"/>
  <c r="Q1473" i="2"/>
  <c r="Q1472" i="2"/>
  <c r="Q1471" i="2"/>
  <c r="Q1470" i="2"/>
  <c r="Q1469" i="2"/>
  <c r="Q1468" i="2"/>
  <c r="Q1467" i="2"/>
  <c r="Q1466" i="2"/>
  <c r="Q1465" i="2"/>
  <c r="Q1464" i="2"/>
  <c r="Q1463" i="2"/>
  <c r="Q1462" i="2"/>
  <c r="Q1461" i="2"/>
  <c r="Q1460" i="2"/>
  <c r="Q1459" i="2"/>
  <c r="Q1458" i="2"/>
  <c r="Q1457" i="2"/>
  <c r="Q1456" i="2"/>
  <c r="Q1455" i="2"/>
  <c r="Q1454" i="2"/>
  <c r="Q1453" i="2"/>
  <c r="Q1452" i="2"/>
  <c r="Q1451" i="2"/>
  <c r="Q1450" i="2"/>
  <c r="Q1449" i="2"/>
  <c r="Q1448" i="2"/>
  <c r="Q1447" i="2"/>
  <c r="Q1446" i="2"/>
  <c r="Q1445" i="2"/>
  <c r="Q1444" i="2"/>
  <c r="Q1443" i="2"/>
  <c r="Q1442" i="2"/>
  <c r="Q1441" i="2"/>
  <c r="Q1440" i="2"/>
  <c r="Q1439" i="2"/>
  <c r="Q1438" i="2"/>
  <c r="Q1437" i="2"/>
  <c r="Q1436" i="2"/>
  <c r="Q1435" i="2"/>
  <c r="Q1434" i="2"/>
  <c r="Q1433" i="2"/>
  <c r="Q1432" i="2"/>
  <c r="Q1431" i="2"/>
  <c r="Q1430" i="2"/>
  <c r="Q1429" i="2"/>
  <c r="Q1428" i="2"/>
  <c r="Q1427" i="2"/>
  <c r="Q1426" i="2"/>
  <c r="Q1425" i="2"/>
  <c r="Q1424" i="2"/>
  <c r="Q1423" i="2"/>
  <c r="Q1422" i="2"/>
  <c r="Q1421" i="2"/>
  <c r="Q1420" i="2"/>
  <c r="Q1419" i="2"/>
  <c r="Q1418" i="2"/>
  <c r="Q1417" i="2"/>
  <c r="Q1416" i="2"/>
  <c r="Q1415" i="2"/>
  <c r="Q1414" i="2"/>
  <c r="Q1413" i="2"/>
  <c r="Q1412" i="2"/>
  <c r="Q1411" i="2"/>
  <c r="Q1410" i="2"/>
  <c r="Q1409" i="2"/>
  <c r="Q1408" i="2"/>
  <c r="Q1407" i="2"/>
  <c r="Q1406" i="2"/>
  <c r="Q1405" i="2"/>
  <c r="Q1404" i="2"/>
  <c r="Q1403" i="2"/>
  <c r="Q1402" i="2"/>
  <c r="Q1401" i="2"/>
  <c r="Q1400" i="2"/>
  <c r="Q1399" i="2"/>
  <c r="Q1398" i="2"/>
  <c r="Q1397" i="2"/>
  <c r="Q1396" i="2"/>
  <c r="Q1395" i="2"/>
  <c r="Q1394" i="2"/>
  <c r="Q1393" i="2"/>
  <c r="Q1392" i="2"/>
  <c r="Q1391" i="2"/>
  <c r="Q1390" i="2"/>
  <c r="Q1389" i="2"/>
  <c r="Q1388" i="2"/>
  <c r="Q1387" i="2"/>
  <c r="Q1386" i="2"/>
  <c r="Q1385" i="2"/>
  <c r="Q1384" i="2"/>
  <c r="Q1383" i="2"/>
  <c r="Q1382" i="2"/>
  <c r="Q1381" i="2"/>
  <c r="Q1380" i="2"/>
  <c r="Q1379" i="2"/>
  <c r="Q1378" i="2"/>
  <c r="Q1377" i="2"/>
  <c r="Q1376" i="2"/>
  <c r="Q1375" i="2"/>
  <c r="Q1374" i="2"/>
  <c r="Q1373" i="2"/>
  <c r="Q1372" i="2"/>
  <c r="Q1371" i="2"/>
  <c r="Q1370" i="2"/>
  <c r="Q1369" i="2"/>
  <c r="Q1368" i="2"/>
  <c r="Q1367" i="2"/>
  <c r="Q1366" i="2"/>
  <c r="Q1365" i="2"/>
  <c r="Q1364" i="2"/>
  <c r="Q1363" i="2"/>
  <c r="Q1362" i="2"/>
  <c r="Q1361" i="2"/>
  <c r="Q1360" i="2"/>
  <c r="Q1359" i="2"/>
  <c r="Q1358" i="2"/>
  <c r="Q1357" i="2"/>
  <c r="Q1356" i="2"/>
  <c r="Q1355" i="2"/>
  <c r="Q1354" i="2"/>
  <c r="Q1353" i="2"/>
  <c r="Q1352" i="2"/>
  <c r="Q1351" i="2"/>
  <c r="Q1350" i="2"/>
  <c r="Q1349" i="2"/>
  <c r="Q1348" i="2"/>
  <c r="Q1347" i="2"/>
  <c r="Q1346" i="2"/>
  <c r="Q1345" i="2"/>
  <c r="Q1344" i="2"/>
  <c r="Q1343" i="2"/>
  <c r="Q1342" i="2"/>
  <c r="Q1341" i="2"/>
  <c r="Q1340" i="2"/>
  <c r="Q1339" i="2"/>
  <c r="Q1338" i="2"/>
  <c r="Q1337" i="2"/>
  <c r="Q1336" i="2"/>
  <c r="Q1335" i="2"/>
  <c r="Q1334" i="2"/>
  <c r="Q1333" i="2"/>
  <c r="Q1332" i="2"/>
  <c r="Q1331" i="2"/>
  <c r="Q1330" i="2"/>
  <c r="Q1329" i="2"/>
  <c r="Q1328" i="2"/>
  <c r="Q1327" i="2"/>
  <c r="Q1326" i="2"/>
  <c r="Q1325" i="2"/>
  <c r="Q1324" i="2"/>
  <c r="Q1323" i="2"/>
  <c r="Q1322" i="2"/>
  <c r="Q1321" i="2"/>
  <c r="Q1320" i="2"/>
  <c r="Q1319" i="2"/>
  <c r="Q1318" i="2"/>
  <c r="Q1317" i="2"/>
  <c r="Q1316" i="2"/>
  <c r="Q1315" i="2"/>
  <c r="Q1314" i="2"/>
  <c r="Q1313" i="2"/>
  <c r="Q1312" i="2"/>
  <c r="Q1311" i="2"/>
  <c r="Q1310" i="2"/>
  <c r="Q1309" i="2"/>
  <c r="Q1308" i="2"/>
  <c r="Q1307" i="2"/>
  <c r="Q1306" i="2"/>
  <c r="Q1305" i="2"/>
  <c r="Q1304" i="2"/>
  <c r="Q1303" i="2"/>
  <c r="Q1302" i="2"/>
  <c r="Q1301" i="2"/>
  <c r="Q1300" i="2"/>
  <c r="Q1299" i="2"/>
  <c r="Q1298" i="2"/>
  <c r="Q1297" i="2"/>
  <c r="Q1296" i="2"/>
  <c r="Q1295" i="2"/>
  <c r="Q1294" i="2"/>
  <c r="Q1293" i="2"/>
  <c r="Q1292" i="2"/>
  <c r="Q1291" i="2"/>
  <c r="Q1290" i="2"/>
  <c r="Q1289" i="2"/>
  <c r="Q1288" i="2"/>
  <c r="Q1287" i="2"/>
  <c r="Q1286" i="2"/>
  <c r="Q1285" i="2"/>
  <c r="Q1284" i="2"/>
  <c r="Q1283" i="2"/>
  <c r="Q1282" i="2"/>
  <c r="Q1281" i="2"/>
  <c r="Q1280" i="2"/>
  <c r="Q1279" i="2"/>
  <c r="Q1278" i="2"/>
  <c r="Q1277" i="2"/>
  <c r="Q1276" i="2"/>
  <c r="Q1275" i="2"/>
  <c r="Q1274" i="2"/>
  <c r="Q1273" i="2"/>
  <c r="Q1272" i="2"/>
  <c r="Q1271" i="2"/>
  <c r="Q1270" i="2"/>
  <c r="Q1269" i="2"/>
  <c r="Q1268" i="2"/>
  <c r="Q1267" i="2"/>
  <c r="Q1266" i="2"/>
  <c r="Q1265" i="2"/>
  <c r="Q1264" i="2"/>
  <c r="Q1263" i="2"/>
  <c r="Q1262" i="2"/>
  <c r="Q1261" i="2"/>
  <c r="Q1260" i="2"/>
  <c r="Q1259" i="2"/>
  <c r="Q1258" i="2"/>
  <c r="Q1257" i="2"/>
  <c r="Q1256" i="2"/>
  <c r="Q1255" i="2"/>
  <c r="Q1254" i="2"/>
  <c r="Q1253" i="2"/>
  <c r="Q1252" i="2"/>
  <c r="Q1251" i="2"/>
  <c r="Q1250" i="2"/>
  <c r="Q1249" i="2"/>
  <c r="Q1248" i="2"/>
  <c r="Q1247" i="2"/>
  <c r="Q1246" i="2"/>
  <c r="Q1245" i="2"/>
  <c r="Q1244" i="2"/>
  <c r="Q1243" i="2"/>
  <c r="Q1242" i="2"/>
  <c r="Q1241" i="2"/>
  <c r="Q1240" i="2"/>
  <c r="Q1239" i="2"/>
  <c r="Q1238" i="2"/>
  <c r="Q1237" i="2"/>
  <c r="Q1236" i="2"/>
  <c r="Q1235" i="2"/>
  <c r="Q1234" i="2"/>
  <c r="Q1233" i="2"/>
  <c r="Q1232" i="2"/>
  <c r="Q1231" i="2"/>
  <c r="Q1230" i="2"/>
  <c r="Q1229" i="2"/>
  <c r="Q1228" i="2"/>
  <c r="Q1227" i="2"/>
  <c r="Q1226" i="2"/>
  <c r="Q1225" i="2"/>
  <c r="Q1224" i="2"/>
  <c r="Q1223" i="2"/>
  <c r="Q1222" i="2"/>
  <c r="Q1221" i="2"/>
  <c r="Q1220" i="2"/>
  <c r="Q1219" i="2"/>
  <c r="Q1218" i="2"/>
  <c r="Q1217" i="2"/>
  <c r="Q1216" i="2"/>
  <c r="Q1215" i="2"/>
  <c r="Q1214" i="2"/>
  <c r="Q1213" i="2"/>
  <c r="Q1212" i="2"/>
  <c r="Q1211" i="2"/>
  <c r="Q1210" i="2"/>
  <c r="Q1209" i="2"/>
  <c r="Q1208" i="2"/>
  <c r="Q1207" i="2"/>
  <c r="Q1206" i="2"/>
  <c r="Q1205" i="2"/>
  <c r="Q1204" i="2"/>
  <c r="Q1203" i="2"/>
  <c r="Q1202" i="2"/>
  <c r="Q1201" i="2"/>
  <c r="Q1200" i="2"/>
  <c r="Q1199" i="2"/>
  <c r="Q1198" i="2"/>
  <c r="Q1197" i="2"/>
  <c r="Q1196" i="2"/>
  <c r="Q1195" i="2"/>
  <c r="Q1194" i="2"/>
  <c r="Q1193" i="2"/>
  <c r="Q1192" i="2"/>
  <c r="Q1191" i="2"/>
  <c r="Q1190" i="2"/>
  <c r="Q1189" i="2"/>
  <c r="Q1188" i="2"/>
  <c r="Q1187" i="2"/>
  <c r="Q1186" i="2"/>
  <c r="Q1185" i="2"/>
  <c r="Q1184" i="2"/>
  <c r="Q1183" i="2"/>
  <c r="Q1182" i="2"/>
  <c r="Q1181" i="2"/>
  <c r="Q1180" i="2"/>
  <c r="Q1179" i="2"/>
  <c r="Q1178" i="2"/>
  <c r="Q1177" i="2"/>
  <c r="Q1176" i="2"/>
  <c r="Q1175" i="2"/>
  <c r="Q1174" i="2"/>
  <c r="Q1173" i="2"/>
  <c r="Q1172" i="2"/>
  <c r="Q1171" i="2"/>
  <c r="Q1170" i="2"/>
  <c r="Q1169" i="2"/>
  <c r="Q1168" i="2"/>
  <c r="Q1167" i="2"/>
  <c r="Q1166" i="2"/>
  <c r="Q1165" i="2"/>
  <c r="Q1164" i="2"/>
  <c r="Q1163" i="2"/>
  <c r="Q1162" i="2"/>
  <c r="Q1161" i="2"/>
  <c r="Q1160" i="2"/>
  <c r="Q1159" i="2"/>
  <c r="Q1158" i="2"/>
  <c r="Q1157" i="2"/>
  <c r="Q1156" i="2"/>
  <c r="Q1155" i="2"/>
  <c r="Q1154" i="2"/>
  <c r="Q1153" i="2"/>
  <c r="Q1152" i="2"/>
  <c r="Q1151" i="2"/>
  <c r="Q1150" i="2"/>
  <c r="Q1149" i="2"/>
  <c r="Q1148" i="2"/>
  <c r="Q1147" i="2"/>
  <c r="Q1146" i="2"/>
  <c r="Q1145" i="2"/>
  <c r="Q1144" i="2"/>
  <c r="Q1143" i="2"/>
  <c r="Q1142" i="2"/>
  <c r="Q1141" i="2"/>
  <c r="Q1140" i="2"/>
  <c r="Q1139" i="2"/>
  <c r="Q1138" i="2"/>
  <c r="Q1137" i="2"/>
  <c r="Q1136" i="2"/>
  <c r="Q1135" i="2"/>
  <c r="Q1134" i="2"/>
  <c r="Q1133" i="2"/>
  <c r="Q1132" i="2"/>
  <c r="Q1131" i="2"/>
  <c r="Q1130" i="2"/>
  <c r="Q1129" i="2"/>
  <c r="Q1128" i="2"/>
  <c r="Q1127" i="2"/>
  <c r="Q1126" i="2"/>
  <c r="Q1125" i="2"/>
  <c r="Q1124" i="2"/>
  <c r="Q1123" i="2"/>
  <c r="Q1122" i="2"/>
  <c r="Q1121" i="2"/>
  <c r="Q1120" i="2"/>
  <c r="Q1119" i="2"/>
  <c r="Q1118" i="2"/>
  <c r="Q1117" i="2"/>
  <c r="Q1116" i="2"/>
  <c r="Q1115" i="2"/>
  <c r="Q1114" i="2"/>
  <c r="Q1113" i="2"/>
  <c r="Q1112" i="2"/>
  <c r="Q1111" i="2"/>
  <c r="Q1110" i="2"/>
  <c r="Q1109" i="2"/>
  <c r="Q1108" i="2"/>
  <c r="Q1107" i="2"/>
  <c r="Q1106" i="2"/>
  <c r="Q1105" i="2"/>
  <c r="Q1104" i="2"/>
  <c r="Q1103" i="2"/>
  <c r="Q1102" i="2"/>
  <c r="Q1101" i="2"/>
  <c r="Q1100" i="2"/>
  <c r="Q1099" i="2"/>
  <c r="Q1098" i="2"/>
  <c r="Q1097" i="2"/>
  <c r="Q1096" i="2"/>
  <c r="Q1095" i="2"/>
  <c r="Q1094" i="2"/>
  <c r="Q1093" i="2"/>
  <c r="Q1092" i="2"/>
  <c r="Q1091" i="2"/>
  <c r="Q1090" i="2"/>
  <c r="Q1089" i="2"/>
  <c r="Q1088" i="2"/>
  <c r="Q1087" i="2"/>
  <c r="Q1086" i="2"/>
  <c r="Q1085" i="2"/>
  <c r="Q1084" i="2"/>
  <c r="Q1083" i="2"/>
  <c r="Q1082" i="2"/>
  <c r="Q1081" i="2"/>
  <c r="Q1080" i="2"/>
  <c r="Q1079" i="2"/>
  <c r="Q1078" i="2"/>
  <c r="Q1077" i="2"/>
  <c r="Q1076" i="2"/>
  <c r="Q1075" i="2"/>
  <c r="Q1074" i="2"/>
  <c r="Q1073" i="2"/>
  <c r="Q1072" i="2"/>
  <c r="Q1071" i="2"/>
  <c r="Q1070" i="2"/>
  <c r="Q1069" i="2"/>
  <c r="Q1068" i="2"/>
  <c r="Q1067" i="2"/>
  <c r="Q1066" i="2"/>
  <c r="Q1065" i="2"/>
  <c r="Q1064" i="2"/>
  <c r="Q1063" i="2"/>
  <c r="Q1062" i="2"/>
  <c r="Q1061" i="2"/>
  <c r="Q1060" i="2"/>
  <c r="Q1059" i="2"/>
  <c r="Q1058" i="2"/>
  <c r="Q1057" i="2"/>
  <c r="Q1056" i="2"/>
  <c r="Q1055" i="2"/>
  <c r="Q1054" i="2"/>
  <c r="Q1053" i="2"/>
  <c r="Q1052" i="2"/>
  <c r="Q1051" i="2"/>
  <c r="Q1050" i="2"/>
  <c r="Q1049" i="2"/>
  <c r="Q1048" i="2"/>
  <c r="Q1047" i="2"/>
  <c r="Q1046" i="2"/>
  <c r="Q1045" i="2"/>
  <c r="Q1044" i="2"/>
  <c r="Q1043" i="2"/>
  <c r="Q1042" i="2"/>
  <c r="Q1041" i="2"/>
  <c r="Q1040" i="2"/>
  <c r="Q1039" i="2"/>
  <c r="Q1038" i="2"/>
  <c r="Q1037" i="2"/>
  <c r="Q1036" i="2"/>
  <c r="Q1035" i="2"/>
  <c r="Q1034" i="2"/>
  <c r="Q1033" i="2"/>
  <c r="Q1032" i="2"/>
  <c r="Q1031" i="2"/>
  <c r="Q1030" i="2"/>
  <c r="Q1029" i="2"/>
  <c r="Q1028" i="2"/>
  <c r="Q1027" i="2"/>
  <c r="Q1026" i="2"/>
  <c r="Q1025" i="2"/>
  <c r="Q1024" i="2"/>
  <c r="Q1023" i="2"/>
  <c r="Q1022" i="2"/>
  <c r="Q1021" i="2"/>
  <c r="Q1020" i="2"/>
  <c r="Q1019" i="2"/>
  <c r="Q1018" i="2"/>
  <c r="Q1017" i="2"/>
  <c r="Q1016" i="2"/>
  <c r="Q1015" i="2"/>
  <c r="Q1014" i="2"/>
  <c r="Q1013" i="2"/>
  <c r="Q1012" i="2"/>
  <c r="Q1011" i="2"/>
  <c r="Q1010" i="2"/>
  <c r="Q1009" i="2"/>
  <c r="Q1008" i="2"/>
  <c r="Q1007" i="2"/>
  <c r="Q1006" i="2"/>
  <c r="Q1005" i="2"/>
  <c r="Q1004" i="2"/>
  <c r="Q1003" i="2"/>
  <c r="Q1002" i="2"/>
  <c r="Q1001" i="2"/>
  <c r="Q1000" i="2"/>
  <c r="Q999" i="2"/>
  <c r="Q998" i="2"/>
  <c r="Q997" i="2"/>
  <c r="Q996" i="2"/>
  <c r="Q995" i="2"/>
  <c r="Q994" i="2"/>
  <c r="Q993" i="2"/>
  <c r="Q992" i="2"/>
  <c r="Q991" i="2"/>
  <c r="Q990" i="2"/>
  <c r="Q989" i="2"/>
  <c r="Q988" i="2"/>
  <c r="Q987" i="2"/>
  <c r="Q986" i="2"/>
  <c r="Q985" i="2"/>
  <c r="Q984" i="2"/>
  <c r="Q983" i="2"/>
  <c r="Q982" i="2"/>
  <c r="Q981" i="2"/>
  <c r="Q980" i="2"/>
  <c r="Q979" i="2"/>
  <c r="Q978" i="2"/>
  <c r="Q977" i="2"/>
  <c r="Q976" i="2"/>
  <c r="Q975" i="2"/>
  <c r="Q974" i="2"/>
  <c r="Q973" i="2"/>
  <c r="Q972" i="2"/>
  <c r="Q971" i="2"/>
  <c r="Q970" i="2"/>
  <c r="Q969" i="2"/>
  <c r="Q968" i="2"/>
  <c r="Q967" i="2"/>
  <c r="Q966" i="2"/>
  <c r="Q965" i="2"/>
  <c r="Q964" i="2"/>
  <c r="Q963" i="2"/>
  <c r="Q962" i="2"/>
  <c r="Q961" i="2"/>
  <c r="Q960" i="2"/>
  <c r="Q959" i="2"/>
  <c r="Q958" i="2"/>
  <c r="Q957" i="2"/>
  <c r="Q956" i="2"/>
  <c r="Q955" i="2"/>
  <c r="Q954" i="2"/>
  <c r="Q953" i="2"/>
  <c r="Q952" i="2"/>
  <c r="Q951" i="2"/>
  <c r="Q950" i="2"/>
  <c r="Q949" i="2"/>
  <c r="Q948" i="2"/>
  <c r="Q947" i="2"/>
  <c r="Q946" i="2"/>
  <c r="Q945" i="2"/>
  <c r="Q944" i="2"/>
  <c r="Q943" i="2"/>
  <c r="Q942" i="2"/>
  <c r="Q941" i="2"/>
  <c r="Q940" i="2"/>
  <c r="Q939" i="2"/>
  <c r="Q938" i="2"/>
  <c r="Q937" i="2"/>
  <c r="Q936" i="2"/>
  <c r="Q935" i="2"/>
  <c r="Q934" i="2"/>
  <c r="Q933" i="2"/>
  <c r="Q932" i="2"/>
  <c r="Q931" i="2"/>
  <c r="Q930" i="2"/>
  <c r="Q929" i="2"/>
  <c r="Q928" i="2"/>
  <c r="Q927" i="2"/>
  <c r="Q926" i="2"/>
  <c r="Q925" i="2"/>
  <c r="Q924" i="2"/>
  <c r="Q923" i="2"/>
  <c r="Q922" i="2"/>
  <c r="Q921" i="2"/>
  <c r="Q920" i="2"/>
  <c r="Q919" i="2"/>
  <c r="Q918" i="2"/>
  <c r="Q917" i="2"/>
  <c r="Q916" i="2"/>
  <c r="Q915" i="2"/>
  <c r="Q914" i="2"/>
  <c r="Q913" i="2"/>
  <c r="Q912" i="2"/>
  <c r="Q911" i="2"/>
  <c r="Q910" i="2"/>
  <c r="Q909" i="2"/>
  <c r="Q908" i="2"/>
  <c r="Q907" i="2"/>
  <c r="Q906" i="2"/>
  <c r="Q905" i="2"/>
  <c r="Q904" i="2"/>
  <c r="Q903" i="2"/>
  <c r="Q902" i="2"/>
  <c r="Q901" i="2"/>
  <c r="Q900" i="2"/>
  <c r="Q899" i="2"/>
  <c r="Q898" i="2"/>
  <c r="Q897" i="2"/>
  <c r="Q896" i="2"/>
  <c r="Q895" i="2"/>
  <c r="Q894" i="2"/>
  <c r="Q893" i="2"/>
  <c r="Q892" i="2"/>
  <c r="Q891" i="2"/>
  <c r="Q890" i="2"/>
  <c r="Q889" i="2"/>
  <c r="Q888" i="2"/>
  <c r="Q887" i="2"/>
  <c r="Q886" i="2"/>
  <c r="Q885" i="2"/>
  <c r="Q884" i="2"/>
  <c r="Q883" i="2"/>
  <c r="Q882" i="2"/>
  <c r="Q881" i="2"/>
  <c r="Q880" i="2"/>
  <c r="Q879" i="2"/>
  <c r="Q878" i="2"/>
  <c r="Q877" i="2"/>
  <c r="Q876" i="2"/>
  <c r="Q875" i="2"/>
  <c r="Q874" i="2"/>
  <c r="Q873" i="2"/>
  <c r="Q872" i="2"/>
  <c r="Q871" i="2"/>
  <c r="Q870" i="2"/>
  <c r="Q869" i="2"/>
  <c r="Q868" i="2"/>
  <c r="Q867" i="2"/>
  <c r="Q866" i="2"/>
  <c r="Q865" i="2"/>
  <c r="Q864" i="2"/>
  <c r="Q863" i="2"/>
  <c r="Q862" i="2"/>
  <c r="Q861" i="2"/>
  <c r="Q860" i="2"/>
  <c r="Q859" i="2"/>
  <c r="Q858" i="2"/>
  <c r="Q857" i="2"/>
  <c r="Q856" i="2"/>
  <c r="Q855" i="2"/>
  <c r="Q854" i="2"/>
  <c r="Q853" i="2"/>
  <c r="Q852" i="2"/>
  <c r="Q851" i="2"/>
  <c r="Q850" i="2"/>
  <c r="Q849" i="2"/>
  <c r="Q848" i="2"/>
  <c r="Q847" i="2"/>
  <c r="Q846" i="2"/>
  <c r="Q845" i="2"/>
  <c r="Q844" i="2"/>
  <c r="Q843" i="2"/>
  <c r="Q842" i="2"/>
  <c r="Q841" i="2"/>
  <c r="Q840" i="2"/>
  <c r="Q839" i="2"/>
  <c r="Q838" i="2"/>
  <c r="Q837" i="2"/>
  <c r="Q836" i="2"/>
  <c r="Q835" i="2"/>
  <c r="Q834" i="2"/>
  <c r="Q833" i="2"/>
  <c r="Q832" i="2"/>
  <c r="Q831" i="2"/>
  <c r="Q830" i="2"/>
  <c r="Q829" i="2"/>
  <c r="Q828" i="2"/>
  <c r="Q827" i="2"/>
  <c r="Q826" i="2"/>
  <c r="Q825" i="2"/>
  <c r="Q824" i="2"/>
  <c r="Q823" i="2"/>
  <c r="Q822" i="2"/>
  <c r="Q821" i="2"/>
  <c r="Q820" i="2"/>
  <c r="Q819" i="2"/>
  <c r="Q818" i="2"/>
  <c r="Q817" i="2"/>
  <c r="Q816" i="2"/>
  <c r="Q815" i="2"/>
  <c r="Q814" i="2"/>
  <c r="Q813" i="2"/>
  <c r="Q812" i="2"/>
  <c r="Q811" i="2"/>
  <c r="Q810" i="2"/>
  <c r="Q809" i="2"/>
  <c r="Q808" i="2"/>
  <c r="Q807" i="2"/>
  <c r="Q806" i="2"/>
  <c r="Q805" i="2"/>
  <c r="Q804" i="2"/>
  <c r="Q803" i="2"/>
  <c r="Q802" i="2"/>
  <c r="Q801" i="2"/>
  <c r="Q800" i="2"/>
  <c r="Q799" i="2"/>
  <c r="Q798" i="2"/>
  <c r="Q797" i="2"/>
  <c r="Q796" i="2"/>
  <c r="Q795" i="2"/>
  <c r="Q794" i="2"/>
  <c r="Q793" i="2"/>
  <c r="Q792" i="2"/>
  <c r="Q791" i="2"/>
  <c r="Q790" i="2"/>
  <c r="Q789" i="2"/>
  <c r="Q788" i="2"/>
  <c r="Q787" i="2"/>
  <c r="Q786" i="2"/>
  <c r="Q785" i="2"/>
  <c r="Q784" i="2"/>
  <c r="Q783" i="2"/>
  <c r="Q782" i="2"/>
  <c r="Q781" i="2"/>
  <c r="Q780" i="2"/>
  <c r="Q779" i="2"/>
  <c r="Q778" i="2"/>
  <c r="Q777" i="2"/>
  <c r="Q776" i="2"/>
  <c r="Q775" i="2"/>
  <c r="Q774" i="2"/>
  <c r="Q773" i="2"/>
  <c r="Q772" i="2"/>
  <c r="Q771" i="2"/>
  <c r="Q770" i="2"/>
  <c r="Q769" i="2"/>
  <c r="Q768" i="2"/>
  <c r="Q767" i="2"/>
  <c r="Q766" i="2"/>
  <c r="Q765" i="2"/>
  <c r="Q764" i="2"/>
  <c r="Q763" i="2"/>
  <c r="Q762" i="2"/>
  <c r="Q761" i="2"/>
  <c r="Q760" i="2"/>
  <c r="Q759" i="2"/>
  <c r="Q758" i="2"/>
  <c r="Q757" i="2"/>
  <c r="Q756" i="2"/>
  <c r="Q755" i="2"/>
  <c r="Q754" i="2"/>
  <c r="Q753" i="2"/>
  <c r="Q752" i="2"/>
  <c r="Q751" i="2"/>
  <c r="Q750" i="2"/>
  <c r="Q749" i="2"/>
  <c r="Q748" i="2"/>
  <c r="Q747" i="2"/>
  <c r="Q746" i="2"/>
  <c r="Q745" i="2"/>
  <c r="Q744" i="2"/>
  <c r="Q743" i="2"/>
  <c r="Q742" i="2"/>
  <c r="Q741" i="2"/>
  <c r="Q740" i="2"/>
  <c r="Q739" i="2"/>
  <c r="Q738" i="2"/>
  <c r="Q737" i="2"/>
  <c r="Q736" i="2"/>
  <c r="Q735" i="2"/>
  <c r="Q734" i="2"/>
  <c r="Q733" i="2"/>
  <c r="Q732" i="2"/>
  <c r="Q731" i="2"/>
  <c r="Q730" i="2"/>
  <c r="Q729" i="2"/>
  <c r="Q728" i="2"/>
  <c r="Q727" i="2"/>
  <c r="Q726" i="2"/>
  <c r="Q725" i="2"/>
  <c r="Q724" i="2"/>
  <c r="Q723" i="2"/>
  <c r="Q722" i="2"/>
  <c r="Q721" i="2"/>
  <c r="Q720" i="2"/>
  <c r="Q719" i="2"/>
  <c r="Q718" i="2"/>
  <c r="Q717" i="2"/>
  <c r="Q716" i="2"/>
  <c r="Q715" i="2"/>
  <c r="Q714" i="2"/>
  <c r="Q713" i="2"/>
  <c r="Q712" i="2"/>
  <c r="Q711" i="2"/>
  <c r="Q710" i="2"/>
  <c r="Q709" i="2"/>
  <c r="Q708" i="2"/>
  <c r="Q707" i="2"/>
  <c r="Q706" i="2"/>
  <c r="Q705" i="2"/>
  <c r="Q704" i="2"/>
  <c r="Q703" i="2"/>
  <c r="Q702" i="2"/>
  <c r="Q701" i="2"/>
  <c r="Q700" i="2"/>
  <c r="Q699" i="2"/>
  <c r="Q698" i="2"/>
  <c r="Q697" i="2"/>
  <c r="Q696" i="2"/>
  <c r="Q695" i="2"/>
  <c r="Q694" i="2"/>
  <c r="Q693" i="2"/>
  <c r="Q692" i="2"/>
  <c r="Q691" i="2"/>
  <c r="Q690" i="2"/>
  <c r="Q689" i="2"/>
  <c r="Q688" i="2"/>
  <c r="Q687" i="2"/>
  <c r="Q686" i="2"/>
  <c r="Q685" i="2"/>
  <c r="Q684" i="2"/>
  <c r="Q683" i="2"/>
  <c r="Q682" i="2"/>
  <c r="Q681" i="2"/>
  <c r="Q680" i="2"/>
  <c r="Q679" i="2"/>
  <c r="Q678" i="2"/>
  <c r="Q677" i="2"/>
  <c r="Q676" i="2"/>
  <c r="Q675" i="2"/>
  <c r="Q674" i="2"/>
  <c r="Q673" i="2"/>
  <c r="Q672" i="2"/>
  <c r="Q671" i="2"/>
  <c r="Q670" i="2"/>
  <c r="Q669" i="2"/>
  <c r="Q668" i="2"/>
  <c r="Q667" i="2"/>
  <c r="Q666" i="2"/>
  <c r="Q665" i="2"/>
  <c r="Q664" i="2"/>
  <c r="Q663" i="2"/>
  <c r="Q662" i="2"/>
  <c r="Q661" i="2"/>
  <c r="Q660" i="2"/>
  <c r="Q659" i="2"/>
  <c r="Q658" i="2"/>
  <c r="Q657" i="2"/>
  <c r="Q656" i="2"/>
  <c r="Q655" i="2"/>
  <c r="Q654" i="2"/>
  <c r="Q653" i="2"/>
  <c r="Q652" i="2"/>
  <c r="Q651" i="2"/>
  <c r="Q650" i="2"/>
  <c r="Q649" i="2"/>
  <c r="Q648" i="2"/>
  <c r="Q647" i="2"/>
  <c r="Q646" i="2"/>
  <c r="Q645" i="2"/>
  <c r="Q644" i="2"/>
  <c r="Q643" i="2"/>
  <c r="Q642" i="2"/>
  <c r="Q641" i="2"/>
  <c r="Q640" i="2"/>
  <c r="Q639" i="2"/>
  <c r="Q638" i="2"/>
  <c r="Q637" i="2"/>
  <c r="Q636" i="2"/>
  <c r="Q635" i="2"/>
  <c r="Q634" i="2"/>
  <c r="Q633" i="2"/>
  <c r="Q632" i="2"/>
  <c r="Q631" i="2"/>
  <c r="Q630" i="2"/>
  <c r="Q629" i="2"/>
  <c r="Q628" i="2"/>
  <c r="Q627" i="2"/>
  <c r="Q626" i="2"/>
  <c r="Q625" i="2"/>
  <c r="Q624" i="2"/>
  <c r="Q623" i="2"/>
  <c r="Q622" i="2"/>
  <c r="Q621" i="2"/>
  <c r="Q620" i="2"/>
  <c r="Q619" i="2"/>
  <c r="Q618" i="2"/>
  <c r="Q617" i="2"/>
  <c r="Q616" i="2"/>
  <c r="Q615" i="2"/>
  <c r="Q614" i="2"/>
  <c r="Q613" i="2"/>
  <c r="Q612" i="2"/>
  <c r="Q611" i="2"/>
  <c r="Q610" i="2"/>
  <c r="Q609" i="2"/>
  <c r="Q608" i="2"/>
  <c r="Q607" i="2"/>
  <c r="Q606" i="2"/>
  <c r="Q605" i="2"/>
  <c r="Q604" i="2"/>
  <c r="Q603" i="2"/>
  <c r="Q602" i="2"/>
  <c r="Q601" i="2"/>
  <c r="Q600" i="2"/>
  <c r="Q599" i="2"/>
  <c r="Q598" i="2"/>
  <c r="Q597" i="2"/>
  <c r="Q596" i="2"/>
  <c r="Q595" i="2"/>
  <c r="Q594" i="2"/>
  <c r="Q593" i="2"/>
  <c r="Q592" i="2"/>
  <c r="Q591" i="2"/>
  <c r="Q590" i="2"/>
  <c r="Q589" i="2"/>
  <c r="Q588" i="2"/>
  <c r="Q587" i="2"/>
  <c r="Q586" i="2"/>
  <c r="Q585" i="2"/>
  <c r="Q584" i="2"/>
  <c r="Q583" i="2"/>
  <c r="Q582" i="2"/>
  <c r="Q581" i="2"/>
  <c r="Q580" i="2"/>
  <c r="Q579" i="2"/>
  <c r="Q578" i="2"/>
  <c r="Q577" i="2"/>
  <c r="Q576" i="2"/>
  <c r="Q575" i="2"/>
  <c r="Q574" i="2"/>
  <c r="Q573" i="2"/>
  <c r="Q572" i="2"/>
  <c r="Q571" i="2"/>
  <c r="Q570" i="2"/>
  <c r="Q569" i="2"/>
  <c r="Q568" i="2"/>
  <c r="Q567" i="2"/>
  <c r="Q566" i="2"/>
  <c r="Q565" i="2"/>
  <c r="Q564" i="2"/>
  <c r="Q563" i="2"/>
  <c r="Q562" i="2"/>
  <c r="Q561" i="2"/>
  <c r="Q560" i="2"/>
  <c r="Q559" i="2"/>
  <c r="Q558" i="2"/>
  <c r="Q557" i="2"/>
  <c r="Q556" i="2"/>
  <c r="Q555" i="2"/>
  <c r="Q554" i="2"/>
  <c r="Q553" i="2"/>
  <c r="Q552" i="2"/>
  <c r="Q551" i="2"/>
  <c r="Q550" i="2"/>
  <c r="Q549" i="2"/>
  <c r="Q548" i="2"/>
  <c r="Q547" i="2"/>
  <c r="Q546" i="2"/>
  <c r="Q545" i="2"/>
  <c r="Q544" i="2"/>
  <c r="Q543" i="2"/>
  <c r="Q542" i="2"/>
  <c r="Q541" i="2"/>
  <c r="Q540" i="2"/>
  <c r="Q539" i="2"/>
  <c r="Q538" i="2"/>
  <c r="Q537" i="2"/>
  <c r="Q536" i="2"/>
  <c r="Q535" i="2"/>
  <c r="Q534" i="2"/>
  <c r="Q533" i="2"/>
  <c r="Q532" i="2"/>
  <c r="Q531" i="2"/>
  <c r="Q530" i="2"/>
  <c r="Q529" i="2"/>
  <c r="Q528" i="2"/>
  <c r="Q527" i="2"/>
  <c r="Q526" i="2"/>
  <c r="Q525" i="2"/>
  <c r="Q524" i="2"/>
  <c r="Q523" i="2"/>
  <c r="Q522" i="2"/>
  <c r="Q521" i="2"/>
  <c r="Q520" i="2"/>
  <c r="Q519" i="2"/>
  <c r="Q518" i="2"/>
  <c r="Q517" i="2"/>
  <c r="Q516" i="2"/>
  <c r="Q515" i="2"/>
  <c r="Q514" i="2"/>
  <c r="Q513" i="2"/>
  <c r="Q512" i="2"/>
  <c r="Q511" i="2"/>
  <c r="Q510" i="2"/>
  <c r="Q509" i="2"/>
  <c r="Q508" i="2"/>
  <c r="Q507" i="2"/>
  <c r="Q506" i="2"/>
  <c r="Q505" i="2"/>
  <c r="Q504" i="2"/>
  <c r="Q503" i="2"/>
  <c r="Q502" i="2"/>
  <c r="Q501" i="2"/>
  <c r="Q500" i="2"/>
  <c r="Q499" i="2"/>
  <c r="Q498" i="2"/>
  <c r="Q497" i="2"/>
  <c r="Q496" i="2"/>
  <c r="Q495" i="2"/>
  <c r="Q494" i="2"/>
  <c r="Q493" i="2"/>
  <c r="Q492" i="2"/>
  <c r="Q491" i="2"/>
  <c r="Q490" i="2"/>
  <c r="Q489" i="2"/>
  <c r="Q488" i="2"/>
  <c r="Q487" i="2"/>
  <c r="Q486" i="2"/>
  <c r="Q485" i="2"/>
  <c r="Q484" i="2"/>
  <c r="Q483" i="2"/>
  <c r="Q482" i="2"/>
  <c r="Q481" i="2"/>
  <c r="Q480" i="2"/>
  <c r="Q479" i="2"/>
  <c r="Q478" i="2"/>
  <c r="Q477" i="2"/>
  <c r="Q476" i="2"/>
  <c r="Q475" i="2"/>
  <c r="Q474" i="2"/>
  <c r="Q473" i="2"/>
  <c r="Q472" i="2"/>
  <c r="Q471" i="2"/>
  <c r="Q470" i="2"/>
  <c r="Q469" i="2"/>
  <c r="Q468" i="2"/>
  <c r="Q467" i="2"/>
  <c r="Q466" i="2"/>
  <c r="Q465" i="2"/>
  <c r="Q464" i="2"/>
  <c r="Q463" i="2"/>
  <c r="Q462" i="2"/>
  <c r="Q461" i="2"/>
  <c r="Q460" i="2"/>
  <c r="Q459" i="2"/>
  <c r="Q458" i="2"/>
  <c r="Q457" i="2"/>
  <c r="Q456" i="2"/>
  <c r="Q455" i="2"/>
  <c r="Q454" i="2"/>
  <c r="Q453" i="2"/>
  <c r="Q452" i="2"/>
  <c r="Q451" i="2"/>
  <c r="Q450" i="2"/>
  <c r="Q449" i="2"/>
  <c r="Q448" i="2"/>
  <c r="Q447" i="2"/>
  <c r="Q446" i="2"/>
  <c r="Q445" i="2"/>
  <c r="Q444" i="2"/>
  <c r="Q443" i="2"/>
  <c r="Q442" i="2"/>
  <c r="Q441" i="2"/>
  <c r="Q440" i="2"/>
  <c r="Q439" i="2"/>
  <c r="Q438" i="2"/>
  <c r="Q437" i="2"/>
  <c r="Q436" i="2"/>
  <c r="Q435" i="2"/>
  <c r="Q434" i="2"/>
  <c r="Q433" i="2"/>
  <c r="Q432" i="2"/>
  <c r="Q431" i="2"/>
  <c r="Q430" i="2"/>
  <c r="Q429" i="2"/>
  <c r="Q428" i="2"/>
  <c r="Q427" i="2"/>
  <c r="Q426" i="2"/>
  <c r="Q425" i="2"/>
  <c r="Q424" i="2"/>
  <c r="Q423" i="2"/>
  <c r="Q422" i="2"/>
  <c r="Q421" i="2"/>
  <c r="Q420" i="2"/>
  <c r="Q419" i="2"/>
  <c r="Q418" i="2"/>
  <c r="Q417" i="2"/>
  <c r="Q416" i="2"/>
  <c r="Q415" i="2"/>
  <c r="Q414" i="2"/>
  <c r="Q413" i="2"/>
  <c r="Q412" i="2"/>
  <c r="Q411" i="2"/>
  <c r="Q410" i="2"/>
  <c r="Q409" i="2"/>
  <c r="Q408" i="2"/>
  <c r="Q407" i="2"/>
  <c r="Q406" i="2"/>
  <c r="Q405" i="2"/>
  <c r="Q404" i="2"/>
  <c r="Q403" i="2"/>
  <c r="Q402" i="2"/>
  <c r="Q401" i="2"/>
  <c r="Q400" i="2"/>
  <c r="Q399" i="2"/>
  <c r="Q398" i="2"/>
  <c r="Q397" i="2"/>
  <c r="Q396" i="2"/>
  <c r="Q395" i="2"/>
  <c r="Q394" i="2"/>
  <c r="Q393" i="2"/>
  <c r="Q392" i="2"/>
  <c r="Q391" i="2"/>
  <c r="Q390" i="2"/>
  <c r="Q389" i="2"/>
  <c r="Q388" i="2"/>
  <c r="Q387" i="2"/>
  <c r="Q386" i="2"/>
  <c r="Q385" i="2"/>
  <c r="Q384" i="2"/>
  <c r="Q383" i="2"/>
  <c r="Q382" i="2"/>
  <c r="Q381" i="2"/>
  <c r="Q380" i="2"/>
  <c r="Q379" i="2"/>
  <c r="Q378" i="2"/>
  <c r="Q377" i="2"/>
  <c r="Q376" i="2"/>
  <c r="Q375" i="2"/>
  <c r="Q374" i="2"/>
  <c r="Q373" i="2"/>
  <c r="Q372" i="2"/>
  <c r="Q371" i="2"/>
  <c r="Q370" i="2"/>
  <c r="Q369" i="2"/>
  <c r="Q368" i="2"/>
  <c r="Q367" i="2"/>
  <c r="Q366" i="2"/>
  <c r="Q365" i="2"/>
  <c r="Q364" i="2"/>
  <c r="Q363" i="2"/>
  <c r="Q362" i="2"/>
  <c r="Q361" i="2"/>
  <c r="Q360" i="2"/>
  <c r="Q359" i="2"/>
  <c r="Q358" i="2"/>
  <c r="Q357" i="2"/>
  <c r="Q356" i="2"/>
  <c r="Q355" i="2"/>
  <c r="Q354" i="2"/>
  <c r="Q353" i="2"/>
  <c r="Q352" i="2"/>
  <c r="Q351" i="2"/>
  <c r="Q350" i="2"/>
  <c r="Q349" i="2"/>
  <c r="Q348" i="2"/>
  <c r="Q347" i="2"/>
  <c r="Q346" i="2"/>
  <c r="Q345" i="2"/>
  <c r="Q344" i="2"/>
  <c r="Q343" i="2"/>
  <c r="Q342" i="2"/>
  <c r="Q341" i="2"/>
  <c r="Q340" i="2"/>
  <c r="Q339" i="2"/>
  <c r="Q338" i="2"/>
  <c r="Q337" i="2"/>
  <c r="Q336" i="2"/>
  <c r="Q335" i="2"/>
  <c r="Q334" i="2"/>
  <c r="Q333" i="2"/>
  <c r="Q332" i="2"/>
  <c r="Q331" i="2"/>
  <c r="Q330" i="2"/>
  <c r="Q329" i="2"/>
  <c r="Q328" i="2"/>
  <c r="Q327" i="2"/>
  <c r="Q326" i="2"/>
  <c r="Q325" i="2"/>
  <c r="Q324" i="2"/>
  <c r="Q323" i="2"/>
  <c r="Q322" i="2"/>
  <c r="Q321" i="2"/>
  <c r="Q320" i="2"/>
  <c r="Q319" i="2"/>
  <c r="Q318" i="2"/>
  <c r="Q317" i="2"/>
  <c r="Q316" i="2"/>
  <c r="Q315" i="2"/>
  <c r="Q314" i="2"/>
  <c r="Q313" i="2"/>
  <c r="Q312" i="2"/>
  <c r="Q311" i="2"/>
  <c r="Q310" i="2"/>
  <c r="Q309" i="2"/>
  <c r="Q308" i="2"/>
  <c r="Q307" i="2"/>
  <c r="Q306" i="2"/>
  <c r="Q305" i="2"/>
  <c r="Q304" i="2"/>
  <c r="Q303" i="2"/>
  <c r="Q302" i="2"/>
  <c r="Q301" i="2"/>
  <c r="Q300" i="2"/>
  <c r="Q299" i="2"/>
  <c r="Q298" i="2"/>
  <c r="Q297" i="2"/>
  <c r="Q296" i="2"/>
  <c r="Q295" i="2"/>
  <c r="Q294" i="2"/>
  <c r="Q293" i="2"/>
  <c r="Q292" i="2"/>
  <c r="Q291" i="2"/>
  <c r="Q290" i="2"/>
  <c r="Q289" i="2"/>
  <c r="Q288" i="2"/>
  <c r="Q287" i="2"/>
  <c r="Q286" i="2"/>
  <c r="Q285" i="2"/>
  <c r="Q284" i="2"/>
  <c r="Q283" i="2"/>
  <c r="Q282" i="2"/>
  <c r="Q281" i="2"/>
  <c r="Q280" i="2"/>
  <c r="Q279" i="2"/>
  <c r="Q278" i="2"/>
  <c r="Q277" i="2"/>
  <c r="Q276" i="2"/>
  <c r="Q275" i="2"/>
  <c r="Q274" i="2"/>
  <c r="Q273" i="2"/>
  <c r="Q272" i="2"/>
  <c r="Q271" i="2"/>
  <c r="Q270" i="2"/>
  <c r="Q269" i="2"/>
  <c r="Q268" i="2"/>
  <c r="Q267" i="2"/>
  <c r="Q266" i="2"/>
  <c r="Q265" i="2"/>
  <c r="Q264" i="2"/>
  <c r="Q263" i="2"/>
  <c r="Q262" i="2"/>
  <c r="Q261" i="2"/>
  <c r="Q260" i="2"/>
  <c r="Q259" i="2"/>
  <c r="Q258" i="2"/>
  <c r="Q257" i="2"/>
  <c r="Q256" i="2"/>
  <c r="Q255" i="2"/>
  <c r="Q254" i="2"/>
  <c r="Q253" i="2"/>
  <c r="Q252" i="2"/>
  <c r="Q251" i="2"/>
  <c r="Q250" i="2"/>
  <c r="Q249" i="2"/>
  <c r="Q248" i="2"/>
  <c r="Q247" i="2"/>
  <c r="Q246" i="2"/>
  <c r="Q245" i="2"/>
  <c r="Q244" i="2"/>
  <c r="Q243" i="2"/>
  <c r="Q242" i="2"/>
  <c r="Q241" i="2"/>
  <c r="Q240" i="2"/>
  <c r="Q239" i="2"/>
  <c r="Q238" i="2"/>
  <c r="Q237" i="2"/>
  <c r="Q236" i="2"/>
  <c r="Q235" i="2"/>
  <c r="Q234" i="2"/>
  <c r="Q233" i="2"/>
  <c r="Q232" i="2"/>
  <c r="Q231" i="2"/>
  <c r="Q230" i="2"/>
  <c r="Q229" i="2"/>
  <c r="Q228" i="2"/>
  <c r="Q227" i="2"/>
  <c r="Q226" i="2"/>
  <c r="Q225" i="2"/>
  <c r="Q224" i="2"/>
  <c r="Q223" i="2"/>
  <c r="Q222" i="2"/>
  <c r="Q221" i="2"/>
  <c r="Q220" i="2"/>
  <c r="Q219" i="2"/>
  <c r="Q218" i="2"/>
  <c r="Q217" i="2"/>
  <c r="Q216" i="2"/>
  <c r="Q215" i="2"/>
  <c r="Q214" i="2"/>
  <c r="Q213" i="2"/>
  <c r="Q212" i="2"/>
  <c r="Q211" i="2"/>
  <c r="Q210" i="2"/>
  <c r="Q209" i="2"/>
  <c r="Q208" i="2"/>
  <c r="Q207" i="2"/>
  <c r="Q206" i="2"/>
  <c r="Q205" i="2"/>
  <c r="Q204" i="2"/>
  <c r="Q203" i="2"/>
  <c r="Q202" i="2"/>
  <c r="Q201" i="2"/>
  <c r="Q200" i="2"/>
  <c r="Q199" i="2"/>
  <c r="Q198" i="2"/>
  <c r="Q197" i="2"/>
  <c r="Q196" i="2"/>
  <c r="Q195" i="2"/>
  <c r="Q194" i="2"/>
  <c r="Q193" i="2"/>
  <c r="Q192" i="2"/>
  <c r="Q191" i="2"/>
  <c r="Q190" i="2"/>
  <c r="Q189" i="2"/>
  <c r="Q188" i="2"/>
  <c r="Q187" i="2"/>
  <c r="Q186" i="2"/>
  <c r="Q185" i="2"/>
  <c r="Q184" i="2"/>
  <c r="Q183" i="2"/>
  <c r="Q182" i="2"/>
  <c r="Q181" i="2"/>
  <c r="Q180" i="2"/>
  <c r="Q179" i="2"/>
  <c r="Q178" i="2"/>
  <c r="Q177" i="2"/>
  <c r="Q176" i="2"/>
  <c r="Q175" i="2"/>
  <c r="Q174" i="2"/>
  <c r="Q173" i="2"/>
  <c r="Q172" i="2"/>
  <c r="Q171" i="2"/>
  <c r="Q170" i="2"/>
  <c r="Q169" i="2"/>
  <c r="Q168" i="2"/>
  <c r="Q167" i="2"/>
  <c r="Q166" i="2"/>
  <c r="Q165" i="2"/>
  <c r="Q164" i="2"/>
  <c r="Q163" i="2"/>
  <c r="Q162" i="2"/>
  <c r="Q161" i="2"/>
  <c r="Q160" i="2"/>
  <c r="Q159" i="2"/>
  <c r="Q158" i="2"/>
  <c r="Q157" i="2"/>
  <c r="Q156" i="2"/>
  <c r="Q155" i="2"/>
  <c r="Q154" i="2"/>
  <c r="Q153" i="2"/>
  <c r="Q152" i="2"/>
  <c r="Q151" i="2"/>
  <c r="Q150" i="2"/>
  <c r="Q149" i="2"/>
  <c r="Q148" i="2"/>
  <c r="Q147" i="2"/>
  <c r="Q146" i="2"/>
  <c r="Q145" i="2"/>
  <c r="Q144" i="2"/>
  <c r="Q143" i="2"/>
  <c r="Q142" i="2"/>
  <c r="Q141" i="2"/>
  <c r="Q140" i="2"/>
  <c r="Q139" i="2"/>
  <c r="Q138" i="2"/>
  <c r="Q137" i="2"/>
  <c r="Q136" i="2"/>
  <c r="Q135" i="2"/>
  <c r="Q134" i="2"/>
  <c r="Q133" i="2"/>
  <c r="Q132" i="2"/>
  <c r="Q131" i="2"/>
  <c r="Q130"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F49" i="3"/>
  <c r="E49" i="3"/>
  <c r="BB72" i="4" s="1"/>
  <c r="F48" i="3"/>
  <c r="E48" i="3"/>
  <c r="BB71" i="4" s="1"/>
  <c r="F47" i="3"/>
  <c r="E47" i="3"/>
  <c r="BB70" i="4" s="1"/>
  <c r="F46" i="3"/>
  <c r="BC69" i="4" s="1"/>
  <c r="E46" i="3"/>
  <c r="BB69" i="4" s="1"/>
  <c r="F45" i="3"/>
  <c r="E45" i="3"/>
  <c r="BB68" i="4" s="1"/>
  <c r="F44" i="3"/>
  <c r="E44" i="3"/>
  <c r="BB67" i="4" s="1"/>
  <c r="F43" i="3"/>
  <c r="E43" i="3"/>
  <c r="BB66" i="4" s="1"/>
  <c r="F42" i="3"/>
  <c r="BC65" i="4" s="1"/>
  <c r="E42" i="3"/>
  <c r="BB65" i="4" s="1"/>
  <c r="F41" i="3"/>
  <c r="E41" i="3"/>
  <c r="BB64" i="4" s="1"/>
  <c r="F40" i="3"/>
  <c r="E40" i="3"/>
  <c r="BB63" i="4" s="1"/>
  <c r="F39" i="3"/>
  <c r="E39" i="3"/>
  <c r="BB62" i="4" s="1"/>
  <c r="F38" i="3"/>
  <c r="BC61" i="4" s="1"/>
  <c r="E38" i="3"/>
  <c r="BB61" i="4" s="1"/>
  <c r="F37" i="3"/>
  <c r="E37" i="3"/>
  <c r="BB60" i="4" s="1"/>
  <c r="F36" i="3"/>
  <c r="E36" i="3"/>
  <c r="BB59" i="4" s="1"/>
  <c r="F35" i="3"/>
  <c r="E35" i="3"/>
  <c r="BB58" i="4" s="1"/>
  <c r="F34" i="3"/>
  <c r="BC57" i="4" s="1"/>
  <c r="E34" i="3"/>
  <c r="BB57" i="4" s="1"/>
  <c r="F33" i="3"/>
  <c r="E33" i="3"/>
  <c r="BB56" i="4" s="1"/>
  <c r="F32" i="3"/>
  <c r="E32" i="3"/>
  <c r="BB55" i="4" s="1"/>
  <c r="F31" i="3"/>
  <c r="E31" i="3"/>
  <c r="BB54" i="4" s="1"/>
  <c r="F30" i="3"/>
  <c r="BC53" i="4" s="1"/>
  <c r="E30" i="3"/>
  <c r="BB53" i="4" s="1"/>
  <c r="F29" i="3"/>
  <c r="E29" i="3"/>
  <c r="BB52" i="4" s="1"/>
  <c r="F28" i="3"/>
  <c r="E28" i="3"/>
  <c r="BB51" i="4" s="1"/>
  <c r="F27" i="3"/>
  <c r="E27" i="3"/>
  <c r="BB50" i="4" s="1"/>
  <c r="F26" i="3"/>
  <c r="BC49" i="4" s="1"/>
  <c r="E26" i="3"/>
  <c r="BB49" i="4" s="1"/>
  <c r="F25" i="3"/>
  <c r="E25" i="3"/>
  <c r="BB48" i="4" s="1"/>
  <c r="F24" i="3"/>
  <c r="E24" i="3"/>
  <c r="BB47" i="4" s="1"/>
  <c r="F23" i="3"/>
  <c r="E23" i="3"/>
  <c r="BB46" i="4" s="1"/>
  <c r="F22" i="3"/>
  <c r="BC45" i="4" s="1"/>
  <c r="E22" i="3"/>
  <c r="BB45" i="4" s="1"/>
  <c r="F21" i="3"/>
  <c r="E21" i="3"/>
  <c r="BB44" i="4" s="1"/>
  <c r="F20" i="3"/>
  <c r="BC43" i="4" s="1"/>
  <c r="E20" i="3"/>
  <c r="BB43" i="4" s="1"/>
  <c r="F19" i="3"/>
  <c r="BC42" i="4" s="1"/>
  <c r="E19" i="3"/>
  <c r="BB42" i="4" s="1"/>
  <c r="F18" i="3"/>
  <c r="BC41" i="4" s="1"/>
  <c r="E18" i="3"/>
  <c r="BB41" i="4" s="1"/>
  <c r="F17" i="3"/>
  <c r="E17" i="3"/>
  <c r="BB40" i="4" s="1"/>
  <c r="F16" i="3"/>
  <c r="BC39" i="4" s="1"/>
  <c r="E16" i="3"/>
  <c r="BB39" i="4" s="1"/>
  <c r="F15" i="3"/>
  <c r="BC38" i="4" s="1"/>
  <c r="E15" i="3"/>
  <c r="BB38" i="4" s="1"/>
  <c r="F14" i="3"/>
  <c r="E14" i="3"/>
  <c r="BB37" i="4" s="1"/>
  <c r="F13" i="3"/>
  <c r="E13" i="3"/>
  <c r="BB36" i="4" s="1"/>
  <c r="F12" i="3"/>
  <c r="BC35" i="4" s="1"/>
  <c r="E12" i="3"/>
  <c r="BB35" i="4" s="1"/>
  <c r="F11" i="3"/>
  <c r="E11" i="3"/>
  <c r="BB34" i="4" s="1"/>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O2510" i="2"/>
  <c r="O2509" i="2"/>
  <c r="O2508" i="2"/>
  <c r="O2507" i="2"/>
  <c r="O2506" i="2"/>
  <c r="O2505" i="2"/>
  <c r="O2504" i="2"/>
  <c r="O2503" i="2"/>
  <c r="O2502" i="2"/>
  <c r="O2501" i="2"/>
  <c r="O2500" i="2"/>
  <c r="O2499" i="2"/>
  <c r="O2498" i="2"/>
  <c r="O2497" i="2"/>
  <c r="O2496" i="2"/>
  <c r="O2495" i="2"/>
  <c r="O2494" i="2"/>
  <c r="O2493" i="2"/>
  <c r="O2492" i="2"/>
  <c r="O2491" i="2"/>
  <c r="O2490" i="2"/>
  <c r="O2489" i="2"/>
  <c r="O2488" i="2"/>
  <c r="O2487" i="2"/>
  <c r="O2486" i="2"/>
  <c r="O2485" i="2"/>
  <c r="O2484" i="2"/>
  <c r="O2483" i="2"/>
  <c r="O2482" i="2"/>
  <c r="O2481" i="2"/>
  <c r="O2480" i="2"/>
  <c r="O2479" i="2"/>
  <c r="O2478" i="2"/>
  <c r="O2477" i="2"/>
  <c r="O2476" i="2"/>
  <c r="O2475" i="2"/>
  <c r="O2474" i="2"/>
  <c r="O2473" i="2"/>
  <c r="O2472" i="2"/>
  <c r="O2471" i="2"/>
  <c r="O2470" i="2"/>
  <c r="O2469" i="2"/>
  <c r="O2468" i="2"/>
  <c r="O2467" i="2"/>
  <c r="O2466" i="2"/>
  <c r="O2465" i="2"/>
  <c r="O2464" i="2"/>
  <c r="O2463" i="2"/>
  <c r="O2462" i="2"/>
  <c r="O2461" i="2"/>
  <c r="O2460" i="2"/>
  <c r="O2459" i="2"/>
  <c r="O2458" i="2"/>
  <c r="O2457" i="2"/>
  <c r="O2456" i="2"/>
  <c r="O2455" i="2"/>
  <c r="O2454" i="2"/>
  <c r="O2453" i="2"/>
  <c r="O2452" i="2"/>
  <c r="O2451" i="2"/>
  <c r="O2450" i="2"/>
  <c r="O2449" i="2"/>
  <c r="O2448" i="2"/>
  <c r="O2447" i="2"/>
  <c r="O2446" i="2"/>
  <c r="O2445" i="2"/>
  <c r="O2444" i="2"/>
  <c r="O2443" i="2"/>
  <c r="O2442" i="2"/>
  <c r="O2441" i="2"/>
  <c r="O2440" i="2"/>
  <c r="O2439" i="2"/>
  <c r="O2438" i="2"/>
  <c r="O2437" i="2"/>
  <c r="O2436" i="2"/>
  <c r="O2435" i="2"/>
  <c r="O2434" i="2"/>
  <c r="O2433" i="2"/>
  <c r="O2432" i="2"/>
  <c r="O2431" i="2"/>
  <c r="O2430" i="2"/>
  <c r="O2429" i="2"/>
  <c r="O2428" i="2"/>
  <c r="O2427" i="2"/>
  <c r="O2426" i="2"/>
  <c r="O2425" i="2"/>
  <c r="O2424" i="2"/>
  <c r="O2423" i="2"/>
  <c r="O2422" i="2"/>
  <c r="O2421" i="2"/>
  <c r="O2420" i="2"/>
  <c r="O2419" i="2"/>
  <c r="O2418" i="2"/>
  <c r="O2417" i="2"/>
  <c r="O2416" i="2"/>
  <c r="O2415" i="2"/>
  <c r="O2414" i="2"/>
  <c r="O2413" i="2"/>
  <c r="O2412" i="2"/>
  <c r="O2411" i="2"/>
  <c r="O2410" i="2"/>
  <c r="O2409" i="2"/>
  <c r="O2408" i="2"/>
  <c r="O2407" i="2"/>
  <c r="O2406" i="2"/>
  <c r="O2405" i="2"/>
  <c r="O2404" i="2"/>
  <c r="O2403" i="2"/>
  <c r="O2402" i="2"/>
  <c r="O2401" i="2"/>
  <c r="O2400" i="2"/>
  <c r="O2399" i="2"/>
  <c r="O2398" i="2"/>
  <c r="O2397" i="2"/>
  <c r="O2396" i="2"/>
  <c r="O2395" i="2"/>
  <c r="O2394" i="2"/>
  <c r="O2393" i="2"/>
  <c r="O2392" i="2"/>
  <c r="O2391" i="2"/>
  <c r="O2390" i="2"/>
  <c r="O2389" i="2"/>
  <c r="O2388" i="2"/>
  <c r="O2387" i="2"/>
  <c r="O2386" i="2"/>
  <c r="O2385" i="2"/>
  <c r="O2384" i="2"/>
  <c r="O2383" i="2"/>
  <c r="O2382" i="2"/>
  <c r="O2381" i="2"/>
  <c r="O2380" i="2"/>
  <c r="O2379" i="2"/>
  <c r="O2378" i="2"/>
  <c r="O2377" i="2"/>
  <c r="O2376" i="2"/>
  <c r="O2375" i="2"/>
  <c r="O2374" i="2"/>
  <c r="O2373" i="2"/>
  <c r="O2372" i="2"/>
  <c r="O2371" i="2"/>
  <c r="O2370" i="2"/>
  <c r="O2369" i="2"/>
  <c r="O2368" i="2"/>
  <c r="O2367" i="2"/>
  <c r="O2366" i="2"/>
  <c r="O2365" i="2"/>
  <c r="O2364" i="2"/>
  <c r="O2363" i="2"/>
  <c r="O2362" i="2"/>
  <c r="O2361" i="2"/>
  <c r="O2360" i="2"/>
  <c r="O2359" i="2"/>
  <c r="O2358" i="2"/>
  <c r="O2357" i="2"/>
  <c r="O2356" i="2"/>
  <c r="O2355" i="2"/>
  <c r="O2354" i="2"/>
  <c r="O2353" i="2"/>
  <c r="O2352" i="2"/>
  <c r="O2351" i="2"/>
  <c r="O2350" i="2"/>
  <c r="O2349" i="2"/>
  <c r="O2348" i="2"/>
  <c r="O2347" i="2"/>
  <c r="O2346" i="2"/>
  <c r="O2345" i="2"/>
  <c r="O2344" i="2"/>
  <c r="O2343" i="2"/>
  <c r="O2342" i="2"/>
  <c r="O2341" i="2"/>
  <c r="O2340" i="2"/>
  <c r="O2339" i="2"/>
  <c r="O2338" i="2"/>
  <c r="O2337" i="2"/>
  <c r="O2336" i="2"/>
  <c r="O2335" i="2"/>
  <c r="O2334" i="2"/>
  <c r="O2333" i="2"/>
  <c r="O2332" i="2"/>
  <c r="O2331" i="2"/>
  <c r="O2330" i="2"/>
  <c r="O2329" i="2"/>
  <c r="O2328" i="2"/>
  <c r="O2327" i="2"/>
  <c r="O2326" i="2"/>
  <c r="O2325" i="2"/>
  <c r="O2324" i="2"/>
  <c r="O2323" i="2"/>
  <c r="O2322" i="2"/>
  <c r="O2321" i="2"/>
  <c r="O2320" i="2"/>
  <c r="O2319" i="2"/>
  <c r="O2318" i="2"/>
  <c r="O2317" i="2"/>
  <c r="O2316" i="2"/>
  <c r="O2315" i="2"/>
  <c r="O2314" i="2"/>
  <c r="O2313" i="2"/>
  <c r="O2312" i="2"/>
  <c r="O2311" i="2"/>
  <c r="O2310" i="2"/>
  <c r="O2309" i="2"/>
  <c r="O2308" i="2"/>
  <c r="O2307" i="2"/>
  <c r="O2306" i="2"/>
  <c r="O2305" i="2"/>
  <c r="O2304" i="2"/>
  <c r="O2303" i="2"/>
  <c r="O2302" i="2"/>
  <c r="O2301" i="2"/>
  <c r="O2300" i="2"/>
  <c r="O2299" i="2"/>
  <c r="O2298" i="2"/>
  <c r="O2297" i="2"/>
  <c r="O2296" i="2"/>
  <c r="O2295" i="2"/>
  <c r="O2294" i="2"/>
  <c r="O2293" i="2"/>
  <c r="O2292" i="2"/>
  <c r="O2291" i="2"/>
  <c r="O2290" i="2"/>
  <c r="O2289" i="2"/>
  <c r="O2288" i="2"/>
  <c r="O2287" i="2"/>
  <c r="O2286" i="2"/>
  <c r="O2285" i="2"/>
  <c r="O2284" i="2"/>
  <c r="O2283" i="2"/>
  <c r="O2282" i="2"/>
  <c r="O2281" i="2"/>
  <c r="O2280" i="2"/>
  <c r="O2279" i="2"/>
  <c r="O2278" i="2"/>
  <c r="O2277" i="2"/>
  <c r="O2276" i="2"/>
  <c r="O2275" i="2"/>
  <c r="O2274" i="2"/>
  <c r="O2273" i="2"/>
  <c r="O2272" i="2"/>
  <c r="O2271" i="2"/>
  <c r="O2270" i="2"/>
  <c r="O2269" i="2"/>
  <c r="O2268" i="2"/>
  <c r="O2267" i="2"/>
  <c r="O2266" i="2"/>
  <c r="O2265" i="2"/>
  <c r="O2264" i="2"/>
  <c r="O2263" i="2"/>
  <c r="O2262" i="2"/>
  <c r="O2261" i="2"/>
  <c r="O2260" i="2"/>
  <c r="O2259" i="2"/>
  <c r="O2258" i="2"/>
  <c r="O2257" i="2"/>
  <c r="O2256" i="2"/>
  <c r="O2255" i="2"/>
  <c r="O2254" i="2"/>
  <c r="O2253" i="2"/>
  <c r="O2252" i="2"/>
  <c r="O2251" i="2"/>
  <c r="O2250" i="2"/>
  <c r="O2249" i="2"/>
  <c r="O2248" i="2"/>
  <c r="O2247" i="2"/>
  <c r="O2246" i="2"/>
  <c r="O2245" i="2"/>
  <c r="O2244" i="2"/>
  <c r="O2243" i="2"/>
  <c r="O2242" i="2"/>
  <c r="O2241" i="2"/>
  <c r="O2240" i="2"/>
  <c r="O2239" i="2"/>
  <c r="O2238" i="2"/>
  <c r="O2237" i="2"/>
  <c r="O2236" i="2"/>
  <c r="O2235" i="2"/>
  <c r="O2234" i="2"/>
  <c r="O2233" i="2"/>
  <c r="O2232" i="2"/>
  <c r="O2231" i="2"/>
  <c r="O2230" i="2"/>
  <c r="O2229" i="2"/>
  <c r="O2228" i="2"/>
  <c r="O2227" i="2"/>
  <c r="O2226" i="2"/>
  <c r="O2225" i="2"/>
  <c r="O2224" i="2"/>
  <c r="O2223" i="2"/>
  <c r="O2222" i="2"/>
  <c r="O2221" i="2"/>
  <c r="O2220" i="2"/>
  <c r="O2219" i="2"/>
  <c r="O2218" i="2"/>
  <c r="O2217" i="2"/>
  <c r="O2216" i="2"/>
  <c r="O2215" i="2"/>
  <c r="O2214" i="2"/>
  <c r="O2213" i="2"/>
  <c r="O2212" i="2"/>
  <c r="O2211" i="2"/>
  <c r="O2210" i="2"/>
  <c r="O2209" i="2"/>
  <c r="O2208" i="2"/>
  <c r="O2207" i="2"/>
  <c r="O2206" i="2"/>
  <c r="O2205" i="2"/>
  <c r="O2204" i="2"/>
  <c r="O2203" i="2"/>
  <c r="O2202" i="2"/>
  <c r="O2201" i="2"/>
  <c r="O2200" i="2"/>
  <c r="O2199" i="2"/>
  <c r="O2198" i="2"/>
  <c r="O2197" i="2"/>
  <c r="O2196" i="2"/>
  <c r="O2195" i="2"/>
  <c r="O2194" i="2"/>
  <c r="O2193" i="2"/>
  <c r="O2192" i="2"/>
  <c r="O2191" i="2"/>
  <c r="O2190" i="2"/>
  <c r="O2189" i="2"/>
  <c r="O2188" i="2"/>
  <c r="O2187" i="2"/>
  <c r="O2186" i="2"/>
  <c r="O2185" i="2"/>
  <c r="O2184" i="2"/>
  <c r="O2183" i="2"/>
  <c r="O2182" i="2"/>
  <c r="O2181" i="2"/>
  <c r="O2180" i="2"/>
  <c r="O2179" i="2"/>
  <c r="O2178" i="2"/>
  <c r="O2177" i="2"/>
  <c r="O2176" i="2"/>
  <c r="O2175" i="2"/>
  <c r="O2174" i="2"/>
  <c r="O2173" i="2"/>
  <c r="O2172" i="2"/>
  <c r="O2171" i="2"/>
  <c r="O2170" i="2"/>
  <c r="O2169" i="2"/>
  <c r="O2168" i="2"/>
  <c r="O2167" i="2"/>
  <c r="O2166" i="2"/>
  <c r="O2165" i="2"/>
  <c r="O2164" i="2"/>
  <c r="O2163" i="2"/>
  <c r="O2162" i="2"/>
  <c r="O2161" i="2"/>
  <c r="O2160" i="2"/>
  <c r="O2159" i="2"/>
  <c r="O2158" i="2"/>
  <c r="O2157" i="2"/>
  <c r="O2156" i="2"/>
  <c r="O2155" i="2"/>
  <c r="O2154" i="2"/>
  <c r="O2153" i="2"/>
  <c r="O2152" i="2"/>
  <c r="O2151" i="2"/>
  <c r="O2150" i="2"/>
  <c r="O2149" i="2"/>
  <c r="O2148" i="2"/>
  <c r="O2147" i="2"/>
  <c r="O2146" i="2"/>
  <c r="O2145" i="2"/>
  <c r="O2144" i="2"/>
  <c r="O2143" i="2"/>
  <c r="O2142" i="2"/>
  <c r="O2141" i="2"/>
  <c r="O2140" i="2"/>
  <c r="O2139" i="2"/>
  <c r="O2138" i="2"/>
  <c r="O2137" i="2"/>
  <c r="O2136" i="2"/>
  <c r="O2135" i="2"/>
  <c r="O2134" i="2"/>
  <c r="O2133" i="2"/>
  <c r="O2132" i="2"/>
  <c r="O2131" i="2"/>
  <c r="O2130" i="2"/>
  <c r="O2129" i="2"/>
  <c r="O2128" i="2"/>
  <c r="O2127" i="2"/>
  <c r="O2126" i="2"/>
  <c r="O2125" i="2"/>
  <c r="O2124" i="2"/>
  <c r="O2123" i="2"/>
  <c r="O2122" i="2"/>
  <c r="O2121" i="2"/>
  <c r="O2120" i="2"/>
  <c r="O2119" i="2"/>
  <c r="O2118" i="2"/>
  <c r="O2117" i="2"/>
  <c r="O2116" i="2"/>
  <c r="O2115" i="2"/>
  <c r="O2114" i="2"/>
  <c r="O2113" i="2"/>
  <c r="O2112" i="2"/>
  <c r="O2111" i="2"/>
  <c r="O2110" i="2"/>
  <c r="O2109" i="2"/>
  <c r="O2108" i="2"/>
  <c r="O2107" i="2"/>
  <c r="O2106" i="2"/>
  <c r="O2105" i="2"/>
  <c r="O2104" i="2"/>
  <c r="O2103" i="2"/>
  <c r="O2102" i="2"/>
  <c r="O2101" i="2"/>
  <c r="O2100" i="2"/>
  <c r="O2099" i="2"/>
  <c r="O2098" i="2"/>
  <c r="O2097" i="2"/>
  <c r="O2096" i="2"/>
  <c r="O2095" i="2"/>
  <c r="O2094" i="2"/>
  <c r="O2093" i="2"/>
  <c r="O2092" i="2"/>
  <c r="O2091" i="2"/>
  <c r="O2090" i="2"/>
  <c r="O2089" i="2"/>
  <c r="O2088" i="2"/>
  <c r="O2087" i="2"/>
  <c r="O2086" i="2"/>
  <c r="O2085" i="2"/>
  <c r="O2084" i="2"/>
  <c r="O2083" i="2"/>
  <c r="O2082" i="2"/>
  <c r="O2081" i="2"/>
  <c r="O2080" i="2"/>
  <c r="O2079" i="2"/>
  <c r="O2078" i="2"/>
  <c r="O2077" i="2"/>
  <c r="O2076" i="2"/>
  <c r="O2075" i="2"/>
  <c r="O2074" i="2"/>
  <c r="O2073" i="2"/>
  <c r="O2072" i="2"/>
  <c r="O2071" i="2"/>
  <c r="O2070" i="2"/>
  <c r="O2069" i="2"/>
  <c r="O2068" i="2"/>
  <c r="O2067" i="2"/>
  <c r="O2066" i="2"/>
  <c r="O2065" i="2"/>
  <c r="O2064" i="2"/>
  <c r="O2063" i="2"/>
  <c r="O2062" i="2"/>
  <c r="O2061" i="2"/>
  <c r="O2060" i="2"/>
  <c r="O2059" i="2"/>
  <c r="O2058" i="2"/>
  <c r="O2057" i="2"/>
  <c r="O2056" i="2"/>
  <c r="O2055" i="2"/>
  <c r="O2054" i="2"/>
  <c r="O2053" i="2"/>
  <c r="O2052" i="2"/>
  <c r="O2051" i="2"/>
  <c r="O2050" i="2"/>
  <c r="O2049" i="2"/>
  <c r="O2048" i="2"/>
  <c r="O2047" i="2"/>
  <c r="O2046" i="2"/>
  <c r="O2045" i="2"/>
  <c r="O2044" i="2"/>
  <c r="O2043" i="2"/>
  <c r="O2042" i="2"/>
  <c r="O2041" i="2"/>
  <c r="O2040" i="2"/>
  <c r="O2039" i="2"/>
  <c r="O2038" i="2"/>
  <c r="O2037" i="2"/>
  <c r="O2036" i="2"/>
  <c r="O2035" i="2"/>
  <c r="O2034" i="2"/>
  <c r="O2033" i="2"/>
  <c r="O2032" i="2"/>
  <c r="O2031" i="2"/>
  <c r="O2030" i="2"/>
  <c r="O2029" i="2"/>
  <c r="O2028" i="2"/>
  <c r="O2027" i="2"/>
  <c r="O2026" i="2"/>
  <c r="O2025" i="2"/>
  <c r="O2024" i="2"/>
  <c r="O2023" i="2"/>
  <c r="O2022" i="2"/>
  <c r="O2021" i="2"/>
  <c r="O2020" i="2"/>
  <c r="O2019" i="2"/>
  <c r="O2018" i="2"/>
  <c r="O2017" i="2"/>
  <c r="O2016" i="2"/>
  <c r="O2015" i="2"/>
  <c r="O2014" i="2"/>
  <c r="O2013" i="2"/>
  <c r="O2012" i="2"/>
  <c r="O2011" i="2"/>
  <c r="O2010" i="2"/>
  <c r="O2009" i="2"/>
  <c r="O2008" i="2"/>
  <c r="O2007" i="2"/>
  <c r="O2006" i="2"/>
  <c r="O2005" i="2"/>
  <c r="O2004" i="2"/>
  <c r="O2003" i="2"/>
  <c r="O2002" i="2"/>
  <c r="O2001" i="2"/>
  <c r="O2000" i="2"/>
  <c r="O1999" i="2"/>
  <c r="O1998" i="2"/>
  <c r="O1997" i="2"/>
  <c r="O1996" i="2"/>
  <c r="O1995" i="2"/>
  <c r="O1994" i="2"/>
  <c r="O1993" i="2"/>
  <c r="O1992" i="2"/>
  <c r="O1991" i="2"/>
  <c r="O1990" i="2"/>
  <c r="O1989" i="2"/>
  <c r="O1988" i="2"/>
  <c r="O1987" i="2"/>
  <c r="O1986" i="2"/>
  <c r="O1985" i="2"/>
  <c r="O1984" i="2"/>
  <c r="O1983" i="2"/>
  <c r="O1982" i="2"/>
  <c r="O1981" i="2"/>
  <c r="O1980" i="2"/>
  <c r="O1979" i="2"/>
  <c r="O1978" i="2"/>
  <c r="O1977" i="2"/>
  <c r="O1976" i="2"/>
  <c r="O1975" i="2"/>
  <c r="O1974" i="2"/>
  <c r="O1973" i="2"/>
  <c r="O1972" i="2"/>
  <c r="O1971" i="2"/>
  <c r="O1970" i="2"/>
  <c r="O1969" i="2"/>
  <c r="O1968" i="2"/>
  <c r="O1967" i="2"/>
  <c r="O1966" i="2"/>
  <c r="O1965" i="2"/>
  <c r="O1964" i="2"/>
  <c r="O1963" i="2"/>
  <c r="O1962" i="2"/>
  <c r="O1961" i="2"/>
  <c r="O1960" i="2"/>
  <c r="O1959" i="2"/>
  <c r="O1958" i="2"/>
  <c r="O1957" i="2"/>
  <c r="O1956" i="2"/>
  <c r="O1955" i="2"/>
  <c r="O1954" i="2"/>
  <c r="O1953" i="2"/>
  <c r="O1952" i="2"/>
  <c r="O1951" i="2"/>
  <c r="O1950" i="2"/>
  <c r="O1949" i="2"/>
  <c r="O1948" i="2"/>
  <c r="O1947" i="2"/>
  <c r="O1946" i="2"/>
  <c r="O1945" i="2"/>
  <c r="O1944" i="2"/>
  <c r="O1943" i="2"/>
  <c r="O1942" i="2"/>
  <c r="O1941" i="2"/>
  <c r="O1940" i="2"/>
  <c r="O1939" i="2"/>
  <c r="O1938" i="2"/>
  <c r="O1937" i="2"/>
  <c r="O1936" i="2"/>
  <c r="O1935" i="2"/>
  <c r="O1934" i="2"/>
  <c r="O1933" i="2"/>
  <c r="O1932" i="2"/>
  <c r="O1931" i="2"/>
  <c r="O1930" i="2"/>
  <c r="O1929" i="2"/>
  <c r="O1928" i="2"/>
  <c r="O1927" i="2"/>
  <c r="O1926" i="2"/>
  <c r="O1925" i="2"/>
  <c r="O1924" i="2"/>
  <c r="O1923" i="2"/>
  <c r="O1922" i="2"/>
  <c r="O1921" i="2"/>
  <c r="O1920" i="2"/>
  <c r="O1919" i="2"/>
  <c r="O1918" i="2"/>
  <c r="O1917" i="2"/>
  <c r="O1916" i="2"/>
  <c r="O1915" i="2"/>
  <c r="O1914" i="2"/>
  <c r="O1913" i="2"/>
  <c r="O1912" i="2"/>
  <c r="O1911" i="2"/>
  <c r="O1910" i="2"/>
  <c r="O1909" i="2"/>
  <c r="O1908" i="2"/>
  <c r="O1907" i="2"/>
  <c r="O1906" i="2"/>
  <c r="O1905" i="2"/>
  <c r="O1904" i="2"/>
  <c r="O1903" i="2"/>
  <c r="O1902" i="2"/>
  <c r="O1901" i="2"/>
  <c r="O1900" i="2"/>
  <c r="O1899" i="2"/>
  <c r="O1898" i="2"/>
  <c r="O1897" i="2"/>
  <c r="O1896" i="2"/>
  <c r="O1895" i="2"/>
  <c r="O1894" i="2"/>
  <c r="O1893" i="2"/>
  <c r="O1892" i="2"/>
  <c r="O1891" i="2"/>
  <c r="O1890" i="2"/>
  <c r="O1889" i="2"/>
  <c r="O1888" i="2"/>
  <c r="O1887" i="2"/>
  <c r="O1886" i="2"/>
  <c r="O1885" i="2"/>
  <c r="O1884" i="2"/>
  <c r="O1883" i="2"/>
  <c r="O1882" i="2"/>
  <c r="O1881" i="2"/>
  <c r="O1880" i="2"/>
  <c r="O1879" i="2"/>
  <c r="O1878" i="2"/>
  <c r="O1877" i="2"/>
  <c r="O1876" i="2"/>
  <c r="O1875" i="2"/>
  <c r="O1874" i="2"/>
  <c r="O1873" i="2"/>
  <c r="O1872" i="2"/>
  <c r="O1871" i="2"/>
  <c r="O1870" i="2"/>
  <c r="O1869" i="2"/>
  <c r="O1868" i="2"/>
  <c r="O1867" i="2"/>
  <c r="O1866" i="2"/>
  <c r="O1865" i="2"/>
  <c r="O1864" i="2"/>
  <c r="O1863" i="2"/>
  <c r="O1862" i="2"/>
  <c r="O1861" i="2"/>
  <c r="O1860" i="2"/>
  <c r="O1859" i="2"/>
  <c r="O1858" i="2"/>
  <c r="O1857" i="2"/>
  <c r="O1856" i="2"/>
  <c r="O1855" i="2"/>
  <c r="O1854" i="2"/>
  <c r="O1853" i="2"/>
  <c r="O1852" i="2"/>
  <c r="O1851" i="2"/>
  <c r="O1850" i="2"/>
  <c r="O1849" i="2"/>
  <c r="O1848" i="2"/>
  <c r="O1847" i="2"/>
  <c r="O1846" i="2"/>
  <c r="O1845" i="2"/>
  <c r="O1844" i="2"/>
  <c r="O1843" i="2"/>
  <c r="O1842" i="2"/>
  <c r="O1841" i="2"/>
  <c r="O1840" i="2"/>
  <c r="O1839" i="2"/>
  <c r="O1838" i="2"/>
  <c r="O1837" i="2"/>
  <c r="O1836" i="2"/>
  <c r="O1835" i="2"/>
  <c r="O1834" i="2"/>
  <c r="O1833" i="2"/>
  <c r="O1832" i="2"/>
  <c r="O1831" i="2"/>
  <c r="O1830" i="2"/>
  <c r="O1829" i="2"/>
  <c r="O1828" i="2"/>
  <c r="O1827" i="2"/>
  <c r="O1826" i="2"/>
  <c r="O1825" i="2"/>
  <c r="O1824" i="2"/>
  <c r="O1823" i="2"/>
  <c r="O1822" i="2"/>
  <c r="O1821" i="2"/>
  <c r="O1820" i="2"/>
  <c r="O1819" i="2"/>
  <c r="O1818" i="2"/>
  <c r="O1817" i="2"/>
  <c r="O1816" i="2"/>
  <c r="O1815" i="2"/>
  <c r="O1814" i="2"/>
  <c r="O1813" i="2"/>
  <c r="O1812" i="2"/>
  <c r="O1811" i="2"/>
  <c r="O1810" i="2"/>
  <c r="O1809" i="2"/>
  <c r="O1808" i="2"/>
  <c r="O1807" i="2"/>
  <c r="O1806" i="2"/>
  <c r="O1805" i="2"/>
  <c r="O1804" i="2"/>
  <c r="O1803" i="2"/>
  <c r="O1802" i="2"/>
  <c r="O1801" i="2"/>
  <c r="O1800" i="2"/>
  <c r="O1799" i="2"/>
  <c r="O1798" i="2"/>
  <c r="O1797" i="2"/>
  <c r="O1796" i="2"/>
  <c r="O1795" i="2"/>
  <c r="O1794" i="2"/>
  <c r="O1793" i="2"/>
  <c r="O1792" i="2"/>
  <c r="O1791" i="2"/>
  <c r="O1790" i="2"/>
  <c r="O1789" i="2"/>
  <c r="O1788" i="2"/>
  <c r="O1787" i="2"/>
  <c r="O1786" i="2"/>
  <c r="O1785" i="2"/>
  <c r="O1784" i="2"/>
  <c r="O1783" i="2"/>
  <c r="O1782" i="2"/>
  <c r="O1781" i="2"/>
  <c r="O1780" i="2"/>
  <c r="O1779" i="2"/>
  <c r="O1778" i="2"/>
  <c r="O1777" i="2"/>
  <c r="O1776" i="2"/>
  <c r="O1775" i="2"/>
  <c r="O1774" i="2"/>
  <c r="O1773" i="2"/>
  <c r="O1772" i="2"/>
  <c r="O1771" i="2"/>
  <c r="O1770" i="2"/>
  <c r="O1769" i="2"/>
  <c r="O1768" i="2"/>
  <c r="O1767" i="2"/>
  <c r="O1766" i="2"/>
  <c r="O1765" i="2"/>
  <c r="O1764" i="2"/>
  <c r="O1763" i="2"/>
  <c r="O1762" i="2"/>
  <c r="O1761" i="2"/>
  <c r="O1760" i="2"/>
  <c r="O1759" i="2"/>
  <c r="O1758" i="2"/>
  <c r="O1757" i="2"/>
  <c r="O1756" i="2"/>
  <c r="O1755" i="2"/>
  <c r="O1754" i="2"/>
  <c r="O1753" i="2"/>
  <c r="O1752" i="2"/>
  <c r="O1751" i="2"/>
  <c r="O1750" i="2"/>
  <c r="O1749" i="2"/>
  <c r="O1748" i="2"/>
  <c r="O1747" i="2"/>
  <c r="O1746" i="2"/>
  <c r="O1745" i="2"/>
  <c r="O1744" i="2"/>
  <c r="O1743" i="2"/>
  <c r="O1742" i="2"/>
  <c r="O1741" i="2"/>
  <c r="O1740" i="2"/>
  <c r="O1739" i="2"/>
  <c r="O1738" i="2"/>
  <c r="O1737" i="2"/>
  <c r="O1736" i="2"/>
  <c r="O1735" i="2"/>
  <c r="O1734" i="2"/>
  <c r="O1733" i="2"/>
  <c r="O1732" i="2"/>
  <c r="O1731" i="2"/>
  <c r="O1730" i="2"/>
  <c r="O1729" i="2"/>
  <c r="O1728" i="2"/>
  <c r="O1727" i="2"/>
  <c r="O1726" i="2"/>
  <c r="O1725" i="2"/>
  <c r="O1724" i="2"/>
  <c r="O1723" i="2"/>
  <c r="O1722" i="2"/>
  <c r="O1721" i="2"/>
  <c r="O1720" i="2"/>
  <c r="O1719" i="2"/>
  <c r="O1718" i="2"/>
  <c r="O1717" i="2"/>
  <c r="O1716" i="2"/>
  <c r="O1715" i="2"/>
  <c r="O1714" i="2"/>
  <c r="O1713" i="2"/>
  <c r="O1712" i="2"/>
  <c r="O1711" i="2"/>
  <c r="O1710" i="2"/>
  <c r="O1709" i="2"/>
  <c r="O1708" i="2"/>
  <c r="O1707" i="2"/>
  <c r="O1706" i="2"/>
  <c r="O1705" i="2"/>
  <c r="O1704" i="2"/>
  <c r="O1703" i="2"/>
  <c r="O1702" i="2"/>
  <c r="O1701" i="2"/>
  <c r="O1700" i="2"/>
  <c r="O1699" i="2"/>
  <c r="O1698" i="2"/>
  <c r="O1697" i="2"/>
  <c r="O1696" i="2"/>
  <c r="O1695" i="2"/>
  <c r="O1694" i="2"/>
  <c r="O1693" i="2"/>
  <c r="O1692" i="2"/>
  <c r="O1691" i="2"/>
  <c r="O1690" i="2"/>
  <c r="O1689" i="2"/>
  <c r="O1688" i="2"/>
  <c r="O1687" i="2"/>
  <c r="O1686" i="2"/>
  <c r="O1685" i="2"/>
  <c r="O1684" i="2"/>
  <c r="O1683" i="2"/>
  <c r="O1682" i="2"/>
  <c r="O1681" i="2"/>
  <c r="O1680" i="2"/>
  <c r="O1679" i="2"/>
  <c r="O1678" i="2"/>
  <c r="O1677" i="2"/>
  <c r="O1676" i="2"/>
  <c r="O1675" i="2"/>
  <c r="O1674" i="2"/>
  <c r="O1673" i="2"/>
  <c r="O1672" i="2"/>
  <c r="O1671" i="2"/>
  <c r="O1670" i="2"/>
  <c r="O1669" i="2"/>
  <c r="O1668" i="2"/>
  <c r="O1667" i="2"/>
  <c r="O1666" i="2"/>
  <c r="O1665" i="2"/>
  <c r="O1664" i="2"/>
  <c r="O1663" i="2"/>
  <c r="O1662" i="2"/>
  <c r="O1661" i="2"/>
  <c r="O1660" i="2"/>
  <c r="O1659" i="2"/>
  <c r="O1658" i="2"/>
  <c r="O1657" i="2"/>
  <c r="O1656" i="2"/>
  <c r="O1655" i="2"/>
  <c r="O1654" i="2"/>
  <c r="O1653" i="2"/>
  <c r="O1652" i="2"/>
  <c r="O1651" i="2"/>
  <c r="O1650" i="2"/>
  <c r="O1649" i="2"/>
  <c r="O1648" i="2"/>
  <c r="O1647" i="2"/>
  <c r="O1646" i="2"/>
  <c r="O1645" i="2"/>
  <c r="O1644" i="2"/>
  <c r="O1643" i="2"/>
  <c r="O1642" i="2"/>
  <c r="O1641" i="2"/>
  <c r="O1640" i="2"/>
  <c r="O1639" i="2"/>
  <c r="O1638" i="2"/>
  <c r="O1637" i="2"/>
  <c r="O1636" i="2"/>
  <c r="O1635" i="2"/>
  <c r="O1634" i="2"/>
  <c r="O1633" i="2"/>
  <c r="O1632" i="2"/>
  <c r="O1631" i="2"/>
  <c r="O1630" i="2"/>
  <c r="O1629" i="2"/>
  <c r="O1628" i="2"/>
  <c r="O1627" i="2"/>
  <c r="O1626" i="2"/>
  <c r="O1625" i="2"/>
  <c r="O1624" i="2"/>
  <c r="O1623" i="2"/>
  <c r="O1622" i="2"/>
  <c r="O1621" i="2"/>
  <c r="O1620" i="2"/>
  <c r="O1619" i="2"/>
  <c r="O1618" i="2"/>
  <c r="O1617" i="2"/>
  <c r="O1616" i="2"/>
  <c r="O1615" i="2"/>
  <c r="O1614" i="2"/>
  <c r="O1613" i="2"/>
  <c r="O1612" i="2"/>
  <c r="O1611" i="2"/>
  <c r="O1610" i="2"/>
  <c r="O1609" i="2"/>
  <c r="O1608" i="2"/>
  <c r="O1607" i="2"/>
  <c r="O1606" i="2"/>
  <c r="O1605" i="2"/>
  <c r="O1604" i="2"/>
  <c r="O1603" i="2"/>
  <c r="O1602" i="2"/>
  <c r="O1601" i="2"/>
  <c r="O1600" i="2"/>
  <c r="O1599" i="2"/>
  <c r="O1598" i="2"/>
  <c r="O1597" i="2"/>
  <c r="O1596" i="2"/>
  <c r="O1595" i="2"/>
  <c r="O1594" i="2"/>
  <c r="O1593" i="2"/>
  <c r="O1592" i="2"/>
  <c r="O1591" i="2"/>
  <c r="O1590" i="2"/>
  <c r="O1589" i="2"/>
  <c r="O1588" i="2"/>
  <c r="O1587" i="2"/>
  <c r="O1586" i="2"/>
  <c r="O1585" i="2"/>
  <c r="O1584" i="2"/>
  <c r="O1583" i="2"/>
  <c r="O1582" i="2"/>
  <c r="O1581" i="2"/>
  <c r="O1580" i="2"/>
  <c r="O1579" i="2"/>
  <c r="O1578" i="2"/>
  <c r="O1577" i="2"/>
  <c r="O1576" i="2"/>
  <c r="O1575" i="2"/>
  <c r="O1574" i="2"/>
  <c r="O1573" i="2"/>
  <c r="O1572" i="2"/>
  <c r="O1571" i="2"/>
  <c r="O1570" i="2"/>
  <c r="O1569" i="2"/>
  <c r="O1568" i="2"/>
  <c r="O1567" i="2"/>
  <c r="O1566" i="2"/>
  <c r="O1565" i="2"/>
  <c r="O1564" i="2"/>
  <c r="O1563" i="2"/>
  <c r="O1562" i="2"/>
  <c r="O1561" i="2"/>
  <c r="O1560" i="2"/>
  <c r="O1559" i="2"/>
  <c r="O1558" i="2"/>
  <c r="O1557" i="2"/>
  <c r="O1556" i="2"/>
  <c r="O1555" i="2"/>
  <c r="O1554" i="2"/>
  <c r="O1553" i="2"/>
  <c r="O1552" i="2"/>
  <c r="O1551" i="2"/>
  <c r="O1550" i="2"/>
  <c r="O1549" i="2"/>
  <c r="O1548" i="2"/>
  <c r="O1547" i="2"/>
  <c r="O1546" i="2"/>
  <c r="O1545" i="2"/>
  <c r="O1544" i="2"/>
  <c r="O1543" i="2"/>
  <c r="O1542" i="2"/>
  <c r="O1541" i="2"/>
  <c r="O1540" i="2"/>
  <c r="O1539" i="2"/>
  <c r="O1538" i="2"/>
  <c r="O1537" i="2"/>
  <c r="O1536" i="2"/>
  <c r="O1535" i="2"/>
  <c r="O1534" i="2"/>
  <c r="O1533" i="2"/>
  <c r="O1532" i="2"/>
  <c r="O1531" i="2"/>
  <c r="O1530" i="2"/>
  <c r="O1529" i="2"/>
  <c r="O1528" i="2"/>
  <c r="O1527" i="2"/>
  <c r="O1526" i="2"/>
  <c r="O1525" i="2"/>
  <c r="O1524" i="2"/>
  <c r="O1523" i="2"/>
  <c r="O1522" i="2"/>
  <c r="O1521" i="2"/>
  <c r="O1520" i="2"/>
  <c r="O1519" i="2"/>
  <c r="O1518" i="2"/>
  <c r="O1517" i="2"/>
  <c r="O1516" i="2"/>
  <c r="O1515" i="2"/>
  <c r="O1514" i="2"/>
  <c r="O1513" i="2"/>
  <c r="O1512" i="2"/>
  <c r="O1511" i="2"/>
  <c r="O1510" i="2"/>
  <c r="O1509" i="2"/>
  <c r="O1508" i="2"/>
  <c r="O1507" i="2"/>
  <c r="O1506" i="2"/>
  <c r="O1505" i="2"/>
  <c r="O1504" i="2"/>
  <c r="O1503" i="2"/>
  <c r="O1502" i="2"/>
  <c r="O1501" i="2"/>
  <c r="O1500" i="2"/>
  <c r="O1499" i="2"/>
  <c r="O1498" i="2"/>
  <c r="O1497" i="2"/>
  <c r="O1496" i="2"/>
  <c r="O1495" i="2"/>
  <c r="O1494" i="2"/>
  <c r="O1493" i="2"/>
  <c r="O1492" i="2"/>
  <c r="O1491" i="2"/>
  <c r="O1490" i="2"/>
  <c r="O1489" i="2"/>
  <c r="O1488" i="2"/>
  <c r="O1487" i="2"/>
  <c r="O1486" i="2"/>
  <c r="O1485" i="2"/>
  <c r="O1484" i="2"/>
  <c r="O1483" i="2"/>
  <c r="O1482" i="2"/>
  <c r="O1481" i="2"/>
  <c r="O1480" i="2"/>
  <c r="O1479" i="2"/>
  <c r="O1478" i="2"/>
  <c r="O1477" i="2"/>
  <c r="O1476" i="2"/>
  <c r="O1475" i="2"/>
  <c r="O1474" i="2"/>
  <c r="O1473" i="2"/>
  <c r="O1472" i="2"/>
  <c r="O1471" i="2"/>
  <c r="O1470" i="2"/>
  <c r="O1469" i="2"/>
  <c r="O1468" i="2"/>
  <c r="O1467" i="2"/>
  <c r="O1466" i="2"/>
  <c r="O1465" i="2"/>
  <c r="O1464" i="2"/>
  <c r="O1463" i="2"/>
  <c r="O1462" i="2"/>
  <c r="O1461" i="2"/>
  <c r="O1460" i="2"/>
  <c r="O1459" i="2"/>
  <c r="O1458" i="2"/>
  <c r="O1457" i="2"/>
  <c r="O1456" i="2"/>
  <c r="O1455" i="2"/>
  <c r="O1454" i="2"/>
  <c r="O1453" i="2"/>
  <c r="O1452" i="2"/>
  <c r="O1451" i="2"/>
  <c r="O1450" i="2"/>
  <c r="O1449" i="2"/>
  <c r="O1448" i="2"/>
  <c r="O1447" i="2"/>
  <c r="O1446" i="2"/>
  <c r="O1445" i="2"/>
  <c r="O1444" i="2"/>
  <c r="O1443" i="2"/>
  <c r="O1442" i="2"/>
  <c r="O1441" i="2"/>
  <c r="O1440" i="2"/>
  <c r="O1439" i="2"/>
  <c r="O1438" i="2"/>
  <c r="O1437" i="2"/>
  <c r="O1436" i="2"/>
  <c r="O1435" i="2"/>
  <c r="O1434" i="2"/>
  <c r="O1433" i="2"/>
  <c r="O1432" i="2"/>
  <c r="O1431" i="2"/>
  <c r="O1430" i="2"/>
  <c r="O1429" i="2"/>
  <c r="O1428" i="2"/>
  <c r="O1427" i="2"/>
  <c r="O1426" i="2"/>
  <c r="O1425" i="2"/>
  <c r="O1424" i="2"/>
  <c r="O1423" i="2"/>
  <c r="O1422" i="2"/>
  <c r="O1421" i="2"/>
  <c r="O1420" i="2"/>
  <c r="O1419" i="2"/>
  <c r="O1418" i="2"/>
  <c r="O1417" i="2"/>
  <c r="O1416" i="2"/>
  <c r="O1415" i="2"/>
  <c r="O1414" i="2"/>
  <c r="O1413" i="2"/>
  <c r="O1412" i="2"/>
  <c r="O1411" i="2"/>
  <c r="O1410" i="2"/>
  <c r="O1409" i="2"/>
  <c r="O1408" i="2"/>
  <c r="O1407" i="2"/>
  <c r="O1406" i="2"/>
  <c r="O1405" i="2"/>
  <c r="O1404" i="2"/>
  <c r="O1403" i="2"/>
  <c r="O1402" i="2"/>
  <c r="O1401" i="2"/>
  <c r="O1400" i="2"/>
  <c r="O1399" i="2"/>
  <c r="O1398" i="2"/>
  <c r="O1397" i="2"/>
  <c r="O1396" i="2"/>
  <c r="O1395" i="2"/>
  <c r="O1394" i="2"/>
  <c r="O1393" i="2"/>
  <c r="O1392" i="2"/>
  <c r="O1391" i="2"/>
  <c r="O1390" i="2"/>
  <c r="O1389" i="2"/>
  <c r="O1388" i="2"/>
  <c r="O1387" i="2"/>
  <c r="O1386" i="2"/>
  <c r="O1385" i="2"/>
  <c r="O1384" i="2"/>
  <c r="O1383" i="2"/>
  <c r="O1382" i="2"/>
  <c r="O1381" i="2"/>
  <c r="O1380" i="2"/>
  <c r="O1379" i="2"/>
  <c r="O1378" i="2"/>
  <c r="O1377" i="2"/>
  <c r="O1376" i="2"/>
  <c r="O1375" i="2"/>
  <c r="O1374" i="2"/>
  <c r="O1373" i="2"/>
  <c r="O1372" i="2"/>
  <c r="O1371" i="2"/>
  <c r="O1370" i="2"/>
  <c r="O1369" i="2"/>
  <c r="O1368" i="2"/>
  <c r="O1367" i="2"/>
  <c r="O1366" i="2"/>
  <c r="O1365" i="2"/>
  <c r="O1364" i="2"/>
  <c r="O1363" i="2"/>
  <c r="O1362" i="2"/>
  <c r="O1361" i="2"/>
  <c r="O1360" i="2"/>
  <c r="O1359" i="2"/>
  <c r="O1358" i="2"/>
  <c r="O1357" i="2"/>
  <c r="O1356" i="2"/>
  <c r="O1355" i="2"/>
  <c r="O1354" i="2"/>
  <c r="O1353" i="2"/>
  <c r="O1352" i="2"/>
  <c r="O1351" i="2"/>
  <c r="O1350" i="2"/>
  <c r="O1349" i="2"/>
  <c r="O1348" i="2"/>
  <c r="O1347" i="2"/>
  <c r="O1346" i="2"/>
  <c r="O1345" i="2"/>
  <c r="O1344" i="2"/>
  <c r="O1343" i="2"/>
  <c r="O1342" i="2"/>
  <c r="O1341" i="2"/>
  <c r="O1340" i="2"/>
  <c r="O1339" i="2"/>
  <c r="O1338" i="2"/>
  <c r="O1337" i="2"/>
  <c r="O1336" i="2"/>
  <c r="O1335" i="2"/>
  <c r="O1334" i="2"/>
  <c r="O1333" i="2"/>
  <c r="O1332" i="2"/>
  <c r="O1331" i="2"/>
  <c r="O1330" i="2"/>
  <c r="O1329" i="2"/>
  <c r="O1328" i="2"/>
  <c r="O1327" i="2"/>
  <c r="O1326" i="2"/>
  <c r="O1325" i="2"/>
  <c r="O1324" i="2"/>
  <c r="O1323" i="2"/>
  <c r="O1322" i="2"/>
  <c r="O1321" i="2"/>
  <c r="O1320" i="2"/>
  <c r="O1319" i="2"/>
  <c r="O1318" i="2"/>
  <c r="O1317" i="2"/>
  <c r="O1316" i="2"/>
  <c r="O1315" i="2"/>
  <c r="O1314" i="2"/>
  <c r="O1313" i="2"/>
  <c r="O1312" i="2"/>
  <c r="O1311" i="2"/>
  <c r="O1310" i="2"/>
  <c r="O1309" i="2"/>
  <c r="O1308" i="2"/>
  <c r="O1307" i="2"/>
  <c r="O1306" i="2"/>
  <c r="O1305" i="2"/>
  <c r="O1304" i="2"/>
  <c r="O1303" i="2"/>
  <c r="O1302" i="2"/>
  <c r="O1301" i="2"/>
  <c r="O1300" i="2"/>
  <c r="O1299" i="2"/>
  <c r="O1298" i="2"/>
  <c r="O1297" i="2"/>
  <c r="O1296" i="2"/>
  <c r="O1295" i="2"/>
  <c r="O1294" i="2"/>
  <c r="O1293" i="2"/>
  <c r="O1292" i="2"/>
  <c r="O1291" i="2"/>
  <c r="O1290" i="2"/>
  <c r="O1289" i="2"/>
  <c r="O1288" i="2"/>
  <c r="O1287" i="2"/>
  <c r="O1286" i="2"/>
  <c r="O1285" i="2"/>
  <c r="O1284" i="2"/>
  <c r="O1283" i="2"/>
  <c r="O1282" i="2"/>
  <c r="O1281" i="2"/>
  <c r="O1280" i="2"/>
  <c r="O1279" i="2"/>
  <c r="O1278" i="2"/>
  <c r="O1277" i="2"/>
  <c r="O1276" i="2"/>
  <c r="O1275" i="2"/>
  <c r="O1274" i="2"/>
  <c r="O1273" i="2"/>
  <c r="O1272" i="2"/>
  <c r="O1271" i="2"/>
  <c r="O1270" i="2"/>
  <c r="O1269" i="2"/>
  <c r="O1268" i="2"/>
  <c r="O1267" i="2"/>
  <c r="O1266" i="2"/>
  <c r="O1265" i="2"/>
  <c r="O1264" i="2"/>
  <c r="O1263" i="2"/>
  <c r="O1262" i="2"/>
  <c r="O1261" i="2"/>
  <c r="O1260" i="2"/>
  <c r="O1259" i="2"/>
  <c r="O1258" i="2"/>
  <c r="O1257" i="2"/>
  <c r="O1256" i="2"/>
  <c r="O1255" i="2"/>
  <c r="O1254" i="2"/>
  <c r="O1253" i="2"/>
  <c r="O1252" i="2"/>
  <c r="O1251" i="2"/>
  <c r="O1250" i="2"/>
  <c r="O1249" i="2"/>
  <c r="O1248" i="2"/>
  <c r="O1247" i="2"/>
  <c r="O1246" i="2"/>
  <c r="O1245" i="2"/>
  <c r="O1244" i="2"/>
  <c r="O1243" i="2"/>
  <c r="O1242" i="2"/>
  <c r="O1241" i="2"/>
  <c r="O1240" i="2"/>
  <c r="O1239" i="2"/>
  <c r="O1238" i="2"/>
  <c r="O1237" i="2"/>
  <c r="O1236" i="2"/>
  <c r="O1235" i="2"/>
  <c r="O1234" i="2"/>
  <c r="O1233" i="2"/>
  <c r="O1232" i="2"/>
  <c r="O1231" i="2"/>
  <c r="O1230" i="2"/>
  <c r="O1229" i="2"/>
  <c r="O1228" i="2"/>
  <c r="O1227" i="2"/>
  <c r="O1226" i="2"/>
  <c r="O1225" i="2"/>
  <c r="O1224" i="2"/>
  <c r="O1223" i="2"/>
  <c r="O1222" i="2"/>
  <c r="O1221" i="2"/>
  <c r="O1220" i="2"/>
  <c r="O1219" i="2"/>
  <c r="O1218" i="2"/>
  <c r="O1217" i="2"/>
  <c r="O1216" i="2"/>
  <c r="O1215" i="2"/>
  <c r="O1214" i="2"/>
  <c r="O1213" i="2"/>
  <c r="O1212" i="2"/>
  <c r="O1211" i="2"/>
  <c r="O1210" i="2"/>
  <c r="O1209" i="2"/>
  <c r="O1208" i="2"/>
  <c r="O1207" i="2"/>
  <c r="O1206" i="2"/>
  <c r="O1205" i="2"/>
  <c r="O1204" i="2"/>
  <c r="O1203" i="2"/>
  <c r="O1202" i="2"/>
  <c r="O1201" i="2"/>
  <c r="O1200" i="2"/>
  <c r="O1199" i="2"/>
  <c r="O1198" i="2"/>
  <c r="O1197" i="2"/>
  <c r="O1196" i="2"/>
  <c r="O1195" i="2"/>
  <c r="O1194" i="2"/>
  <c r="O1193" i="2"/>
  <c r="O1192" i="2"/>
  <c r="O1191" i="2"/>
  <c r="O1190" i="2"/>
  <c r="O1189" i="2"/>
  <c r="O1188" i="2"/>
  <c r="O1187" i="2"/>
  <c r="O1186" i="2"/>
  <c r="O1185" i="2"/>
  <c r="O1184" i="2"/>
  <c r="O1183" i="2"/>
  <c r="O1182" i="2"/>
  <c r="O1181" i="2"/>
  <c r="O1180" i="2"/>
  <c r="O1179" i="2"/>
  <c r="O1178" i="2"/>
  <c r="O1177" i="2"/>
  <c r="O1176" i="2"/>
  <c r="O1175" i="2"/>
  <c r="O1174" i="2"/>
  <c r="O1173" i="2"/>
  <c r="O1172" i="2"/>
  <c r="O1171" i="2"/>
  <c r="O1170" i="2"/>
  <c r="O1169" i="2"/>
  <c r="O1168" i="2"/>
  <c r="O1167" i="2"/>
  <c r="O1166" i="2"/>
  <c r="O1165" i="2"/>
  <c r="O1164" i="2"/>
  <c r="O1163" i="2"/>
  <c r="O1162" i="2"/>
  <c r="O1161" i="2"/>
  <c r="O1160" i="2"/>
  <c r="O1159" i="2"/>
  <c r="O1158" i="2"/>
  <c r="O1157" i="2"/>
  <c r="O1156" i="2"/>
  <c r="O1155" i="2"/>
  <c r="O1154" i="2"/>
  <c r="O1153" i="2"/>
  <c r="O1152" i="2"/>
  <c r="O1151" i="2"/>
  <c r="O1150" i="2"/>
  <c r="O1149" i="2"/>
  <c r="O1148" i="2"/>
  <c r="O1147" i="2"/>
  <c r="O1146" i="2"/>
  <c r="O1145" i="2"/>
  <c r="O1144" i="2"/>
  <c r="O1143" i="2"/>
  <c r="O1142" i="2"/>
  <c r="O1141" i="2"/>
  <c r="O1140" i="2"/>
  <c r="O1139" i="2"/>
  <c r="O1138" i="2"/>
  <c r="O1137" i="2"/>
  <c r="O1136" i="2"/>
  <c r="O1135" i="2"/>
  <c r="O1134" i="2"/>
  <c r="O1133" i="2"/>
  <c r="O1132" i="2"/>
  <c r="O1131" i="2"/>
  <c r="O1130" i="2"/>
  <c r="O1129" i="2"/>
  <c r="O1128" i="2"/>
  <c r="O1127" i="2"/>
  <c r="O1126" i="2"/>
  <c r="O1125" i="2"/>
  <c r="O1124" i="2"/>
  <c r="O1123" i="2"/>
  <c r="O1122" i="2"/>
  <c r="O1121" i="2"/>
  <c r="O1120" i="2"/>
  <c r="O1119" i="2"/>
  <c r="O1118" i="2"/>
  <c r="O1117" i="2"/>
  <c r="O1116" i="2"/>
  <c r="O1115" i="2"/>
  <c r="O1114" i="2"/>
  <c r="O1113" i="2"/>
  <c r="O1112" i="2"/>
  <c r="O1111" i="2"/>
  <c r="O1110" i="2"/>
  <c r="O1109" i="2"/>
  <c r="O1108" i="2"/>
  <c r="O1107" i="2"/>
  <c r="O1106" i="2"/>
  <c r="O1105" i="2"/>
  <c r="O1104" i="2"/>
  <c r="O1103" i="2"/>
  <c r="O1102" i="2"/>
  <c r="O1101" i="2"/>
  <c r="O1100" i="2"/>
  <c r="O1099" i="2"/>
  <c r="O1098" i="2"/>
  <c r="O1097" i="2"/>
  <c r="O1096" i="2"/>
  <c r="O1095" i="2"/>
  <c r="O1094" i="2"/>
  <c r="O1093" i="2"/>
  <c r="O1092" i="2"/>
  <c r="O1091" i="2"/>
  <c r="O1090" i="2"/>
  <c r="O1089" i="2"/>
  <c r="O1088" i="2"/>
  <c r="O1087" i="2"/>
  <c r="O1086" i="2"/>
  <c r="O1085" i="2"/>
  <c r="O1084" i="2"/>
  <c r="O1083" i="2"/>
  <c r="O1082" i="2"/>
  <c r="O1081" i="2"/>
  <c r="O1080" i="2"/>
  <c r="O1079" i="2"/>
  <c r="O1078" i="2"/>
  <c r="O1077" i="2"/>
  <c r="O1076" i="2"/>
  <c r="O1075" i="2"/>
  <c r="O1074" i="2"/>
  <c r="O1073" i="2"/>
  <c r="O1072" i="2"/>
  <c r="O1071" i="2"/>
  <c r="O1070" i="2"/>
  <c r="O1069" i="2"/>
  <c r="O1068" i="2"/>
  <c r="O1067" i="2"/>
  <c r="O1066" i="2"/>
  <c r="O1065" i="2"/>
  <c r="O1064" i="2"/>
  <c r="O1063" i="2"/>
  <c r="O1062" i="2"/>
  <c r="O1061" i="2"/>
  <c r="O1060" i="2"/>
  <c r="O1059" i="2"/>
  <c r="O1058" i="2"/>
  <c r="O1057" i="2"/>
  <c r="O1056" i="2"/>
  <c r="O1055" i="2"/>
  <c r="O1054" i="2"/>
  <c r="O1053" i="2"/>
  <c r="O1052" i="2"/>
  <c r="O1051" i="2"/>
  <c r="O1050" i="2"/>
  <c r="O1049" i="2"/>
  <c r="O1048" i="2"/>
  <c r="O1047" i="2"/>
  <c r="O1046" i="2"/>
  <c r="O1045" i="2"/>
  <c r="O1044" i="2"/>
  <c r="O1043" i="2"/>
  <c r="O1042" i="2"/>
  <c r="O1041" i="2"/>
  <c r="O1040" i="2"/>
  <c r="O1039" i="2"/>
  <c r="O1038" i="2"/>
  <c r="O1037" i="2"/>
  <c r="O1036" i="2"/>
  <c r="O1035" i="2"/>
  <c r="O1034" i="2"/>
  <c r="O1033" i="2"/>
  <c r="O1032" i="2"/>
  <c r="O1031" i="2"/>
  <c r="O1030" i="2"/>
  <c r="O1029" i="2"/>
  <c r="O1028" i="2"/>
  <c r="O1027" i="2"/>
  <c r="O1026" i="2"/>
  <c r="O1025" i="2"/>
  <c r="O1024" i="2"/>
  <c r="O1023" i="2"/>
  <c r="O1022" i="2"/>
  <c r="O1021" i="2"/>
  <c r="O1020" i="2"/>
  <c r="O1019" i="2"/>
  <c r="O1018" i="2"/>
  <c r="O1017" i="2"/>
  <c r="O1016" i="2"/>
  <c r="O1015" i="2"/>
  <c r="O1014" i="2"/>
  <c r="O1013" i="2"/>
  <c r="O1012" i="2"/>
  <c r="O1011" i="2"/>
  <c r="O1010" i="2"/>
  <c r="O1009" i="2"/>
  <c r="O1008" i="2"/>
  <c r="O1007" i="2"/>
  <c r="O1006" i="2"/>
  <c r="O1005" i="2"/>
  <c r="O1004" i="2"/>
  <c r="O1003" i="2"/>
  <c r="O1002" i="2"/>
  <c r="O1001" i="2"/>
  <c r="O1000" i="2"/>
  <c r="O999" i="2"/>
  <c r="O998" i="2"/>
  <c r="O997" i="2"/>
  <c r="O996" i="2"/>
  <c r="O995" i="2"/>
  <c r="O994" i="2"/>
  <c r="O993" i="2"/>
  <c r="O992" i="2"/>
  <c r="O991" i="2"/>
  <c r="O990" i="2"/>
  <c r="O989" i="2"/>
  <c r="O988" i="2"/>
  <c r="O987" i="2"/>
  <c r="O986" i="2"/>
  <c r="O985" i="2"/>
  <c r="O984" i="2"/>
  <c r="O983" i="2"/>
  <c r="O982" i="2"/>
  <c r="O981" i="2"/>
  <c r="O980" i="2"/>
  <c r="O979" i="2"/>
  <c r="O978" i="2"/>
  <c r="O977" i="2"/>
  <c r="O976" i="2"/>
  <c r="O975" i="2"/>
  <c r="O974" i="2"/>
  <c r="O973" i="2"/>
  <c r="O972" i="2"/>
  <c r="O971" i="2"/>
  <c r="O970" i="2"/>
  <c r="O969" i="2"/>
  <c r="O968" i="2"/>
  <c r="O967" i="2"/>
  <c r="O966" i="2"/>
  <c r="O965" i="2"/>
  <c r="O964" i="2"/>
  <c r="O963" i="2"/>
  <c r="O962" i="2"/>
  <c r="O961" i="2"/>
  <c r="O960" i="2"/>
  <c r="O959" i="2"/>
  <c r="O958" i="2"/>
  <c r="O957" i="2"/>
  <c r="O956" i="2"/>
  <c r="O955" i="2"/>
  <c r="O954" i="2"/>
  <c r="O953" i="2"/>
  <c r="O952" i="2"/>
  <c r="O951" i="2"/>
  <c r="O950" i="2"/>
  <c r="O949" i="2"/>
  <c r="O948" i="2"/>
  <c r="O947" i="2"/>
  <c r="O946" i="2"/>
  <c r="O945" i="2"/>
  <c r="O944" i="2"/>
  <c r="O943" i="2"/>
  <c r="O942" i="2"/>
  <c r="O941" i="2"/>
  <c r="O940" i="2"/>
  <c r="O939" i="2"/>
  <c r="O938" i="2"/>
  <c r="O937" i="2"/>
  <c r="O936" i="2"/>
  <c r="O935" i="2"/>
  <c r="O934" i="2"/>
  <c r="O933" i="2"/>
  <c r="O932" i="2"/>
  <c r="O931" i="2"/>
  <c r="O930" i="2"/>
  <c r="O929" i="2"/>
  <c r="O928" i="2"/>
  <c r="O927" i="2"/>
  <c r="O926" i="2"/>
  <c r="O925" i="2"/>
  <c r="O924" i="2"/>
  <c r="O923" i="2"/>
  <c r="O922" i="2"/>
  <c r="O921" i="2"/>
  <c r="O920" i="2"/>
  <c r="O919" i="2"/>
  <c r="O918" i="2"/>
  <c r="O917" i="2"/>
  <c r="O916" i="2"/>
  <c r="O915" i="2"/>
  <c r="O914" i="2"/>
  <c r="O913" i="2"/>
  <c r="O912" i="2"/>
  <c r="O911" i="2"/>
  <c r="O910" i="2"/>
  <c r="O909" i="2"/>
  <c r="O908" i="2"/>
  <c r="O907" i="2"/>
  <c r="O906" i="2"/>
  <c r="O905" i="2"/>
  <c r="O904" i="2"/>
  <c r="O903" i="2"/>
  <c r="O902" i="2"/>
  <c r="O901" i="2"/>
  <c r="O900" i="2"/>
  <c r="O899" i="2"/>
  <c r="O898" i="2"/>
  <c r="O897" i="2"/>
  <c r="O896" i="2"/>
  <c r="O895" i="2"/>
  <c r="O894" i="2"/>
  <c r="O893" i="2"/>
  <c r="O892" i="2"/>
  <c r="O891" i="2"/>
  <c r="O890" i="2"/>
  <c r="O889" i="2"/>
  <c r="O888" i="2"/>
  <c r="O887" i="2"/>
  <c r="O886" i="2"/>
  <c r="O885" i="2"/>
  <c r="O884" i="2"/>
  <c r="O883" i="2"/>
  <c r="O882" i="2"/>
  <c r="O881" i="2"/>
  <c r="O880" i="2"/>
  <c r="O879" i="2"/>
  <c r="O878" i="2"/>
  <c r="O877" i="2"/>
  <c r="O876" i="2"/>
  <c r="O875" i="2"/>
  <c r="O874" i="2"/>
  <c r="O873" i="2"/>
  <c r="O872" i="2"/>
  <c r="O871" i="2"/>
  <c r="O870" i="2"/>
  <c r="O869" i="2"/>
  <c r="O868" i="2"/>
  <c r="O867" i="2"/>
  <c r="O866" i="2"/>
  <c r="O865" i="2"/>
  <c r="O864" i="2"/>
  <c r="O863" i="2"/>
  <c r="O862" i="2"/>
  <c r="O861" i="2"/>
  <c r="O860" i="2"/>
  <c r="O859" i="2"/>
  <c r="O858" i="2"/>
  <c r="O857" i="2"/>
  <c r="O856" i="2"/>
  <c r="O855" i="2"/>
  <c r="O854" i="2"/>
  <c r="O853" i="2"/>
  <c r="O852" i="2"/>
  <c r="O851" i="2"/>
  <c r="O850" i="2"/>
  <c r="O849" i="2"/>
  <c r="O848" i="2"/>
  <c r="O847" i="2"/>
  <c r="O846" i="2"/>
  <c r="O845" i="2"/>
  <c r="O844" i="2"/>
  <c r="O843" i="2"/>
  <c r="O842" i="2"/>
  <c r="O841" i="2"/>
  <c r="O840" i="2"/>
  <c r="O839" i="2"/>
  <c r="O838" i="2"/>
  <c r="O837" i="2"/>
  <c r="O836" i="2"/>
  <c r="O835" i="2"/>
  <c r="O834" i="2"/>
  <c r="O833" i="2"/>
  <c r="O832" i="2"/>
  <c r="O831" i="2"/>
  <c r="O830" i="2"/>
  <c r="O829" i="2"/>
  <c r="O828" i="2"/>
  <c r="O827" i="2"/>
  <c r="O826" i="2"/>
  <c r="O825" i="2"/>
  <c r="O824" i="2"/>
  <c r="O823" i="2"/>
  <c r="O822" i="2"/>
  <c r="O821" i="2"/>
  <c r="O820" i="2"/>
  <c r="O819" i="2"/>
  <c r="O818" i="2"/>
  <c r="O817" i="2"/>
  <c r="O816" i="2"/>
  <c r="O815" i="2"/>
  <c r="O814" i="2"/>
  <c r="O813" i="2"/>
  <c r="O812" i="2"/>
  <c r="O811" i="2"/>
  <c r="O810" i="2"/>
  <c r="O809" i="2"/>
  <c r="O808" i="2"/>
  <c r="O807" i="2"/>
  <c r="O806" i="2"/>
  <c r="O805" i="2"/>
  <c r="O804" i="2"/>
  <c r="O803" i="2"/>
  <c r="O802" i="2"/>
  <c r="O801" i="2"/>
  <c r="O800" i="2"/>
  <c r="O799" i="2"/>
  <c r="O798" i="2"/>
  <c r="O797" i="2"/>
  <c r="O796" i="2"/>
  <c r="O795" i="2"/>
  <c r="O794" i="2"/>
  <c r="O793" i="2"/>
  <c r="O792" i="2"/>
  <c r="O791" i="2"/>
  <c r="O790" i="2"/>
  <c r="O789" i="2"/>
  <c r="O788" i="2"/>
  <c r="O787" i="2"/>
  <c r="O786" i="2"/>
  <c r="O785" i="2"/>
  <c r="O784" i="2"/>
  <c r="O783" i="2"/>
  <c r="O782" i="2"/>
  <c r="O781" i="2"/>
  <c r="O780" i="2"/>
  <c r="O779" i="2"/>
  <c r="O778" i="2"/>
  <c r="O777" i="2"/>
  <c r="O776" i="2"/>
  <c r="O775" i="2"/>
  <c r="O774" i="2"/>
  <c r="O773" i="2"/>
  <c r="O772" i="2"/>
  <c r="O771" i="2"/>
  <c r="O770" i="2"/>
  <c r="O769" i="2"/>
  <c r="O768" i="2"/>
  <c r="O767" i="2"/>
  <c r="O766" i="2"/>
  <c r="O765" i="2"/>
  <c r="O764" i="2"/>
  <c r="O763" i="2"/>
  <c r="O762" i="2"/>
  <c r="O761" i="2"/>
  <c r="O760" i="2"/>
  <c r="O759" i="2"/>
  <c r="O758" i="2"/>
  <c r="O757" i="2"/>
  <c r="O756" i="2"/>
  <c r="O755" i="2"/>
  <c r="O754" i="2"/>
  <c r="O753" i="2"/>
  <c r="O752" i="2"/>
  <c r="O751" i="2"/>
  <c r="O750" i="2"/>
  <c r="O749" i="2"/>
  <c r="O748" i="2"/>
  <c r="O747" i="2"/>
  <c r="O746" i="2"/>
  <c r="O745" i="2"/>
  <c r="O744" i="2"/>
  <c r="O743" i="2"/>
  <c r="O742" i="2"/>
  <c r="O741" i="2"/>
  <c r="O740" i="2"/>
  <c r="O739" i="2"/>
  <c r="O738" i="2"/>
  <c r="O737" i="2"/>
  <c r="O736" i="2"/>
  <c r="O735" i="2"/>
  <c r="O734" i="2"/>
  <c r="O733" i="2"/>
  <c r="O732" i="2"/>
  <c r="O731" i="2"/>
  <c r="O730" i="2"/>
  <c r="O729" i="2"/>
  <c r="O728" i="2"/>
  <c r="O727" i="2"/>
  <c r="O726" i="2"/>
  <c r="O725" i="2"/>
  <c r="O724" i="2"/>
  <c r="O723" i="2"/>
  <c r="O722" i="2"/>
  <c r="O721" i="2"/>
  <c r="O720" i="2"/>
  <c r="O719" i="2"/>
  <c r="O718" i="2"/>
  <c r="O717" i="2"/>
  <c r="O716" i="2"/>
  <c r="O715" i="2"/>
  <c r="O714" i="2"/>
  <c r="O713" i="2"/>
  <c r="O712" i="2"/>
  <c r="O711" i="2"/>
  <c r="O710" i="2"/>
  <c r="O709" i="2"/>
  <c r="O708" i="2"/>
  <c r="O707" i="2"/>
  <c r="O706" i="2"/>
  <c r="O705" i="2"/>
  <c r="O704" i="2"/>
  <c r="O703" i="2"/>
  <c r="O702" i="2"/>
  <c r="O701" i="2"/>
  <c r="O700" i="2"/>
  <c r="O699" i="2"/>
  <c r="O698" i="2"/>
  <c r="O697" i="2"/>
  <c r="O696" i="2"/>
  <c r="O695" i="2"/>
  <c r="O694" i="2"/>
  <c r="O693" i="2"/>
  <c r="O692" i="2"/>
  <c r="O691" i="2"/>
  <c r="O690" i="2"/>
  <c r="O689" i="2"/>
  <c r="O688" i="2"/>
  <c r="O687" i="2"/>
  <c r="O686" i="2"/>
  <c r="O685" i="2"/>
  <c r="O684" i="2"/>
  <c r="O683" i="2"/>
  <c r="O682" i="2"/>
  <c r="O681" i="2"/>
  <c r="O680" i="2"/>
  <c r="O679" i="2"/>
  <c r="O678" i="2"/>
  <c r="O677" i="2"/>
  <c r="O676" i="2"/>
  <c r="O675" i="2"/>
  <c r="O674" i="2"/>
  <c r="O673" i="2"/>
  <c r="O672" i="2"/>
  <c r="O671" i="2"/>
  <c r="O670" i="2"/>
  <c r="O669" i="2"/>
  <c r="O668" i="2"/>
  <c r="O667" i="2"/>
  <c r="O666" i="2"/>
  <c r="O665" i="2"/>
  <c r="O664" i="2"/>
  <c r="O663" i="2"/>
  <c r="O662" i="2"/>
  <c r="O661" i="2"/>
  <c r="O660" i="2"/>
  <c r="O659" i="2"/>
  <c r="O658" i="2"/>
  <c r="O657" i="2"/>
  <c r="O656" i="2"/>
  <c r="O655" i="2"/>
  <c r="O654" i="2"/>
  <c r="O653" i="2"/>
  <c r="O652" i="2"/>
  <c r="O651" i="2"/>
  <c r="O650" i="2"/>
  <c r="O649" i="2"/>
  <c r="O648" i="2"/>
  <c r="O647" i="2"/>
  <c r="O646" i="2"/>
  <c r="O645" i="2"/>
  <c r="O644" i="2"/>
  <c r="O643" i="2"/>
  <c r="O642" i="2"/>
  <c r="O641" i="2"/>
  <c r="O640" i="2"/>
  <c r="O639" i="2"/>
  <c r="O638" i="2"/>
  <c r="O637" i="2"/>
  <c r="O636" i="2"/>
  <c r="O635" i="2"/>
  <c r="O634" i="2"/>
  <c r="O633" i="2"/>
  <c r="O632" i="2"/>
  <c r="O631" i="2"/>
  <c r="O630" i="2"/>
  <c r="O629" i="2"/>
  <c r="O628" i="2"/>
  <c r="O627" i="2"/>
  <c r="O626" i="2"/>
  <c r="O625" i="2"/>
  <c r="O624" i="2"/>
  <c r="O623" i="2"/>
  <c r="O622" i="2"/>
  <c r="O621" i="2"/>
  <c r="O620" i="2"/>
  <c r="O619" i="2"/>
  <c r="O618" i="2"/>
  <c r="O617" i="2"/>
  <c r="O616" i="2"/>
  <c r="O615" i="2"/>
  <c r="O614" i="2"/>
  <c r="O613" i="2"/>
  <c r="O612" i="2"/>
  <c r="O611" i="2"/>
  <c r="O610" i="2"/>
  <c r="O609" i="2"/>
  <c r="O608" i="2"/>
  <c r="O607" i="2"/>
  <c r="O606" i="2"/>
  <c r="O605" i="2"/>
  <c r="O604" i="2"/>
  <c r="O603" i="2"/>
  <c r="O602" i="2"/>
  <c r="O601" i="2"/>
  <c r="O600" i="2"/>
  <c r="O599" i="2"/>
  <c r="O598" i="2"/>
  <c r="O597" i="2"/>
  <c r="O596" i="2"/>
  <c r="O595" i="2"/>
  <c r="O594" i="2"/>
  <c r="O593" i="2"/>
  <c r="O592" i="2"/>
  <c r="O591" i="2"/>
  <c r="O590" i="2"/>
  <c r="O589" i="2"/>
  <c r="O588" i="2"/>
  <c r="O587" i="2"/>
  <c r="O586" i="2"/>
  <c r="O585" i="2"/>
  <c r="O584" i="2"/>
  <c r="O583" i="2"/>
  <c r="O582" i="2"/>
  <c r="O581" i="2"/>
  <c r="O580" i="2"/>
  <c r="O579" i="2"/>
  <c r="O578" i="2"/>
  <c r="O577" i="2"/>
  <c r="O576" i="2"/>
  <c r="O575" i="2"/>
  <c r="O574" i="2"/>
  <c r="O573" i="2"/>
  <c r="O572" i="2"/>
  <c r="O571" i="2"/>
  <c r="O570" i="2"/>
  <c r="O569" i="2"/>
  <c r="O568" i="2"/>
  <c r="O567" i="2"/>
  <c r="O566" i="2"/>
  <c r="O565" i="2"/>
  <c r="O564" i="2"/>
  <c r="O563" i="2"/>
  <c r="O562" i="2"/>
  <c r="O561" i="2"/>
  <c r="O560" i="2"/>
  <c r="O559" i="2"/>
  <c r="O558" i="2"/>
  <c r="O557" i="2"/>
  <c r="O556" i="2"/>
  <c r="O555" i="2"/>
  <c r="O554" i="2"/>
  <c r="O553" i="2"/>
  <c r="O552" i="2"/>
  <c r="O551" i="2"/>
  <c r="O550" i="2"/>
  <c r="O549" i="2"/>
  <c r="O548" i="2"/>
  <c r="O547" i="2"/>
  <c r="O546" i="2"/>
  <c r="O545" i="2"/>
  <c r="O544" i="2"/>
  <c r="O543" i="2"/>
  <c r="O542" i="2"/>
  <c r="O541" i="2"/>
  <c r="O540" i="2"/>
  <c r="O539" i="2"/>
  <c r="O538" i="2"/>
  <c r="O537" i="2"/>
  <c r="O536" i="2"/>
  <c r="O535" i="2"/>
  <c r="O534" i="2"/>
  <c r="O533" i="2"/>
  <c r="O532" i="2"/>
  <c r="O531" i="2"/>
  <c r="O530" i="2"/>
  <c r="O529" i="2"/>
  <c r="O528" i="2"/>
  <c r="O527" i="2"/>
  <c r="O526" i="2"/>
  <c r="O525" i="2"/>
  <c r="O524" i="2"/>
  <c r="O523" i="2"/>
  <c r="O522" i="2"/>
  <c r="O521" i="2"/>
  <c r="O520" i="2"/>
  <c r="O519" i="2"/>
  <c r="O518" i="2"/>
  <c r="O517" i="2"/>
  <c r="O516" i="2"/>
  <c r="O515" i="2"/>
  <c r="O514" i="2"/>
  <c r="O513" i="2"/>
  <c r="O512" i="2"/>
  <c r="O511" i="2"/>
  <c r="O510" i="2"/>
  <c r="O509" i="2"/>
  <c r="O508" i="2"/>
  <c r="O507" i="2"/>
  <c r="O506" i="2"/>
  <c r="O505" i="2"/>
  <c r="O504" i="2"/>
  <c r="O503" i="2"/>
  <c r="O502" i="2"/>
  <c r="O501" i="2"/>
  <c r="O500" i="2"/>
  <c r="O499" i="2"/>
  <c r="O498" i="2"/>
  <c r="O497" i="2"/>
  <c r="O496" i="2"/>
  <c r="O495" i="2"/>
  <c r="O494" i="2"/>
  <c r="O493" i="2"/>
  <c r="O492" i="2"/>
  <c r="O491" i="2"/>
  <c r="O490" i="2"/>
  <c r="O489" i="2"/>
  <c r="O488" i="2"/>
  <c r="O487" i="2"/>
  <c r="O486" i="2"/>
  <c r="O485" i="2"/>
  <c r="O484" i="2"/>
  <c r="O483" i="2"/>
  <c r="O482" i="2"/>
  <c r="O481" i="2"/>
  <c r="O480" i="2"/>
  <c r="O479" i="2"/>
  <c r="O478" i="2"/>
  <c r="O477" i="2"/>
  <c r="O476" i="2"/>
  <c r="O475" i="2"/>
  <c r="O474" i="2"/>
  <c r="O473" i="2"/>
  <c r="O472" i="2"/>
  <c r="O471" i="2"/>
  <c r="O470" i="2"/>
  <c r="O469" i="2"/>
  <c r="O468" i="2"/>
  <c r="O467" i="2"/>
  <c r="O466" i="2"/>
  <c r="O465" i="2"/>
  <c r="O464" i="2"/>
  <c r="O463" i="2"/>
  <c r="O462" i="2"/>
  <c r="O461" i="2"/>
  <c r="O460" i="2"/>
  <c r="O459" i="2"/>
  <c r="O458" i="2"/>
  <c r="O457" i="2"/>
  <c r="O456" i="2"/>
  <c r="O455" i="2"/>
  <c r="O454" i="2"/>
  <c r="O453" i="2"/>
  <c r="O452" i="2"/>
  <c r="O451" i="2"/>
  <c r="O450" i="2"/>
  <c r="O449" i="2"/>
  <c r="O448" i="2"/>
  <c r="O447" i="2"/>
  <c r="O446" i="2"/>
  <c r="O445" i="2"/>
  <c r="O444" i="2"/>
  <c r="O443" i="2"/>
  <c r="O442" i="2"/>
  <c r="O441" i="2"/>
  <c r="O440" i="2"/>
  <c r="O439" i="2"/>
  <c r="O438" i="2"/>
  <c r="O437" i="2"/>
  <c r="O436" i="2"/>
  <c r="O435" i="2"/>
  <c r="O434" i="2"/>
  <c r="O433" i="2"/>
  <c r="O432" i="2"/>
  <c r="O431" i="2"/>
  <c r="O430" i="2"/>
  <c r="O429" i="2"/>
  <c r="O428" i="2"/>
  <c r="O427" i="2"/>
  <c r="O426" i="2"/>
  <c r="O425" i="2"/>
  <c r="O424" i="2"/>
  <c r="O423" i="2"/>
  <c r="O422" i="2"/>
  <c r="O421" i="2"/>
  <c r="O420" i="2"/>
  <c r="O419" i="2"/>
  <c r="O418" i="2"/>
  <c r="O417" i="2"/>
  <c r="O416" i="2"/>
  <c r="O415" i="2"/>
  <c r="O414" i="2"/>
  <c r="O413" i="2"/>
  <c r="O412" i="2"/>
  <c r="O411" i="2"/>
  <c r="O410" i="2"/>
  <c r="O409" i="2"/>
  <c r="O408" i="2"/>
  <c r="O407" i="2"/>
  <c r="O406" i="2"/>
  <c r="O405" i="2"/>
  <c r="O404" i="2"/>
  <c r="O403" i="2"/>
  <c r="O402" i="2"/>
  <c r="O401" i="2"/>
  <c r="O400" i="2"/>
  <c r="O399" i="2"/>
  <c r="O398" i="2"/>
  <c r="O397" i="2"/>
  <c r="O396" i="2"/>
  <c r="O395" i="2"/>
  <c r="O394" i="2"/>
  <c r="O393" i="2"/>
  <c r="O392" i="2"/>
  <c r="O391" i="2"/>
  <c r="O390" i="2"/>
  <c r="O389" i="2"/>
  <c r="O388" i="2"/>
  <c r="O387" i="2"/>
  <c r="O386" i="2"/>
  <c r="O385" i="2"/>
  <c r="O384" i="2"/>
  <c r="O383" i="2"/>
  <c r="O382" i="2"/>
  <c r="O381" i="2"/>
  <c r="O380" i="2"/>
  <c r="O379" i="2"/>
  <c r="O378" i="2"/>
  <c r="O377" i="2"/>
  <c r="O376" i="2"/>
  <c r="O375" i="2"/>
  <c r="O374" i="2"/>
  <c r="O373" i="2"/>
  <c r="O372" i="2"/>
  <c r="O371" i="2"/>
  <c r="O370" i="2"/>
  <c r="O369" i="2"/>
  <c r="O368" i="2"/>
  <c r="O367" i="2"/>
  <c r="O366" i="2"/>
  <c r="O365" i="2"/>
  <c r="O364" i="2"/>
  <c r="O363" i="2"/>
  <c r="O362" i="2"/>
  <c r="O361" i="2"/>
  <c r="O360" i="2"/>
  <c r="O359" i="2"/>
  <c r="O358" i="2"/>
  <c r="O357" i="2"/>
  <c r="O356" i="2"/>
  <c r="O355" i="2"/>
  <c r="O354" i="2"/>
  <c r="O353" i="2"/>
  <c r="O352" i="2"/>
  <c r="O351" i="2"/>
  <c r="O350" i="2"/>
  <c r="O349" i="2"/>
  <c r="O348" i="2"/>
  <c r="O347" i="2"/>
  <c r="O346" i="2"/>
  <c r="O345" i="2"/>
  <c r="O344" i="2"/>
  <c r="O343" i="2"/>
  <c r="O342" i="2"/>
  <c r="O341" i="2"/>
  <c r="O340" i="2"/>
  <c r="O339" i="2"/>
  <c r="O338" i="2"/>
  <c r="O337" i="2"/>
  <c r="O336" i="2"/>
  <c r="O335" i="2"/>
  <c r="O334" i="2"/>
  <c r="O333" i="2"/>
  <c r="O332" i="2"/>
  <c r="O331" i="2"/>
  <c r="O330" i="2"/>
  <c r="O329" i="2"/>
  <c r="O328" i="2"/>
  <c r="O327" i="2"/>
  <c r="O326" i="2"/>
  <c r="O325" i="2"/>
  <c r="O324" i="2"/>
  <c r="O323" i="2"/>
  <c r="O322" i="2"/>
  <c r="O321" i="2"/>
  <c r="O320" i="2"/>
  <c r="O319" i="2"/>
  <c r="O318" i="2"/>
  <c r="O317" i="2"/>
  <c r="O316" i="2"/>
  <c r="O315" i="2"/>
  <c r="O314" i="2"/>
  <c r="O313" i="2"/>
  <c r="O312" i="2"/>
  <c r="O311" i="2"/>
  <c r="O310" i="2"/>
  <c r="O309" i="2"/>
  <c r="O308" i="2"/>
  <c r="O307" i="2"/>
  <c r="O306" i="2"/>
  <c r="O305" i="2"/>
  <c r="O304" i="2"/>
  <c r="O303" i="2"/>
  <c r="O302" i="2"/>
  <c r="O301" i="2"/>
  <c r="O300" i="2"/>
  <c r="O299" i="2"/>
  <c r="O298" i="2"/>
  <c r="O297" i="2"/>
  <c r="O296" i="2"/>
  <c r="O295" i="2"/>
  <c r="O294" i="2"/>
  <c r="O293" i="2"/>
  <c r="O292" i="2"/>
  <c r="O291" i="2"/>
  <c r="O290" i="2"/>
  <c r="O289" i="2"/>
  <c r="O288" i="2"/>
  <c r="O287" i="2"/>
  <c r="O286" i="2"/>
  <c r="O285" i="2"/>
  <c r="O284" i="2"/>
  <c r="O283" i="2"/>
  <c r="O282" i="2"/>
  <c r="O281" i="2"/>
  <c r="O280" i="2"/>
  <c r="O279" i="2"/>
  <c r="O278" i="2"/>
  <c r="O277" i="2"/>
  <c r="O276" i="2"/>
  <c r="O275" i="2"/>
  <c r="O274" i="2"/>
  <c r="O273" i="2"/>
  <c r="O272" i="2"/>
  <c r="O271" i="2"/>
  <c r="O270" i="2"/>
  <c r="O269" i="2"/>
  <c r="O268" i="2"/>
  <c r="O267" i="2"/>
  <c r="O266" i="2"/>
  <c r="O265" i="2"/>
  <c r="O264" i="2"/>
  <c r="O263" i="2"/>
  <c r="O262" i="2"/>
  <c r="O261" i="2"/>
  <c r="O260" i="2"/>
  <c r="O259" i="2"/>
  <c r="O258" i="2"/>
  <c r="O257" i="2"/>
  <c r="O256" i="2"/>
  <c r="O255" i="2"/>
  <c r="O254" i="2"/>
  <c r="O253" i="2"/>
  <c r="O252" i="2"/>
  <c r="O251" i="2"/>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L12" i="2"/>
  <c r="M12" i="2" s="1"/>
  <c r="L13" i="2"/>
  <c r="M13" i="2" s="1"/>
  <c r="BD36" i="4" s="1"/>
  <c r="L14" i="2"/>
  <c r="M14" i="2" s="1"/>
  <c r="L15" i="2"/>
  <c r="M15" i="2" s="1"/>
  <c r="BD38" i="4" s="1"/>
  <c r="L16" i="2"/>
  <c r="M16" i="2" s="1"/>
  <c r="BD39" i="4" s="1"/>
  <c r="L17" i="2"/>
  <c r="M17" i="2" s="1"/>
  <c r="BD40" i="4" s="1"/>
  <c r="L18" i="2"/>
  <c r="M18" i="2" s="1"/>
  <c r="BD41" i="4" s="1"/>
  <c r="L19" i="2"/>
  <c r="M19" i="2" s="1"/>
  <c r="BD42" i="4" s="1"/>
  <c r="L20" i="2"/>
  <c r="M20" i="2" s="1"/>
  <c r="BD43" i="4" s="1"/>
  <c r="L21" i="2"/>
  <c r="M21" i="2" s="1"/>
  <c r="L22" i="2"/>
  <c r="M22" i="2" s="1"/>
  <c r="L23" i="2"/>
  <c r="M23" i="2" s="1"/>
  <c r="L24" i="2"/>
  <c r="M24" i="2" s="1"/>
  <c r="L25" i="2"/>
  <c r="M25" i="2" s="1"/>
  <c r="L26" i="2"/>
  <c r="M26" i="2" s="1"/>
  <c r="L27" i="2"/>
  <c r="M27" i="2" s="1"/>
  <c r="L28" i="2"/>
  <c r="M28" i="2" s="1"/>
  <c r="L29" i="2"/>
  <c r="M29" i="2" s="1"/>
  <c r="L30" i="2"/>
  <c r="M30" i="2" s="1"/>
  <c r="L31" i="2"/>
  <c r="M31" i="2" s="1"/>
  <c r="L32" i="2"/>
  <c r="M32" i="2" s="1"/>
  <c r="L33" i="2"/>
  <c r="M33" i="2" s="1"/>
  <c r="L34" i="2"/>
  <c r="M34" i="2" s="1"/>
  <c r="L35" i="2"/>
  <c r="M35" i="2" s="1"/>
  <c r="L36" i="2"/>
  <c r="M36" i="2" s="1"/>
  <c r="L37" i="2"/>
  <c r="M37" i="2" s="1"/>
  <c r="L38" i="2"/>
  <c r="M38" i="2" s="1"/>
  <c r="L39" i="2"/>
  <c r="M39" i="2" s="1"/>
  <c r="L40" i="2"/>
  <c r="M40" i="2" s="1"/>
  <c r="L41" i="2"/>
  <c r="M41" i="2" s="1"/>
  <c r="L42" i="2"/>
  <c r="M42" i="2" s="1"/>
  <c r="L43" i="2"/>
  <c r="M43" i="2" s="1"/>
  <c r="L44" i="2"/>
  <c r="M44" i="2" s="1"/>
  <c r="L45" i="2"/>
  <c r="M45" i="2" s="1"/>
  <c r="L46" i="2"/>
  <c r="M46" i="2" s="1"/>
  <c r="L47" i="2"/>
  <c r="M47" i="2" s="1"/>
  <c r="L48" i="2"/>
  <c r="M48" i="2" s="1"/>
  <c r="L49" i="2"/>
  <c r="M49" i="2" s="1"/>
  <c r="L50" i="2"/>
  <c r="M50" i="2" s="1"/>
  <c r="L51" i="2"/>
  <c r="M51" i="2" s="1"/>
  <c r="L52" i="2"/>
  <c r="M52" i="2" s="1"/>
  <c r="L53" i="2"/>
  <c r="M53" i="2" s="1"/>
  <c r="L54" i="2"/>
  <c r="M54" i="2" s="1"/>
  <c r="L55" i="2"/>
  <c r="M55" i="2" s="1"/>
  <c r="L56" i="2"/>
  <c r="M56" i="2" s="1"/>
  <c r="L57" i="2"/>
  <c r="M57" i="2" s="1"/>
  <c r="L58" i="2"/>
  <c r="M58" i="2" s="1"/>
  <c r="L59" i="2"/>
  <c r="M59" i="2" s="1"/>
  <c r="L60" i="2"/>
  <c r="M60" i="2" s="1"/>
  <c r="L61" i="2"/>
  <c r="M61" i="2" s="1"/>
  <c r="L62" i="2"/>
  <c r="M62" i="2" s="1"/>
  <c r="L63" i="2"/>
  <c r="M63" i="2" s="1"/>
  <c r="L64" i="2"/>
  <c r="M64" i="2" s="1"/>
  <c r="L65" i="2"/>
  <c r="M65" i="2" s="1"/>
  <c r="L66" i="2"/>
  <c r="M66" i="2" s="1"/>
  <c r="L67" i="2"/>
  <c r="M67" i="2" s="1"/>
  <c r="L68" i="2"/>
  <c r="M68" i="2" s="1"/>
  <c r="L69" i="2"/>
  <c r="M69" i="2" s="1"/>
  <c r="L70" i="2"/>
  <c r="M70" i="2" s="1"/>
  <c r="L71" i="2"/>
  <c r="M71" i="2" s="1"/>
  <c r="L72" i="2"/>
  <c r="M72" i="2" s="1"/>
  <c r="L73" i="2"/>
  <c r="M73" i="2" s="1"/>
  <c r="L74" i="2"/>
  <c r="M74" i="2" s="1"/>
  <c r="L75" i="2"/>
  <c r="M75" i="2" s="1"/>
  <c r="L76" i="2"/>
  <c r="M76" i="2" s="1"/>
  <c r="L77" i="2"/>
  <c r="M77" i="2" s="1"/>
  <c r="L78" i="2"/>
  <c r="M78" i="2" s="1"/>
  <c r="L79" i="2"/>
  <c r="M79" i="2" s="1"/>
  <c r="L80" i="2"/>
  <c r="M80" i="2" s="1"/>
  <c r="L81" i="2"/>
  <c r="M81" i="2" s="1"/>
  <c r="L82" i="2"/>
  <c r="M82" i="2" s="1"/>
  <c r="L83" i="2"/>
  <c r="M83" i="2" s="1"/>
  <c r="L84" i="2"/>
  <c r="M84" i="2" s="1"/>
  <c r="L85" i="2"/>
  <c r="M85" i="2" s="1"/>
  <c r="L86" i="2"/>
  <c r="M86" i="2" s="1"/>
  <c r="L87" i="2"/>
  <c r="M87" i="2" s="1"/>
  <c r="L88" i="2"/>
  <c r="M88" i="2" s="1"/>
  <c r="L89" i="2"/>
  <c r="M89" i="2" s="1"/>
  <c r="L90" i="2"/>
  <c r="M90" i="2" s="1"/>
  <c r="L91" i="2"/>
  <c r="M91" i="2" s="1"/>
  <c r="L92" i="2"/>
  <c r="M92" i="2" s="1"/>
  <c r="L93" i="2"/>
  <c r="M93" i="2" s="1"/>
  <c r="L94" i="2"/>
  <c r="M94" i="2" s="1"/>
  <c r="L95" i="2"/>
  <c r="M95" i="2" s="1"/>
  <c r="L96" i="2"/>
  <c r="M96" i="2" s="1"/>
  <c r="L97" i="2"/>
  <c r="M97" i="2" s="1"/>
  <c r="L98" i="2"/>
  <c r="M98" i="2" s="1"/>
  <c r="L99" i="2"/>
  <c r="M99" i="2" s="1"/>
  <c r="L100" i="2"/>
  <c r="M100" i="2" s="1"/>
  <c r="L101" i="2"/>
  <c r="M101" i="2" s="1"/>
  <c r="L102" i="2"/>
  <c r="M102" i="2" s="1"/>
  <c r="L103" i="2"/>
  <c r="M103" i="2" s="1"/>
  <c r="L104" i="2"/>
  <c r="M104" i="2" s="1"/>
  <c r="L105" i="2"/>
  <c r="M105" i="2" s="1"/>
  <c r="L106" i="2"/>
  <c r="M106" i="2" s="1"/>
  <c r="L107" i="2"/>
  <c r="M107" i="2" s="1"/>
  <c r="L108" i="2"/>
  <c r="M108" i="2" s="1"/>
  <c r="L109" i="2"/>
  <c r="M109" i="2" s="1"/>
  <c r="L110" i="2"/>
  <c r="M110" i="2" s="1"/>
  <c r="L111" i="2"/>
  <c r="M111" i="2" s="1"/>
  <c r="L112" i="2"/>
  <c r="M112" i="2" s="1"/>
  <c r="L113" i="2"/>
  <c r="M113" i="2" s="1"/>
  <c r="L114" i="2"/>
  <c r="M114" i="2" s="1"/>
  <c r="L115" i="2"/>
  <c r="M115" i="2" s="1"/>
  <c r="L116" i="2"/>
  <c r="M116" i="2" s="1"/>
  <c r="L117" i="2"/>
  <c r="M117" i="2" s="1"/>
  <c r="L118" i="2"/>
  <c r="M118" i="2" s="1"/>
  <c r="L119" i="2"/>
  <c r="M119" i="2" s="1"/>
  <c r="L120" i="2"/>
  <c r="M120" i="2" s="1"/>
  <c r="L121" i="2"/>
  <c r="M121" i="2" s="1"/>
  <c r="L122" i="2"/>
  <c r="M122" i="2" s="1"/>
  <c r="L123" i="2"/>
  <c r="M123" i="2" s="1"/>
  <c r="L124" i="2"/>
  <c r="M124" i="2" s="1"/>
  <c r="L125" i="2"/>
  <c r="M125" i="2" s="1"/>
  <c r="L126" i="2"/>
  <c r="M126" i="2" s="1"/>
  <c r="L127" i="2"/>
  <c r="M127" i="2" s="1"/>
  <c r="L128" i="2"/>
  <c r="M128" i="2" s="1"/>
  <c r="L129" i="2"/>
  <c r="M129" i="2" s="1"/>
  <c r="L130" i="2"/>
  <c r="M130" i="2" s="1"/>
  <c r="L131" i="2"/>
  <c r="M131" i="2" s="1"/>
  <c r="L132" i="2"/>
  <c r="M132" i="2" s="1"/>
  <c r="L133" i="2"/>
  <c r="M133" i="2" s="1"/>
  <c r="L134" i="2"/>
  <c r="M134" i="2" s="1"/>
  <c r="L135" i="2"/>
  <c r="M135" i="2" s="1"/>
  <c r="L136" i="2"/>
  <c r="M136" i="2" s="1"/>
  <c r="L137" i="2"/>
  <c r="M137" i="2" s="1"/>
  <c r="L138" i="2"/>
  <c r="M138" i="2" s="1"/>
  <c r="L139" i="2"/>
  <c r="M139" i="2" s="1"/>
  <c r="L140" i="2"/>
  <c r="M140" i="2" s="1"/>
  <c r="L141" i="2"/>
  <c r="M141" i="2" s="1"/>
  <c r="L142" i="2"/>
  <c r="M142" i="2" s="1"/>
  <c r="L143" i="2"/>
  <c r="M143" i="2" s="1"/>
  <c r="L144" i="2"/>
  <c r="M144" i="2" s="1"/>
  <c r="L145" i="2"/>
  <c r="M145" i="2" s="1"/>
  <c r="L146" i="2"/>
  <c r="M146" i="2" s="1"/>
  <c r="L147" i="2"/>
  <c r="M147" i="2" s="1"/>
  <c r="L148" i="2"/>
  <c r="M148" i="2" s="1"/>
  <c r="L149" i="2"/>
  <c r="M149" i="2" s="1"/>
  <c r="L150" i="2"/>
  <c r="M150" i="2" s="1"/>
  <c r="L151" i="2"/>
  <c r="M151" i="2" s="1"/>
  <c r="L152" i="2"/>
  <c r="M152" i="2" s="1"/>
  <c r="L153" i="2"/>
  <c r="M153" i="2" s="1"/>
  <c r="L154" i="2"/>
  <c r="M154" i="2" s="1"/>
  <c r="L155" i="2"/>
  <c r="M155" i="2" s="1"/>
  <c r="L156" i="2"/>
  <c r="M156" i="2" s="1"/>
  <c r="L157" i="2"/>
  <c r="M157" i="2" s="1"/>
  <c r="L158" i="2"/>
  <c r="M158" i="2" s="1"/>
  <c r="L159" i="2"/>
  <c r="M159" i="2" s="1"/>
  <c r="L160" i="2"/>
  <c r="M160" i="2" s="1"/>
  <c r="L161" i="2"/>
  <c r="M161" i="2" s="1"/>
  <c r="L162" i="2"/>
  <c r="M162" i="2" s="1"/>
  <c r="L163" i="2"/>
  <c r="M163" i="2" s="1"/>
  <c r="L164" i="2"/>
  <c r="M164" i="2" s="1"/>
  <c r="L165" i="2"/>
  <c r="M165" i="2" s="1"/>
  <c r="L166" i="2"/>
  <c r="M166" i="2" s="1"/>
  <c r="L167" i="2"/>
  <c r="M167" i="2" s="1"/>
  <c r="L168" i="2"/>
  <c r="M168" i="2" s="1"/>
  <c r="L169" i="2"/>
  <c r="M169" i="2" s="1"/>
  <c r="L170" i="2"/>
  <c r="M170" i="2" s="1"/>
  <c r="L171" i="2"/>
  <c r="M171" i="2" s="1"/>
  <c r="L172" i="2"/>
  <c r="M172" i="2" s="1"/>
  <c r="L173" i="2"/>
  <c r="M173" i="2" s="1"/>
  <c r="L174" i="2"/>
  <c r="M174" i="2" s="1"/>
  <c r="L175" i="2"/>
  <c r="M175" i="2" s="1"/>
  <c r="L176" i="2"/>
  <c r="M176" i="2" s="1"/>
  <c r="L177" i="2"/>
  <c r="M177" i="2" s="1"/>
  <c r="L178" i="2"/>
  <c r="M178" i="2" s="1"/>
  <c r="L179" i="2"/>
  <c r="M179" i="2" s="1"/>
  <c r="L180" i="2"/>
  <c r="M180" i="2" s="1"/>
  <c r="L181" i="2"/>
  <c r="M181" i="2" s="1"/>
  <c r="L182" i="2"/>
  <c r="M182" i="2" s="1"/>
  <c r="L183" i="2"/>
  <c r="M183" i="2" s="1"/>
  <c r="L184" i="2"/>
  <c r="M184" i="2" s="1"/>
  <c r="L185" i="2"/>
  <c r="M185" i="2" s="1"/>
  <c r="L186" i="2"/>
  <c r="M186" i="2" s="1"/>
  <c r="L187" i="2"/>
  <c r="M187" i="2" s="1"/>
  <c r="L188" i="2"/>
  <c r="M188" i="2" s="1"/>
  <c r="L189" i="2"/>
  <c r="M189" i="2" s="1"/>
  <c r="L190" i="2"/>
  <c r="M190" i="2" s="1"/>
  <c r="L191" i="2"/>
  <c r="M191" i="2" s="1"/>
  <c r="L192" i="2"/>
  <c r="M192" i="2" s="1"/>
  <c r="L193" i="2"/>
  <c r="M193" i="2" s="1"/>
  <c r="L194" i="2"/>
  <c r="M194" i="2" s="1"/>
  <c r="L195" i="2"/>
  <c r="M195" i="2" s="1"/>
  <c r="L196" i="2"/>
  <c r="M196" i="2" s="1"/>
  <c r="L197" i="2"/>
  <c r="M197" i="2" s="1"/>
  <c r="L198" i="2"/>
  <c r="M198" i="2" s="1"/>
  <c r="L199" i="2"/>
  <c r="M199" i="2" s="1"/>
  <c r="L200" i="2"/>
  <c r="M200" i="2" s="1"/>
  <c r="L201" i="2"/>
  <c r="M201" i="2" s="1"/>
  <c r="L202" i="2"/>
  <c r="M202" i="2" s="1"/>
  <c r="L203" i="2"/>
  <c r="M203" i="2" s="1"/>
  <c r="L204" i="2"/>
  <c r="M204" i="2" s="1"/>
  <c r="L205" i="2"/>
  <c r="M205" i="2" s="1"/>
  <c r="L206" i="2"/>
  <c r="M206" i="2" s="1"/>
  <c r="L207" i="2"/>
  <c r="M207" i="2" s="1"/>
  <c r="L208" i="2"/>
  <c r="M208" i="2" s="1"/>
  <c r="L209" i="2"/>
  <c r="M209" i="2" s="1"/>
  <c r="L210" i="2"/>
  <c r="M210" i="2" s="1"/>
  <c r="L211" i="2"/>
  <c r="M211" i="2" s="1"/>
  <c r="L212" i="2"/>
  <c r="M212" i="2" s="1"/>
  <c r="L213" i="2"/>
  <c r="M213" i="2" s="1"/>
  <c r="L214" i="2"/>
  <c r="M214" i="2" s="1"/>
  <c r="L215" i="2"/>
  <c r="M215" i="2" s="1"/>
  <c r="L216" i="2"/>
  <c r="M216" i="2" s="1"/>
  <c r="L217" i="2"/>
  <c r="M217" i="2" s="1"/>
  <c r="L218" i="2"/>
  <c r="M218" i="2" s="1"/>
  <c r="L219" i="2"/>
  <c r="M219" i="2" s="1"/>
  <c r="L220" i="2"/>
  <c r="M220" i="2" s="1"/>
  <c r="L221" i="2"/>
  <c r="M221" i="2" s="1"/>
  <c r="L222" i="2"/>
  <c r="M222" i="2" s="1"/>
  <c r="L223" i="2"/>
  <c r="M223" i="2" s="1"/>
  <c r="L224" i="2"/>
  <c r="M224" i="2" s="1"/>
  <c r="L225" i="2"/>
  <c r="M225" i="2" s="1"/>
  <c r="L226" i="2"/>
  <c r="M226" i="2" s="1"/>
  <c r="L227" i="2"/>
  <c r="M227" i="2" s="1"/>
  <c r="L228" i="2"/>
  <c r="M228" i="2" s="1"/>
  <c r="L229" i="2"/>
  <c r="M229" i="2" s="1"/>
  <c r="L230" i="2"/>
  <c r="M230" i="2" s="1"/>
  <c r="L231" i="2"/>
  <c r="M231" i="2" s="1"/>
  <c r="L232" i="2"/>
  <c r="M232" i="2" s="1"/>
  <c r="L233" i="2"/>
  <c r="M233" i="2" s="1"/>
  <c r="L234" i="2"/>
  <c r="M234" i="2" s="1"/>
  <c r="L235" i="2"/>
  <c r="M235" i="2" s="1"/>
  <c r="L236" i="2"/>
  <c r="M236" i="2" s="1"/>
  <c r="L237" i="2"/>
  <c r="M237" i="2" s="1"/>
  <c r="L238" i="2"/>
  <c r="M238" i="2" s="1"/>
  <c r="L239" i="2"/>
  <c r="M239" i="2" s="1"/>
  <c r="L240" i="2"/>
  <c r="M240" i="2" s="1"/>
  <c r="L241" i="2"/>
  <c r="M241" i="2" s="1"/>
  <c r="L242" i="2"/>
  <c r="M242" i="2" s="1"/>
  <c r="L243" i="2"/>
  <c r="M243" i="2" s="1"/>
  <c r="L244" i="2"/>
  <c r="M244" i="2" s="1"/>
  <c r="L245" i="2"/>
  <c r="M245" i="2" s="1"/>
  <c r="L246" i="2"/>
  <c r="M246" i="2" s="1"/>
  <c r="L247" i="2"/>
  <c r="M247" i="2" s="1"/>
  <c r="L248" i="2"/>
  <c r="M248" i="2" s="1"/>
  <c r="L249" i="2"/>
  <c r="M249" i="2" s="1"/>
  <c r="L250" i="2"/>
  <c r="M250" i="2" s="1"/>
  <c r="L251" i="2"/>
  <c r="M251" i="2" s="1"/>
  <c r="L252" i="2"/>
  <c r="M252" i="2" s="1"/>
  <c r="L253" i="2"/>
  <c r="M253" i="2" s="1"/>
  <c r="L254" i="2"/>
  <c r="M254" i="2" s="1"/>
  <c r="L255" i="2"/>
  <c r="M255" i="2" s="1"/>
  <c r="L256" i="2"/>
  <c r="M256" i="2" s="1"/>
  <c r="L257" i="2"/>
  <c r="M257" i="2" s="1"/>
  <c r="L258" i="2"/>
  <c r="M258" i="2" s="1"/>
  <c r="L259" i="2"/>
  <c r="M259" i="2" s="1"/>
  <c r="L260" i="2"/>
  <c r="M260" i="2" s="1"/>
  <c r="L261" i="2"/>
  <c r="M261" i="2" s="1"/>
  <c r="L262" i="2"/>
  <c r="M262" i="2" s="1"/>
  <c r="L263" i="2"/>
  <c r="M263" i="2" s="1"/>
  <c r="L264" i="2"/>
  <c r="M264" i="2" s="1"/>
  <c r="L265" i="2"/>
  <c r="M265" i="2" s="1"/>
  <c r="L266" i="2"/>
  <c r="M266" i="2" s="1"/>
  <c r="L267" i="2"/>
  <c r="M267" i="2" s="1"/>
  <c r="L268" i="2"/>
  <c r="M268" i="2" s="1"/>
  <c r="L269" i="2"/>
  <c r="M269" i="2" s="1"/>
  <c r="L270" i="2"/>
  <c r="M270" i="2" s="1"/>
  <c r="L271" i="2"/>
  <c r="M271" i="2" s="1"/>
  <c r="L272" i="2"/>
  <c r="M272" i="2" s="1"/>
  <c r="L273" i="2"/>
  <c r="M273" i="2" s="1"/>
  <c r="L274" i="2"/>
  <c r="M274" i="2" s="1"/>
  <c r="L275" i="2"/>
  <c r="M275" i="2" s="1"/>
  <c r="L276" i="2"/>
  <c r="M276" i="2" s="1"/>
  <c r="L277" i="2"/>
  <c r="M277" i="2" s="1"/>
  <c r="L278" i="2"/>
  <c r="M278" i="2" s="1"/>
  <c r="L279" i="2"/>
  <c r="M279" i="2" s="1"/>
  <c r="L280" i="2"/>
  <c r="M280" i="2" s="1"/>
  <c r="L281" i="2"/>
  <c r="M281" i="2" s="1"/>
  <c r="L282" i="2"/>
  <c r="M282" i="2" s="1"/>
  <c r="L283" i="2"/>
  <c r="M283" i="2" s="1"/>
  <c r="L284" i="2"/>
  <c r="M284" i="2" s="1"/>
  <c r="L285" i="2"/>
  <c r="M285" i="2" s="1"/>
  <c r="L286" i="2"/>
  <c r="M286" i="2" s="1"/>
  <c r="L287" i="2"/>
  <c r="M287" i="2" s="1"/>
  <c r="L288" i="2"/>
  <c r="M288" i="2" s="1"/>
  <c r="L289" i="2"/>
  <c r="M289" i="2" s="1"/>
  <c r="L290" i="2"/>
  <c r="M290" i="2" s="1"/>
  <c r="L291" i="2"/>
  <c r="M291" i="2" s="1"/>
  <c r="L292" i="2"/>
  <c r="M292" i="2" s="1"/>
  <c r="L293" i="2"/>
  <c r="M293" i="2" s="1"/>
  <c r="L294" i="2"/>
  <c r="M294" i="2" s="1"/>
  <c r="L295" i="2"/>
  <c r="M295" i="2" s="1"/>
  <c r="L296" i="2"/>
  <c r="M296" i="2" s="1"/>
  <c r="L297" i="2"/>
  <c r="M297" i="2" s="1"/>
  <c r="L298" i="2"/>
  <c r="M298" i="2" s="1"/>
  <c r="L299" i="2"/>
  <c r="M299" i="2" s="1"/>
  <c r="L300" i="2"/>
  <c r="M300" i="2" s="1"/>
  <c r="L301" i="2"/>
  <c r="M301" i="2" s="1"/>
  <c r="L302" i="2"/>
  <c r="M302" i="2" s="1"/>
  <c r="L303" i="2"/>
  <c r="M303" i="2" s="1"/>
  <c r="L304" i="2"/>
  <c r="M304" i="2" s="1"/>
  <c r="L305" i="2"/>
  <c r="M305" i="2" s="1"/>
  <c r="L306" i="2"/>
  <c r="M306" i="2" s="1"/>
  <c r="L307" i="2"/>
  <c r="M307" i="2" s="1"/>
  <c r="L308" i="2"/>
  <c r="M308" i="2" s="1"/>
  <c r="L309" i="2"/>
  <c r="M309" i="2" s="1"/>
  <c r="L310" i="2"/>
  <c r="M310" i="2" s="1"/>
  <c r="L311" i="2"/>
  <c r="M311" i="2" s="1"/>
  <c r="L312" i="2"/>
  <c r="M312" i="2" s="1"/>
  <c r="L313" i="2"/>
  <c r="M313" i="2" s="1"/>
  <c r="L314" i="2"/>
  <c r="M314" i="2" s="1"/>
  <c r="L315" i="2"/>
  <c r="M315" i="2" s="1"/>
  <c r="L316" i="2"/>
  <c r="M316" i="2" s="1"/>
  <c r="L317" i="2"/>
  <c r="M317" i="2" s="1"/>
  <c r="L318" i="2"/>
  <c r="M318" i="2" s="1"/>
  <c r="L319" i="2"/>
  <c r="M319" i="2" s="1"/>
  <c r="L320" i="2"/>
  <c r="M320" i="2" s="1"/>
  <c r="L321" i="2"/>
  <c r="M321" i="2" s="1"/>
  <c r="L322" i="2"/>
  <c r="M322" i="2" s="1"/>
  <c r="L323" i="2"/>
  <c r="M323" i="2" s="1"/>
  <c r="L324" i="2"/>
  <c r="M324" i="2" s="1"/>
  <c r="L325" i="2"/>
  <c r="M325" i="2" s="1"/>
  <c r="L326" i="2"/>
  <c r="M326" i="2" s="1"/>
  <c r="L327" i="2"/>
  <c r="M327" i="2" s="1"/>
  <c r="L328" i="2"/>
  <c r="M328" i="2" s="1"/>
  <c r="L329" i="2"/>
  <c r="M329" i="2" s="1"/>
  <c r="L330" i="2"/>
  <c r="M330" i="2" s="1"/>
  <c r="L331" i="2"/>
  <c r="M331" i="2" s="1"/>
  <c r="L332" i="2"/>
  <c r="M332" i="2" s="1"/>
  <c r="L333" i="2"/>
  <c r="M333" i="2" s="1"/>
  <c r="L334" i="2"/>
  <c r="M334" i="2" s="1"/>
  <c r="L335" i="2"/>
  <c r="M335" i="2" s="1"/>
  <c r="L336" i="2"/>
  <c r="M336" i="2" s="1"/>
  <c r="L337" i="2"/>
  <c r="M337" i="2" s="1"/>
  <c r="L338" i="2"/>
  <c r="M338" i="2" s="1"/>
  <c r="L339" i="2"/>
  <c r="M339" i="2" s="1"/>
  <c r="L340" i="2"/>
  <c r="M340" i="2" s="1"/>
  <c r="L341" i="2"/>
  <c r="M341" i="2" s="1"/>
  <c r="L342" i="2"/>
  <c r="M342" i="2" s="1"/>
  <c r="L343" i="2"/>
  <c r="M343" i="2" s="1"/>
  <c r="L344" i="2"/>
  <c r="M344" i="2" s="1"/>
  <c r="L345" i="2"/>
  <c r="M345" i="2" s="1"/>
  <c r="L346" i="2"/>
  <c r="M346" i="2" s="1"/>
  <c r="L347" i="2"/>
  <c r="M347" i="2" s="1"/>
  <c r="L348" i="2"/>
  <c r="M348" i="2" s="1"/>
  <c r="L349" i="2"/>
  <c r="M349" i="2" s="1"/>
  <c r="L350" i="2"/>
  <c r="M350" i="2" s="1"/>
  <c r="L351" i="2"/>
  <c r="M351" i="2" s="1"/>
  <c r="L352" i="2"/>
  <c r="M352" i="2" s="1"/>
  <c r="L353" i="2"/>
  <c r="M353" i="2" s="1"/>
  <c r="L354" i="2"/>
  <c r="M354" i="2" s="1"/>
  <c r="L355" i="2"/>
  <c r="M355" i="2" s="1"/>
  <c r="L356" i="2"/>
  <c r="M356" i="2" s="1"/>
  <c r="L357" i="2"/>
  <c r="M357" i="2" s="1"/>
  <c r="L358" i="2"/>
  <c r="M358" i="2" s="1"/>
  <c r="L359" i="2"/>
  <c r="M359" i="2" s="1"/>
  <c r="L360" i="2"/>
  <c r="M360" i="2" s="1"/>
  <c r="L361" i="2"/>
  <c r="M361" i="2" s="1"/>
  <c r="L362" i="2"/>
  <c r="M362" i="2" s="1"/>
  <c r="L363" i="2"/>
  <c r="M363" i="2" s="1"/>
  <c r="L364" i="2"/>
  <c r="M364" i="2" s="1"/>
  <c r="L365" i="2"/>
  <c r="M365" i="2" s="1"/>
  <c r="L366" i="2"/>
  <c r="M366" i="2" s="1"/>
  <c r="L367" i="2"/>
  <c r="M367" i="2" s="1"/>
  <c r="L368" i="2"/>
  <c r="M368" i="2" s="1"/>
  <c r="L369" i="2"/>
  <c r="M369" i="2" s="1"/>
  <c r="L370" i="2"/>
  <c r="M370" i="2" s="1"/>
  <c r="L371" i="2"/>
  <c r="M371" i="2" s="1"/>
  <c r="L372" i="2"/>
  <c r="M372" i="2" s="1"/>
  <c r="L373" i="2"/>
  <c r="M373" i="2" s="1"/>
  <c r="L374" i="2"/>
  <c r="M374" i="2" s="1"/>
  <c r="L375" i="2"/>
  <c r="M375" i="2" s="1"/>
  <c r="L376" i="2"/>
  <c r="M376" i="2" s="1"/>
  <c r="L377" i="2"/>
  <c r="M377" i="2" s="1"/>
  <c r="L378" i="2"/>
  <c r="M378" i="2" s="1"/>
  <c r="L379" i="2"/>
  <c r="M379" i="2" s="1"/>
  <c r="L380" i="2"/>
  <c r="M380" i="2" s="1"/>
  <c r="L381" i="2"/>
  <c r="M381" i="2" s="1"/>
  <c r="L382" i="2"/>
  <c r="M382" i="2" s="1"/>
  <c r="L383" i="2"/>
  <c r="M383" i="2" s="1"/>
  <c r="L384" i="2"/>
  <c r="M384" i="2" s="1"/>
  <c r="L385" i="2"/>
  <c r="M385" i="2" s="1"/>
  <c r="L386" i="2"/>
  <c r="M386" i="2" s="1"/>
  <c r="L387" i="2"/>
  <c r="M387" i="2" s="1"/>
  <c r="L388" i="2"/>
  <c r="M388" i="2" s="1"/>
  <c r="L389" i="2"/>
  <c r="M389" i="2" s="1"/>
  <c r="L390" i="2"/>
  <c r="M390" i="2" s="1"/>
  <c r="L391" i="2"/>
  <c r="M391" i="2" s="1"/>
  <c r="L392" i="2"/>
  <c r="M392" i="2" s="1"/>
  <c r="L393" i="2"/>
  <c r="M393" i="2" s="1"/>
  <c r="L394" i="2"/>
  <c r="M394" i="2" s="1"/>
  <c r="L395" i="2"/>
  <c r="M395" i="2" s="1"/>
  <c r="L396" i="2"/>
  <c r="M396" i="2" s="1"/>
  <c r="L397" i="2"/>
  <c r="M397" i="2" s="1"/>
  <c r="L398" i="2"/>
  <c r="M398" i="2" s="1"/>
  <c r="L399" i="2"/>
  <c r="M399" i="2" s="1"/>
  <c r="L400" i="2"/>
  <c r="M400" i="2" s="1"/>
  <c r="L401" i="2"/>
  <c r="M401" i="2" s="1"/>
  <c r="L402" i="2"/>
  <c r="M402" i="2" s="1"/>
  <c r="L403" i="2"/>
  <c r="M403" i="2" s="1"/>
  <c r="L404" i="2"/>
  <c r="M404" i="2" s="1"/>
  <c r="L405" i="2"/>
  <c r="M405" i="2" s="1"/>
  <c r="L406" i="2"/>
  <c r="M406" i="2" s="1"/>
  <c r="L407" i="2"/>
  <c r="M407" i="2" s="1"/>
  <c r="L408" i="2"/>
  <c r="M408" i="2" s="1"/>
  <c r="L409" i="2"/>
  <c r="M409" i="2" s="1"/>
  <c r="L410" i="2"/>
  <c r="M410" i="2" s="1"/>
  <c r="L411" i="2"/>
  <c r="M411" i="2" s="1"/>
  <c r="L412" i="2"/>
  <c r="M412" i="2" s="1"/>
  <c r="L413" i="2"/>
  <c r="M413" i="2" s="1"/>
  <c r="L414" i="2"/>
  <c r="M414" i="2" s="1"/>
  <c r="L415" i="2"/>
  <c r="M415" i="2" s="1"/>
  <c r="L416" i="2"/>
  <c r="M416" i="2" s="1"/>
  <c r="L417" i="2"/>
  <c r="M417" i="2" s="1"/>
  <c r="L418" i="2"/>
  <c r="M418" i="2" s="1"/>
  <c r="L419" i="2"/>
  <c r="M419" i="2" s="1"/>
  <c r="L420" i="2"/>
  <c r="M420" i="2" s="1"/>
  <c r="L421" i="2"/>
  <c r="M421" i="2" s="1"/>
  <c r="L422" i="2"/>
  <c r="M422" i="2" s="1"/>
  <c r="L423" i="2"/>
  <c r="M423" i="2" s="1"/>
  <c r="L424" i="2"/>
  <c r="M424" i="2" s="1"/>
  <c r="L425" i="2"/>
  <c r="M425" i="2" s="1"/>
  <c r="L426" i="2"/>
  <c r="M426" i="2" s="1"/>
  <c r="L427" i="2"/>
  <c r="M427" i="2" s="1"/>
  <c r="L428" i="2"/>
  <c r="M428" i="2" s="1"/>
  <c r="L429" i="2"/>
  <c r="M429" i="2" s="1"/>
  <c r="L430" i="2"/>
  <c r="M430" i="2" s="1"/>
  <c r="L431" i="2"/>
  <c r="M431" i="2" s="1"/>
  <c r="L432" i="2"/>
  <c r="M432" i="2" s="1"/>
  <c r="L433" i="2"/>
  <c r="M433" i="2" s="1"/>
  <c r="L434" i="2"/>
  <c r="M434" i="2" s="1"/>
  <c r="L435" i="2"/>
  <c r="M435" i="2" s="1"/>
  <c r="L436" i="2"/>
  <c r="M436" i="2" s="1"/>
  <c r="L437" i="2"/>
  <c r="M437" i="2" s="1"/>
  <c r="L438" i="2"/>
  <c r="M438" i="2" s="1"/>
  <c r="L439" i="2"/>
  <c r="M439" i="2" s="1"/>
  <c r="L440" i="2"/>
  <c r="M440" i="2" s="1"/>
  <c r="L441" i="2"/>
  <c r="M441" i="2" s="1"/>
  <c r="L442" i="2"/>
  <c r="M442" i="2" s="1"/>
  <c r="L443" i="2"/>
  <c r="M443" i="2" s="1"/>
  <c r="L444" i="2"/>
  <c r="M444" i="2" s="1"/>
  <c r="L445" i="2"/>
  <c r="M445" i="2" s="1"/>
  <c r="L446" i="2"/>
  <c r="M446" i="2" s="1"/>
  <c r="L447" i="2"/>
  <c r="M447" i="2" s="1"/>
  <c r="L448" i="2"/>
  <c r="M448" i="2" s="1"/>
  <c r="L449" i="2"/>
  <c r="M449" i="2" s="1"/>
  <c r="L450" i="2"/>
  <c r="M450" i="2" s="1"/>
  <c r="L451" i="2"/>
  <c r="M451" i="2" s="1"/>
  <c r="L452" i="2"/>
  <c r="M452" i="2" s="1"/>
  <c r="L453" i="2"/>
  <c r="M453" i="2" s="1"/>
  <c r="L454" i="2"/>
  <c r="M454" i="2" s="1"/>
  <c r="L455" i="2"/>
  <c r="M455" i="2" s="1"/>
  <c r="L456" i="2"/>
  <c r="M456" i="2" s="1"/>
  <c r="L457" i="2"/>
  <c r="M457" i="2" s="1"/>
  <c r="L458" i="2"/>
  <c r="M458" i="2" s="1"/>
  <c r="L459" i="2"/>
  <c r="M459" i="2" s="1"/>
  <c r="L460" i="2"/>
  <c r="M460" i="2" s="1"/>
  <c r="L461" i="2"/>
  <c r="M461" i="2" s="1"/>
  <c r="L462" i="2"/>
  <c r="M462" i="2" s="1"/>
  <c r="L463" i="2"/>
  <c r="M463" i="2" s="1"/>
  <c r="L464" i="2"/>
  <c r="M464" i="2" s="1"/>
  <c r="L465" i="2"/>
  <c r="M465" i="2" s="1"/>
  <c r="L466" i="2"/>
  <c r="M466" i="2" s="1"/>
  <c r="L467" i="2"/>
  <c r="M467" i="2" s="1"/>
  <c r="L468" i="2"/>
  <c r="M468" i="2" s="1"/>
  <c r="L469" i="2"/>
  <c r="M469" i="2" s="1"/>
  <c r="L470" i="2"/>
  <c r="M470" i="2" s="1"/>
  <c r="L471" i="2"/>
  <c r="M471" i="2" s="1"/>
  <c r="L472" i="2"/>
  <c r="M472" i="2" s="1"/>
  <c r="L473" i="2"/>
  <c r="M473" i="2" s="1"/>
  <c r="L474" i="2"/>
  <c r="M474" i="2" s="1"/>
  <c r="L475" i="2"/>
  <c r="M475" i="2" s="1"/>
  <c r="L476" i="2"/>
  <c r="M476" i="2" s="1"/>
  <c r="L477" i="2"/>
  <c r="M477" i="2" s="1"/>
  <c r="L478" i="2"/>
  <c r="M478" i="2" s="1"/>
  <c r="L479" i="2"/>
  <c r="M479" i="2" s="1"/>
  <c r="L480" i="2"/>
  <c r="M480" i="2" s="1"/>
  <c r="L481" i="2"/>
  <c r="M481" i="2" s="1"/>
  <c r="L482" i="2"/>
  <c r="M482" i="2" s="1"/>
  <c r="L483" i="2"/>
  <c r="M483" i="2" s="1"/>
  <c r="L484" i="2"/>
  <c r="M484" i="2" s="1"/>
  <c r="L485" i="2"/>
  <c r="M485" i="2" s="1"/>
  <c r="L486" i="2"/>
  <c r="M486" i="2" s="1"/>
  <c r="L487" i="2"/>
  <c r="M487" i="2" s="1"/>
  <c r="L488" i="2"/>
  <c r="M488" i="2" s="1"/>
  <c r="L489" i="2"/>
  <c r="M489" i="2" s="1"/>
  <c r="L490" i="2"/>
  <c r="M490" i="2" s="1"/>
  <c r="L491" i="2"/>
  <c r="M491" i="2" s="1"/>
  <c r="L492" i="2"/>
  <c r="M492" i="2" s="1"/>
  <c r="L493" i="2"/>
  <c r="M493" i="2" s="1"/>
  <c r="L494" i="2"/>
  <c r="M494" i="2" s="1"/>
  <c r="L495" i="2"/>
  <c r="M495" i="2" s="1"/>
  <c r="L496" i="2"/>
  <c r="M496" i="2" s="1"/>
  <c r="L497" i="2"/>
  <c r="M497" i="2" s="1"/>
  <c r="L498" i="2"/>
  <c r="M498" i="2" s="1"/>
  <c r="L499" i="2"/>
  <c r="M499" i="2" s="1"/>
  <c r="L500" i="2"/>
  <c r="M500" i="2" s="1"/>
  <c r="L501" i="2"/>
  <c r="M501" i="2" s="1"/>
  <c r="L502" i="2"/>
  <c r="M502" i="2" s="1"/>
  <c r="L503" i="2"/>
  <c r="M503" i="2" s="1"/>
  <c r="L504" i="2"/>
  <c r="M504" i="2" s="1"/>
  <c r="L505" i="2"/>
  <c r="M505" i="2" s="1"/>
  <c r="L506" i="2"/>
  <c r="M506" i="2" s="1"/>
  <c r="L507" i="2"/>
  <c r="M507" i="2" s="1"/>
  <c r="L508" i="2"/>
  <c r="M508" i="2" s="1"/>
  <c r="L509" i="2"/>
  <c r="M509" i="2" s="1"/>
  <c r="L510" i="2"/>
  <c r="M510" i="2" s="1"/>
  <c r="L511" i="2"/>
  <c r="M511" i="2" s="1"/>
  <c r="L512" i="2"/>
  <c r="M512" i="2" s="1"/>
  <c r="L513" i="2"/>
  <c r="M513" i="2" s="1"/>
  <c r="L514" i="2"/>
  <c r="M514" i="2" s="1"/>
  <c r="L515" i="2"/>
  <c r="M515" i="2" s="1"/>
  <c r="L516" i="2"/>
  <c r="M516" i="2" s="1"/>
  <c r="L517" i="2"/>
  <c r="M517" i="2" s="1"/>
  <c r="L518" i="2"/>
  <c r="M518" i="2" s="1"/>
  <c r="L519" i="2"/>
  <c r="M519" i="2" s="1"/>
  <c r="L520" i="2"/>
  <c r="M520" i="2" s="1"/>
  <c r="L521" i="2"/>
  <c r="M521" i="2" s="1"/>
  <c r="L522" i="2"/>
  <c r="M522" i="2" s="1"/>
  <c r="L523" i="2"/>
  <c r="M523" i="2" s="1"/>
  <c r="L524" i="2"/>
  <c r="M524" i="2" s="1"/>
  <c r="L525" i="2"/>
  <c r="M525" i="2" s="1"/>
  <c r="L526" i="2"/>
  <c r="M526" i="2" s="1"/>
  <c r="L527" i="2"/>
  <c r="M527" i="2" s="1"/>
  <c r="L528" i="2"/>
  <c r="M528" i="2" s="1"/>
  <c r="L529" i="2"/>
  <c r="M529" i="2" s="1"/>
  <c r="L530" i="2"/>
  <c r="M530" i="2" s="1"/>
  <c r="L531" i="2"/>
  <c r="M531" i="2" s="1"/>
  <c r="L532" i="2"/>
  <c r="M532" i="2" s="1"/>
  <c r="L533" i="2"/>
  <c r="M533" i="2" s="1"/>
  <c r="L534" i="2"/>
  <c r="M534" i="2" s="1"/>
  <c r="L535" i="2"/>
  <c r="M535" i="2" s="1"/>
  <c r="L536" i="2"/>
  <c r="M536" i="2" s="1"/>
  <c r="L537" i="2"/>
  <c r="M537" i="2" s="1"/>
  <c r="L538" i="2"/>
  <c r="M538" i="2" s="1"/>
  <c r="L539" i="2"/>
  <c r="M539" i="2" s="1"/>
  <c r="L540" i="2"/>
  <c r="M540" i="2" s="1"/>
  <c r="L541" i="2"/>
  <c r="M541" i="2" s="1"/>
  <c r="L542" i="2"/>
  <c r="M542" i="2" s="1"/>
  <c r="L543" i="2"/>
  <c r="M543" i="2" s="1"/>
  <c r="L544" i="2"/>
  <c r="M544" i="2" s="1"/>
  <c r="L545" i="2"/>
  <c r="M545" i="2" s="1"/>
  <c r="L546" i="2"/>
  <c r="M546" i="2" s="1"/>
  <c r="L547" i="2"/>
  <c r="M547" i="2" s="1"/>
  <c r="L548" i="2"/>
  <c r="M548" i="2" s="1"/>
  <c r="L549" i="2"/>
  <c r="M549" i="2" s="1"/>
  <c r="L550" i="2"/>
  <c r="M550" i="2" s="1"/>
  <c r="L551" i="2"/>
  <c r="M551" i="2" s="1"/>
  <c r="L552" i="2"/>
  <c r="M552" i="2" s="1"/>
  <c r="L553" i="2"/>
  <c r="M553" i="2" s="1"/>
  <c r="L554" i="2"/>
  <c r="M554" i="2" s="1"/>
  <c r="L555" i="2"/>
  <c r="M555" i="2" s="1"/>
  <c r="L556" i="2"/>
  <c r="M556" i="2" s="1"/>
  <c r="L557" i="2"/>
  <c r="M557" i="2" s="1"/>
  <c r="L558" i="2"/>
  <c r="M558" i="2" s="1"/>
  <c r="L559" i="2"/>
  <c r="M559" i="2" s="1"/>
  <c r="L560" i="2"/>
  <c r="M560" i="2" s="1"/>
  <c r="L561" i="2"/>
  <c r="M561" i="2" s="1"/>
  <c r="L562" i="2"/>
  <c r="M562" i="2" s="1"/>
  <c r="L563" i="2"/>
  <c r="M563" i="2" s="1"/>
  <c r="L564" i="2"/>
  <c r="M564" i="2" s="1"/>
  <c r="L565" i="2"/>
  <c r="M565" i="2" s="1"/>
  <c r="L566" i="2"/>
  <c r="M566" i="2" s="1"/>
  <c r="L567" i="2"/>
  <c r="M567" i="2" s="1"/>
  <c r="L568" i="2"/>
  <c r="M568" i="2" s="1"/>
  <c r="L569" i="2"/>
  <c r="M569" i="2" s="1"/>
  <c r="L570" i="2"/>
  <c r="M570" i="2" s="1"/>
  <c r="L571" i="2"/>
  <c r="M571" i="2" s="1"/>
  <c r="L572" i="2"/>
  <c r="M572" i="2" s="1"/>
  <c r="L573" i="2"/>
  <c r="M573" i="2" s="1"/>
  <c r="L574" i="2"/>
  <c r="M574" i="2" s="1"/>
  <c r="L575" i="2"/>
  <c r="M575" i="2" s="1"/>
  <c r="L576" i="2"/>
  <c r="M576" i="2" s="1"/>
  <c r="L577" i="2"/>
  <c r="M577" i="2" s="1"/>
  <c r="L578" i="2"/>
  <c r="M578" i="2" s="1"/>
  <c r="L579" i="2"/>
  <c r="M579" i="2" s="1"/>
  <c r="L580" i="2"/>
  <c r="M580" i="2" s="1"/>
  <c r="L581" i="2"/>
  <c r="M581" i="2" s="1"/>
  <c r="L582" i="2"/>
  <c r="M582" i="2" s="1"/>
  <c r="L583" i="2"/>
  <c r="M583" i="2" s="1"/>
  <c r="L584" i="2"/>
  <c r="M584" i="2" s="1"/>
  <c r="L585" i="2"/>
  <c r="M585" i="2" s="1"/>
  <c r="L586" i="2"/>
  <c r="M586" i="2" s="1"/>
  <c r="L587" i="2"/>
  <c r="M587" i="2" s="1"/>
  <c r="L588" i="2"/>
  <c r="M588" i="2" s="1"/>
  <c r="L589" i="2"/>
  <c r="M589" i="2" s="1"/>
  <c r="L590" i="2"/>
  <c r="M590" i="2" s="1"/>
  <c r="L591" i="2"/>
  <c r="M591" i="2" s="1"/>
  <c r="L592" i="2"/>
  <c r="M592" i="2" s="1"/>
  <c r="L593" i="2"/>
  <c r="M593" i="2" s="1"/>
  <c r="L594" i="2"/>
  <c r="M594" i="2" s="1"/>
  <c r="L595" i="2"/>
  <c r="M595" i="2" s="1"/>
  <c r="L596" i="2"/>
  <c r="M596" i="2" s="1"/>
  <c r="L597" i="2"/>
  <c r="M597" i="2" s="1"/>
  <c r="L598" i="2"/>
  <c r="M598" i="2" s="1"/>
  <c r="L599" i="2"/>
  <c r="M599" i="2" s="1"/>
  <c r="L600" i="2"/>
  <c r="M600" i="2" s="1"/>
  <c r="L601" i="2"/>
  <c r="M601" i="2" s="1"/>
  <c r="L602" i="2"/>
  <c r="M602" i="2" s="1"/>
  <c r="L603" i="2"/>
  <c r="M603" i="2" s="1"/>
  <c r="L604" i="2"/>
  <c r="M604" i="2" s="1"/>
  <c r="L605" i="2"/>
  <c r="M605" i="2" s="1"/>
  <c r="L606" i="2"/>
  <c r="M606" i="2" s="1"/>
  <c r="L607" i="2"/>
  <c r="M607" i="2" s="1"/>
  <c r="L608" i="2"/>
  <c r="M608" i="2" s="1"/>
  <c r="L609" i="2"/>
  <c r="M609" i="2" s="1"/>
  <c r="L610" i="2"/>
  <c r="M610" i="2" s="1"/>
  <c r="L611" i="2"/>
  <c r="M611" i="2" s="1"/>
  <c r="L612" i="2"/>
  <c r="M612" i="2" s="1"/>
  <c r="L613" i="2"/>
  <c r="M613" i="2" s="1"/>
  <c r="L614" i="2"/>
  <c r="M614" i="2" s="1"/>
  <c r="L615" i="2"/>
  <c r="M615" i="2" s="1"/>
  <c r="L616" i="2"/>
  <c r="M616" i="2" s="1"/>
  <c r="L617" i="2"/>
  <c r="M617" i="2" s="1"/>
  <c r="L618" i="2"/>
  <c r="M618" i="2" s="1"/>
  <c r="L619" i="2"/>
  <c r="M619" i="2" s="1"/>
  <c r="L620" i="2"/>
  <c r="M620" i="2" s="1"/>
  <c r="L621" i="2"/>
  <c r="M621" i="2" s="1"/>
  <c r="L622" i="2"/>
  <c r="M622" i="2" s="1"/>
  <c r="L623" i="2"/>
  <c r="M623" i="2" s="1"/>
  <c r="L624" i="2"/>
  <c r="M624" i="2" s="1"/>
  <c r="L625" i="2"/>
  <c r="M625" i="2" s="1"/>
  <c r="L626" i="2"/>
  <c r="M626" i="2" s="1"/>
  <c r="L627" i="2"/>
  <c r="M627" i="2" s="1"/>
  <c r="L628" i="2"/>
  <c r="M628" i="2" s="1"/>
  <c r="L629" i="2"/>
  <c r="M629" i="2" s="1"/>
  <c r="L630" i="2"/>
  <c r="M630" i="2" s="1"/>
  <c r="L631" i="2"/>
  <c r="M631" i="2" s="1"/>
  <c r="L632" i="2"/>
  <c r="M632" i="2" s="1"/>
  <c r="L633" i="2"/>
  <c r="M633" i="2" s="1"/>
  <c r="L634" i="2"/>
  <c r="M634" i="2" s="1"/>
  <c r="L635" i="2"/>
  <c r="M635" i="2" s="1"/>
  <c r="L636" i="2"/>
  <c r="M636" i="2" s="1"/>
  <c r="L637" i="2"/>
  <c r="M637" i="2" s="1"/>
  <c r="L638" i="2"/>
  <c r="M638" i="2" s="1"/>
  <c r="L639" i="2"/>
  <c r="M639" i="2" s="1"/>
  <c r="L640" i="2"/>
  <c r="M640" i="2" s="1"/>
  <c r="L641" i="2"/>
  <c r="M641" i="2" s="1"/>
  <c r="L642" i="2"/>
  <c r="M642" i="2" s="1"/>
  <c r="L643" i="2"/>
  <c r="M643" i="2" s="1"/>
  <c r="L644" i="2"/>
  <c r="M644" i="2" s="1"/>
  <c r="L645" i="2"/>
  <c r="M645" i="2" s="1"/>
  <c r="L646" i="2"/>
  <c r="M646" i="2" s="1"/>
  <c r="L647" i="2"/>
  <c r="M647" i="2" s="1"/>
  <c r="L648" i="2"/>
  <c r="M648" i="2" s="1"/>
  <c r="L649" i="2"/>
  <c r="M649" i="2" s="1"/>
  <c r="L650" i="2"/>
  <c r="M650" i="2" s="1"/>
  <c r="L651" i="2"/>
  <c r="M651" i="2" s="1"/>
  <c r="L652" i="2"/>
  <c r="M652" i="2" s="1"/>
  <c r="L653" i="2"/>
  <c r="M653" i="2" s="1"/>
  <c r="L654" i="2"/>
  <c r="M654" i="2" s="1"/>
  <c r="L655" i="2"/>
  <c r="M655" i="2" s="1"/>
  <c r="L656" i="2"/>
  <c r="M656" i="2" s="1"/>
  <c r="L657" i="2"/>
  <c r="M657" i="2" s="1"/>
  <c r="L658" i="2"/>
  <c r="M658" i="2" s="1"/>
  <c r="L659" i="2"/>
  <c r="M659" i="2" s="1"/>
  <c r="L660" i="2"/>
  <c r="M660" i="2" s="1"/>
  <c r="L661" i="2"/>
  <c r="M661" i="2" s="1"/>
  <c r="L662" i="2"/>
  <c r="M662" i="2" s="1"/>
  <c r="L663" i="2"/>
  <c r="M663" i="2" s="1"/>
  <c r="L664" i="2"/>
  <c r="M664" i="2" s="1"/>
  <c r="L665" i="2"/>
  <c r="M665" i="2" s="1"/>
  <c r="L666" i="2"/>
  <c r="M666" i="2" s="1"/>
  <c r="L667" i="2"/>
  <c r="M667" i="2" s="1"/>
  <c r="L668" i="2"/>
  <c r="M668" i="2" s="1"/>
  <c r="L669" i="2"/>
  <c r="M669" i="2" s="1"/>
  <c r="L670" i="2"/>
  <c r="M670" i="2" s="1"/>
  <c r="L671" i="2"/>
  <c r="M671" i="2" s="1"/>
  <c r="L672" i="2"/>
  <c r="M672" i="2" s="1"/>
  <c r="L673" i="2"/>
  <c r="M673" i="2" s="1"/>
  <c r="L674" i="2"/>
  <c r="M674" i="2" s="1"/>
  <c r="L675" i="2"/>
  <c r="M675" i="2" s="1"/>
  <c r="L676" i="2"/>
  <c r="M676" i="2" s="1"/>
  <c r="L677" i="2"/>
  <c r="M677" i="2" s="1"/>
  <c r="L678" i="2"/>
  <c r="M678" i="2" s="1"/>
  <c r="L679" i="2"/>
  <c r="M679" i="2" s="1"/>
  <c r="L680" i="2"/>
  <c r="M680" i="2" s="1"/>
  <c r="L681" i="2"/>
  <c r="M681" i="2" s="1"/>
  <c r="L682" i="2"/>
  <c r="M682" i="2" s="1"/>
  <c r="L683" i="2"/>
  <c r="M683" i="2" s="1"/>
  <c r="L684" i="2"/>
  <c r="M684" i="2" s="1"/>
  <c r="L685" i="2"/>
  <c r="M685" i="2" s="1"/>
  <c r="L686" i="2"/>
  <c r="M686" i="2" s="1"/>
  <c r="L687" i="2"/>
  <c r="M687" i="2" s="1"/>
  <c r="L688" i="2"/>
  <c r="M688" i="2" s="1"/>
  <c r="L689" i="2"/>
  <c r="M689" i="2" s="1"/>
  <c r="L690" i="2"/>
  <c r="M690" i="2" s="1"/>
  <c r="L691" i="2"/>
  <c r="M691" i="2" s="1"/>
  <c r="L692" i="2"/>
  <c r="M692" i="2" s="1"/>
  <c r="L693" i="2"/>
  <c r="M693" i="2" s="1"/>
  <c r="L694" i="2"/>
  <c r="M694" i="2" s="1"/>
  <c r="L695" i="2"/>
  <c r="M695" i="2" s="1"/>
  <c r="L696" i="2"/>
  <c r="M696" i="2" s="1"/>
  <c r="L697" i="2"/>
  <c r="M697" i="2" s="1"/>
  <c r="L698" i="2"/>
  <c r="M698" i="2" s="1"/>
  <c r="L699" i="2"/>
  <c r="M699" i="2" s="1"/>
  <c r="L700" i="2"/>
  <c r="M700" i="2" s="1"/>
  <c r="L701" i="2"/>
  <c r="M701" i="2" s="1"/>
  <c r="L702" i="2"/>
  <c r="M702" i="2" s="1"/>
  <c r="L703" i="2"/>
  <c r="M703" i="2" s="1"/>
  <c r="L704" i="2"/>
  <c r="M704" i="2" s="1"/>
  <c r="L705" i="2"/>
  <c r="M705" i="2" s="1"/>
  <c r="L706" i="2"/>
  <c r="M706" i="2" s="1"/>
  <c r="L707" i="2"/>
  <c r="M707" i="2" s="1"/>
  <c r="L708" i="2"/>
  <c r="M708" i="2" s="1"/>
  <c r="L709" i="2"/>
  <c r="M709" i="2" s="1"/>
  <c r="L710" i="2"/>
  <c r="M710" i="2" s="1"/>
  <c r="L711" i="2"/>
  <c r="M711" i="2" s="1"/>
  <c r="L712" i="2"/>
  <c r="M712" i="2" s="1"/>
  <c r="L713" i="2"/>
  <c r="M713" i="2" s="1"/>
  <c r="L714" i="2"/>
  <c r="M714" i="2" s="1"/>
  <c r="L715" i="2"/>
  <c r="M715" i="2" s="1"/>
  <c r="L716" i="2"/>
  <c r="M716" i="2" s="1"/>
  <c r="L717" i="2"/>
  <c r="M717" i="2" s="1"/>
  <c r="L718" i="2"/>
  <c r="M718" i="2" s="1"/>
  <c r="L719" i="2"/>
  <c r="M719" i="2" s="1"/>
  <c r="L720" i="2"/>
  <c r="M720" i="2" s="1"/>
  <c r="L721" i="2"/>
  <c r="M721" i="2" s="1"/>
  <c r="L722" i="2"/>
  <c r="M722" i="2" s="1"/>
  <c r="L723" i="2"/>
  <c r="M723" i="2" s="1"/>
  <c r="L724" i="2"/>
  <c r="M724" i="2" s="1"/>
  <c r="L725" i="2"/>
  <c r="M725" i="2" s="1"/>
  <c r="L726" i="2"/>
  <c r="M726" i="2" s="1"/>
  <c r="L727" i="2"/>
  <c r="M727" i="2" s="1"/>
  <c r="L728" i="2"/>
  <c r="M728" i="2" s="1"/>
  <c r="L729" i="2"/>
  <c r="M729" i="2" s="1"/>
  <c r="L730" i="2"/>
  <c r="M730" i="2" s="1"/>
  <c r="L731" i="2"/>
  <c r="M731" i="2" s="1"/>
  <c r="L732" i="2"/>
  <c r="M732" i="2" s="1"/>
  <c r="L733" i="2"/>
  <c r="M733" i="2" s="1"/>
  <c r="L734" i="2"/>
  <c r="M734" i="2" s="1"/>
  <c r="L735" i="2"/>
  <c r="M735" i="2" s="1"/>
  <c r="L736" i="2"/>
  <c r="M736" i="2" s="1"/>
  <c r="L737" i="2"/>
  <c r="M737" i="2" s="1"/>
  <c r="L738" i="2"/>
  <c r="M738" i="2" s="1"/>
  <c r="L739" i="2"/>
  <c r="M739" i="2" s="1"/>
  <c r="L740" i="2"/>
  <c r="M740" i="2" s="1"/>
  <c r="L741" i="2"/>
  <c r="M741" i="2" s="1"/>
  <c r="L742" i="2"/>
  <c r="M742" i="2" s="1"/>
  <c r="L743" i="2"/>
  <c r="M743" i="2" s="1"/>
  <c r="L744" i="2"/>
  <c r="M744" i="2" s="1"/>
  <c r="L745" i="2"/>
  <c r="M745" i="2" s="1"/>
  <c r="L746" i="2"/>
  <c r="M746" i="2" s="1"/>
  <c r="L747" i="2"/>
  <c r="M747" i="2" s="1"/>
  <c r="L748" i="2"/>
  <c r="M748" i="2" s="1"/>
  <c r="L749" i="2"/>
  <c r="M749" i="2" s="1"/>
  <c r="L750" i="2"/>
  <c r="M750" i="2" s="1"/>
  <c r="L751" i="2"/>
  <c r="M751" i="2" s="1"/>
  <c r="L752" i="2"/>
  <c r="M752" i="2" s="1"/>
  <c r="L753" i="2"/>
  <c r="M753" i="2" s="1"/>
  <c r="L754" i="2"/>
  <c r="M754" i="2" s="1"/>
  <c r="L755" i="2"/>
  <c r="M755" i="2" s="1"/>
  <c r="L756" i="2"/>
  <c r="M756" i="2" s="1"/>
  <c r="L757" i="2"/>
  <c r="M757" i="2" s="1"/>
  <c r="L758" i="2"/>
  <c r="M758" i="2" s="1"/>
  <c r="L759" i="2"/>
  <c r="M759" i="2" s="1"/>
  <c r="L760" i="2"/>
  <c r="M760" i="2" s="1"/>
  <c r="L761" i="2"/>
  <c r="M761" i="2" s="1"/>
  <c r="L762" i="2"/>
  <c r="M762" i="2" s="1"/>
  <c r="L763" i="2"/>
  <c r="M763" i="2" s="1"/>
  <c r="L764" i="2"/>
  <c r="M764" i="2" s="1"/>
  <c r="L765" i="2"/>
  <c r="M765" i="2" s="1"/>
  <c r="L766" i="2"/>
  <c r="M766" i="2" s="1"/>
  <c r="L767" i="2"/>
  <c r="M767" i="2" s="1"/>
  <c r="L768" i="2"/>
  <c r="M768" i="2" s="1"/>
  <c r="L769" i="2"/>
  <c r="M769" i="2" s="1"/>
  <c r="L770" i="2"/>
  <c r="M770" i="2" s="1"/>
  <c r="L771" i="2"/>
  <c r="M771" i="2" s="1"/>
  <c r="L772" i="2"/>
  <c r="M772" i="2" s="1"/>
  <c r="L773" i="2"/>
  <c r="M773" i="2" s="1"/>
  <c r="L774" i="2"/>
  <c r="M774" i="2" s="1"/>
  <c r="L775" i="2"/>
  <c r="M775" i="2" s="1"/>
  <c r="L776" i="2"/>
  <c r="M776" i="2" s="1"/>
  <c r="L777" i="2"/>
  <c r="M777" i="2" s="1"/>
  <c r="L778" i="2"/>
  <c r="M778" i="2" s="1"/>
  <c r="L779" i="2"/>
  <c r="M779" i="2" s="1"/>
  <c r="L780" i="2"/>
  <c r="M780" i="2" s="1"/>
  <c r="L781" i="2"/>
  <c r="M781" i="2" s="1"/>
  <c r="L782" i="2"/>
  <c r="M782" i="2" s="1"/>
  <c r="L783" i="2"/>
  <c r="M783" i="2" s="1"/>
  <c r="L784" i="2"/>
  <c r="M784" i="2" s="1"/>
  <c r="L785" i="2"/>
  <c r="M785" i="2" s="1"/>
  <c r="L786" i="2"/>
  <c r="M786" i="2" s="1"/>
  <c r="L787" i="2"/>
  <c r="M787" i="2" s="1"/>
  <c r="L788" i="2"/>
  <c r="M788" i="2" s="1"/>
  <c r="L789" i="2"/>
  <c r="M789" i="2" s="1"/>
  <c r="L790" i="2"/>
  <c r="M790" i="2" s="1"/>
  <c r="L791" i="2"/>
  <c r="M791" i="2" s="1"/>
  <c r="L792" i="2"/>
  <c r="M792" i="2" s="1"/>
  <c r="L793" i="2"/>
  <c r="M793" i="2" s="1"/>
  <c r="L794" i="2"/>
  <c r="M794" i="2" s="1"/>
  <c r="L795" i="2"/>
  <c r="M795" i="2" s="1"/>
  <c r="L796" i="2"/>
  <c r="M796" i="2" s="1"/>
  <c r="L797" i="2"/>
  <c r="M797" i="2" s="1"/>
  <c r="L798" i="2"/>
  <c r="M798" i="2" s="1"/>
  <c r="L799" i="2"/>
  <c r="M799" i="2" s="1"/>
  <c r="L800" i="2"/>
  <c r="M800" i="2" s="1"/>
  <c r="L801" i="2"/>
  <c r="M801" i="2" s="1"/>
  <c r="L802" i="2"/>
  <c r="M802" i="2" s="1"/>
  <c r="L803" i="2"/>
  <c r="M803" i="2" s="1"/>
  <c r="L804" i="2"/>
  <c r="M804" i="2" s="1"/>
  <c r="L805" i="2"/>
  <c r="M805" i="2" s="1"/>
  <c r="L806" i="2"/>
  <c r="M806" i="2" s="1"/>
  <c r="L807" i="2"/>
  <c r="M807" i="2" s="1"/>
  <c r="L808" i="2"/>
  <c r="M808" i="2" s="1"/>
  <c r="L809" i="2"/>
  <c r="M809" i="2" s="1"/>
  <c r="L810" i="2"/>
  <c r="M810" i="2" s="1"/>
  <c r="L811" i="2"/>
  <c r="M811" i="2" s="1"/>
  <c r="L812" i="2"/>
  <c r="M812" i="2" s="1"/>
  <c r="L813" i="2"/>
  <c r="M813" i="2" s="1"/>
  <c r="L814" i="2"/>
  <c r="M814" i="2" s="1"/>
  <c r="L815" i="2"/>
  <c r="M815" i="2" s="1"/>
  <c r="L816" i="2"/>
  <c r="M816" i="2" s="1"/>
  <c r="L817" i="2"/>
  <c r="M817" i="2" s="1"/>
  <c r="L818" i="2"/>
  <c r="M818" i="2" s="1"/>
  <c r="L819" i="2"/>
  <c r="M819" i="2" s="1"/>
  <c r="L820" i="2"/>
  <c r="M820" i="2" s="1"/>
  <c r="L821" i="2"/>
  <c r="M821" i="2" s="1"/>
  <c r="L822" i="2"/>
  <c r="M822" i="2" s="1"/>
  <c r="L823" i="2"/>
  <c r="M823" i="2" s="1"/>
  <c r="L824" i="2"/>
  <c r="M824" i="2" s="1"/>
  <c r="L825" i="2"/>
  <c r="M825" i="2" s="1"/>
  <c r="L826" i="2"/>
  <c r="M826" i="2" s="1"/>
  <c r="L827" i="2"/>
  <c r="M827" i="2" s="1"/>
  <c r="L828" i="2"/>
  <c r="M828" i="2" s="1"/>
  <c r="L829" i="2"/>
  <c r="M829" i="2" s="1"/>
  <c r="L830" i="2"/>
  <c r="M830" i="2" s="1"/>
  <c r="L831" i="2"/>
  <c r="M831" i="2" s="1"/>
  <c r="L832" i="2"/>
  <c r="M832" i="2" s="1"/>
  <c r="L833" i="2"/>
  <c r="M833" i="2" s="1"/>
  <c r="L834" i="2"/>
  <c r="M834" i="2" s="1"/>
  <c r="L835" i="2"/>
  <c r="M835" i="2" s="1"/>
  <c r="L836" i="2"/>
  <c r="M836" i="2" s="1"/>
  <c r="L837" i="2"/>
  <c r="M837" i="2" s="1"/>
  <c r="L838" i="2"/>
  <c r="M838" i="2" s="1"/>
  <c r="L839" i="2"/>
  <c r="M839" i="2" s="1"/>
  <c r="L840" i="2"/>
  <c r="M840" i="2" s="1"/>
  <c r="L841" i="2"/>
  <c r="M841" i="2" s="1"/>
  <c r="L842" i="2"/>
  <c r="M842" i="2" s="1"/>
  <c r="L843" i="2"/>
  <c r="M843" i="2" s="1"/>
  <c r="L844" i="2"/>
  <c r="M844" i="2" s="1"/>
  <c r="L845" i="2"/>
  <c r="M845" i="2" s="1"/>
  <c r="L846" i="2"/>
  <c r="M846" i="2" s="1"/>
  <c r="L847" i="2"/>
  <c r="M847" i="2" s="1"/>
  <c r="L848" i="2"/>
  <c r="M848" i="2" s="1"/>
  <c r="L849" i="2"/>
  <c r="M849" i="2" s="1"/>
  <c r="L850" i="2"/>
  <c r="M850" i="2" s="1"/>
  <c r="L851" i="2"/>
  <c r="M851" i="2" s="1"/>
  <c r="L852" i="2"/>
  <c r="M852" i="2" s="1"/>
  <c r="L853" i="2"/>
  <c r="M853" i="2" s="1"/>
  <c r="L854" i="2"/>
  <c r="M854" i="2" s="1"/>
  <c r="L855" i="2"/>
  <c r="M855" i="2" s="1"/>
  <c r="L856" i="2"/>
  <c r="M856" i="2" s="1"/>
  <c r="L857" i="2"/>
  <c r="M857" i="2" s="1"/>
  <c r="L858" i="2"/>
  <c r="M858" i="2" s="1"/>
  <c r="L859" i="2"/>
  <c r="M859" i="2" s="1"/>
  <c r="L860" i="2"/>
  <c r="M860" i="2" s="1"/>
  <c r="L861" i="2"/>
  <c r="M861" i="2" s="1"/>
  <c r="L862" i="2"/>
  <c r="M862" i="2" s="1"/>
  <c r="L863" i="2"/>
  <c r="M863" i="2" s="1"/>
  <c r="L864" i="2"/>
  <c r="M864" i="2" s="1"/>
  <c r="L865" i="2"/>
  <c r="M865" i="2" s="1"/>
  <c r="L866" i="2"/>
  <c r="M866" i="2" s="1"/>
  <c r="L867" i="2"/>
  <c r="M867" i="2" s="1"/>
  <c r="L868" i="2"/>
  <c r="M868" i="2" s="1"/>
  <c r="L869" i="2"/>
  <c r="M869" i="2" s="1"/>
  <c r="L870" i="2"/>
  <c r="M870" i="2" s="1"/>
  <c r="L871" i="2"/>
  <c r="M871" i="2" s="1"/>
  <c r="L872" i="2"/>
  <c r="M872" i="2" s="1"/>
  <c r="L873" i="2"/>
  <c r="M873" i="2" s="1"/>
  <c r="L874" i="2"/>
  <c r="M874" i="2" s="1"/>
  <c r="L875" i="2"/>
  <c r="M875" i="2" s="1"/>
  <c r="L876" i="2"/>
  <c r="M876" i="2" s="1"/>
  <c r="L877" i="2"/>
  <c r="M877" i="2" s="1"/>
  <c r="L878" i="2"/>
  <c r="M878" i="2" s="1"/>
  <c r="L879" i="2"/>
  <c r="M879" i="2" s="1"/>
  <c r="L880" i="2"/>
  <c r="M880" i="2" s="1"/>
  <c r="L881" i="2"/>
  <c r="M881" i="2" s="1"/>
  <c r="L882" i="2"/>
  <c r="M882" i="2" s="1"/>
  <c r="L883" i="2"/>
  <c r="M883" i="2" s="1"/>
  <c r="L884" i="2"/>
  <c r="M884" i="2" s="1"/>
  <c r="L885" i="2"/>
  <c r="M885" i="2" s="1"/>
  <c r="L886" i="2"/>
  <c r="M886" i="2" s="1"/>
  <c r="L887" i="2"/>
  <c r="M887" i="2" s="1"/>
  <c r="L888" i="2"/>
  <c r="M888" i="2" s="1"/>
  <c r="L889" i="2"/>
  <c r="M889" i="2" s="1"/>
  <c r="L890" i="2"/>
  <c r="M890" i="2" s="1"/>
  <c r="L891" i="2"/>
  <c r="M891" i="2" s="1"/>
  <c r="L892" i="2"/>
  <c r="M892" i="2" s="1"/>
  <c r="L893" i="2"/>
  <c r="M893" i="2" s="1"/>
  <c r="L894" i="2"/>
  <c r="M894" i="2" s="1"/>
  <c r="L895" i="2"/>
  <c r="M895" i="2" s="1"/>
  <c r="L896" i="2"/>
  <c r="M896" i="2" s="1"/>
  <c r="L897" i="2"/>
  <c r="M897" i="2" s="1"/>
  <c r="L898" i="2"/>
  <c r="M898" i="2" s="1"/>
  <c r="L899" i="2"/>
  <c r="M899" i="2" s="1"/>
  <c r="L900" i="2"/>
  <c r="M900" i="2" s="1"/>
  <c r="L901" i="2"/>
  <c r="M901" i="2" s="1"/>
  <c r="L902" i="2"/>
  <c r="M902" i="2" s="1"/>
  <c r="L903" i="2"/>
  <c r="M903" i="2" s="1"/>
  <c r="L904" i="2"/>
  <c r="M904" i="2" s="1"/>
  <c r="L905" i="2"/>
  <c r="M905" i="2" s="1"/>
  <c r="L906" i="2"/>
  <c r="M906" i="2" s="1"/>
  <c r="L907" i="2"/>
  <c r="M907" i="2" s="1"/>
  <c r="L908" i="2"/>
  <c r="M908" i="2" s="1"/>
  <c r="L909" i="2"/>
  <c r="M909" i="2" s="1"/>
  <c r="L910" i="2"/>
  <c r="M910" i="2" s="1"/>
  <c r="L911" i="2"/>
  <c r="M911" i="2" s="1"/>
  <c r="L912" i="2"/>
  <c r="M912" i="2" s="1"/>
  <c r="L913" i="2"/>
  <c r="M913" i="2" s="1"/>
  <c r="L914" i="2"/>
  <c r="M914" i="2" s="1"/>
  <c r="L915" i="2"/>
  <c r="M915" i="2" s="1"/>
  <c r="L916" i="2"/>
  <c r="M916" i="2" s="1"/>
  <c r="L917" i="2"/>
  <c r="M917" i="2" s="1"/>
  <c r="L918" i="2"/>
  <c r="M918" i="2" s="1"/>
  <c r="L919" i="2"/>
  <c r="M919" i="2" s="1"/>
  <c r="L920" i="2"/>
  <c r="M920" i="2" s="1"/>
  <c r="L921" i="2"/>
  <c r="M921" i="2" s="1"/>
  <c r="L922" i="2"/>
  <c r="M922" i="2" s="1"/>
  <c r="L923" i="2"/>
  <c r="M923" i="2" s="1"/>
  <c r="L924" i="2"/>
  <c r="M924" i="2" s="1"/>
  <c r="L925" i="2"/>
  <c r="M925" i="2" s="1"/>
  <c r="L926" i="2"/>
  <c r="M926" i="2" s="1"/>
  <c r="L927" i="2"/>
  <c r="M927" i="2" s="1"/>
  <c r="L928" i="2"/>
  <c r="M928" i="2" s="1"/>
  <c r="L929" i="2"/>
  <c r="M929" i="2" s="1"/>
  <c r="L930" i="2"/>
  <c r="M930" i="2" s="1"/>
  <c r="L931" i="2"/>
  <c r="M931" i="2" s="1"/>
  <c r="L932" i="2"/>
  <c r="M932" i="2" s="1"/>
  <c r="L933" i="2"/>
  <c r="M933" i="2" s="1"/>
  <c r="L934" i="2"/>
  <c r="M934" i="2" s="1"/>
  <c r="L935" i="2"/>
  <c r="M935" i="2" s="1"/>
  <c r="L936" i="2"/>
  <c r="M936" i="2" s="1"/>
  <c r="L937" i="2"/>
  <c r="M937" i="2" s="1"/>
  <c r="L938" i="2"/>
  <c r="M938" i="2" s="1"/>
  <c r="L939" i="2"/>
  <c r="M939" i="2" s="1"/>
  <c r="L940" i="2"/>
  <c r="M940" i="2" s="1"/>
  <c r="L941" i="2"/>
  <c r="M941" i="2" s="1"/>
  <c r="L942" i="2"/>
  <c r="M942" i="2" s="1"/>
  <c r="L943" i="2"/>
  <c r="M943" i="2" s="1"/>
  <c r="L944" i="2"/>
  <c r="M944" i="2" s="1"/>
  <c r="L945" i="2"/>
  <c r="M945" i="2" s="1"/>
  <c r="L946" i="2"/>
  <c r="M946" i="2" s="1"/>
  <c r="L947" i="2"/>
  <c r="M947" i="2" s="1"/>
  <c r="L948" i="2"/>
  <c r="M948" i="2" s="1"/>
  <c r="L949" i="2"/>
  <c r="M949" i="2" s="1"/>
  <c r="L950" i="2"/>
  <c r="M950" i="2" s="1"/>
  <c r="L951" i="2"/>
  <c r="M951" i="2" s="1"/>
  <c r="L952" i="2"/>
  <c r="M952" i="2" s="1"/>
  <c r="L953" i="2"/>
  <c r="M953" i="2" s="1"/>
  <c r="L954" i="2"/>
  <c r="M954" i="2" s="1"/>
  <c r="L955" i="2"/>
  <c r="M955" i="2" s="1"/>
  <c r="L956" i="2"/>
  <c r="M956" i="2" s="1"/>
  <c r="L957" i="2"/>
  <c r="M957" i="2" s="1"/>
  <c r="L958" i="2"/>
  <c r="M958" i="2" s="1"/>
  <c r="L959" i="2"/>
  <c r="M959" i="2" s="1"/>
  <c r="L960" i="2"/>
  <c r="M960" i="2" s="1"/>
  <c r="L961" i="2"/>
  <c r="M961" i="2" s="1"/>
  <c r="L962" i="2"/>
  <c r="M962" i="2" s="1"/>
  <c r="L963" i="2"/>
  <c r="M963" i="2" s="1"/>
  <c r="L964" i="2"/>
  <c r="M964" i="2" s="1"/>
  <c r="L965" i="2"/>
  <c r="M965" i="2" s="1"/>
  <c r="L966" i="2"/>
  <c r="M966" i="2" s="1"/>
  <c r="L967" i="2"/>
  <c r="M967" i="2" s="1"/>
  <c r="L968" i="2"/>
  <c r="M968" i="2" s="1"/>
  <c r="L969" i="2"/>
  <c r="M969" i="2" s="1"/>
  <c r="L970" i="2"/>
  <c r="M970" i="2" s="1"/>
  <c r="L971" i="2"/>
  <c r="M971" i="2" s="1"/>
  <c r="L972" i="2"/>
  <c r="M972" i="2" s="1"/>
  <c r="L973" i="2"/>
  <c r="M973" i="2" s="1"/>
  <c r="L974" i="2"/>
  <c r="M974" i="2" s="1"/>
  <c r="L975" i="2"/>
  <c r="M975" i="2" s="1"/>
  <c r="L976" i="2"/>
  <c r="M976" i="2" s="1"/>
  <c r="L977" i="2"/>
  <c r="M977" i="2" s="1"/>
  <c r="L978" i="2"/>
  <c r="M978" i="2" s="1"/>
  <c r="L979" i="2"/>
  <c r="M979" i="2" s="1"/>
  <c r="L980" i="2"/>
  <c r="M980" i="2" s="1"/>
  <c r="L981" i="2"/>
  <c r="M981" i="2" s="1"/>
  <c r="L982" i="2"/>
  <c r="M982" i="2" s="1"/>
  <c r="L983" i="2"/>
  <c r="M983" i="2" s="1"/>
  <c r="L984" i="2"/>
  <c r="M984" i="2" s="1"/>
  <c r="L985" i="2"/>
  <c r="M985" i="2" s="1"/>
  <c r="L986" i="2"/>
  <c r="M986" i="2" s="1"/>
  <c r="L987" i="2"/>
  <c r="M987" i="2" s="1"/>
  <c r="L988" i="2"/>
  <c r="M988" i="2" s="1"/>
  <c r="L989" i="2"/>
  <c r="M989" i="2" s="1"/>
  <c r="L990" i="2"/>
  <c r="M990" i="2" s="1"/>
  <c r="L991" i="2"/>
  <c r="M991" i="2" s="1"/>
  <c r="L992" i="2"/>
  <c r="M992" i="2" s="1"/>
  <c r="L993" i="2"/>
  <c r="M993" i="2" s="1"/>
  <c r="L994" i="2"/>
  <c r="M994" i="2" s="1"/>
  <c r="L995" i="2"/>
  <c r="M995" i="2" s="1"/>
  <c r="L996" i="2"/>
  <c r="M996" i="2" s="1"/>
  <c r="L997" i="2"/>
  <c r="M997" i="2" s="1"/>
  <c r="L998" i="2"/>
  <c r="M998" i="2" s="1"/>
  <c r="L999" i="2"/>
  <c r="M999" i="2" s="1"/>
  <c r="L1000" i="2"/>
  <c r="M1000" i="2" s="1"/>
  <c r="L1001" i="2"/>
  <c r="M1001" i="2" s="1"/>
  <c r="L1002" i="2"/>
  <c r="M1002" i="2" s="1"/>
  <c r="L1003" i="2"/>
  <c r="M1003" i="2" s="1"/>
  <c r="L1004" i="2"/>
  <c r="M1004" i="2" s="1"/>
  <c r="L1005" i="2"/>
  <c r="M1005" i="2" s="1"/>
  <c r="L1006" i="2"/>
  <c r="M1006" i="2" s="1"/>
  <c r="L1007" i="2"/>
  <c r="M1007" i="2" s="1"/>
  <c r="L1008" i="2"/>
  <c r="M1008" i="2" s="1"/>
  <c r="L1009" i="2"/>
  <c r="M1009" i="2" s="1"/>
  <c r="L1010" i="2"/>
  <c r="M1010" i="2" s="1"/>
  <c r="L1011" i="2"/>
  <c r="M1011" i="2" s="1"/>
  <c r="L1012" i="2"/>
  <c r="M1012" i="2" s="1"/>
  <c r="L1013" i="2"/>
  <c r="M1013" i="2" s="1"/>
  <c r="L1014" i="2"/>
  <c r="M1014" i="2" s="1"/>
  <c r="L1015" i="2"/>
  <c r="M1015" i="2" s="1"/>
  <c r="L1016" i="2"/>
  <c r="M1016" i="2" s="1"/>
  <c r="L1017" i="2"/>
  <c r="M1017" i="2" s="1"/>
  <c r="L1018" i="2"/>
  <c r="M1018" i="2" s="1"/>
  <c r="L1019" i="2"/>
  <c r="M1019" i="2" s="1"/>
  <c r="L1020" i="2"/>
  <c r="M1020" i="2" s="1"/>
  <c r="L1021" i="2"/>
  <c r="M1021" i="2" s="1"/>
  <c r="L1022" i="2"/>
  <c r="M1022" i="2" s="1"/>
  <c r="L1023" i="2"/>
  <c r="M1023" i="2" s="1"/>
  <c r="L1024" i="2"/>
  <c r="M1024" i="2" s="1"/>
  <c r="L1025" i="2"/>
  <c r="M1025" i="2" s="1"/>
  <c r="L1026" i="2"/>
  <c r="M1026" i="2" s="1"/>
  <c r="L1027" i="2"/>
  <c r="M1027" i="2" s="1"/>
  <c r="L1028" i="2"/>
  <c r="M1028" i="2" s="1"/>
  <c r="L1029" i="2"/>
  <c r="M1029" i="2" s="1"/>
  <c r="L1030" i="2"/>
  <c r="M1030" i="2" s="1"/>
  <c r="L1031" i="2"/>
  <c r="M1031" i="2" s="1"/>
  <c r="L1032" i="2"/>
  <c r="M1032" i="2" s="1"/>
  <c r="L1033" i="2"/>
  <c r="M1033" i="2" s="1"/>
  <c r="L1034" i="2"/>
  <c r="M1034" i="2" s="1"/>
  <c r="L1035" i="2"/>
  <c r="M1035" i="2" s="1"/>
  <c r="L1036" i="2"/>
  <c r="M1036" i="2" s="1"/>
  <c r="L1037" i="2"/>
  <c r="M1037" i="2" s="1"/>
  <c r="L1038" i="2"/>
  <c r="M1038" i="2" s="1"/>
  <c r="L1039" i="2"/>
  <c r="M1039" i="2" s="1"/>
  <c r="L1040" i="2"/>
  <c r="M1040" i="2" s="1"/>
  <c r="L1041" i="2"/>
  <c r="M1041" i="2" s="1"/>
  <c r="L1042" i="2"/>
  <c r="M1042" i="2" s="1"/>
  <c r="L1043" i="2"/>
  <c r="M1043" i="2" s="1"/>
  <c r="L1044" i="2"/>
  <c r="M1044" i="2" s="1"/>
  <c r="L1045" i="2"/>
  <c r="M1045" i="2" s="1"/>
  <c r="L1046" i="2"/>
  <c r="M1046" i="2" s="1"/>
  <c r="L1047" i="2"/>
  <c r="M1047" i="2" s="1"/>
  <c r="L1048" i="2"/>
  <c r="M1048" i="2" s="1"/>
  <c r="L1049" i="2"/>
  <c r="M1049" i="2" s="1"/>
  <c r="L1050" i="2"/>
  <c r="M1050" i="2" s="1"/>
  <c r="L1051" i="2"/>
  <c r="M1051" i="2" s="1"/>
  <c r="L1052" i="2"/>
  <c r="M1052" i="2" s="1"/>
  <c r="L1053" i="2"/>
  <c r="M1053" i="2" s="1"/>
  <c r="L1054" i="2"/>
  <c r="M1054" i="2" s="1"/>
  <c r="L1055" i="2"/>
  <c r="M1055" i="2" s="1"/>
  <c r="L1056" i="2"/>
  <c r="M1056" i="2" s="1"/>
  <c r="L1057" i="2"/>
  <c r="M1057" i="2" s="1"/>
  <c r="L1058" i="2"/>
  <c r="M1058" i="2" s="1"/>
  <c r="L1059" i="2"/>
  <c r="M1059" i="2" s="1"/>
  <c r="L1060" i="2"/>
  <c r="M1060" i="2" s="1"/>
  <c r="L1061" i="2"/>
  <c r="M1061" i="2" s="1"/>
  <c r="L1062" i="2"/>
  <c r="M1062" i="2" s="1"/>
  <c r="L1063" i="2"/>
  <c r="M1063" i="2" s="1"/>
  <c r="L1064" i="2"/>
  <c r="M1064" i="2" s="1"/>
  <c r="L1065" i="2"/>
  <c r="M1065" i="2" s="1"/>
  <c r="L1066" i="2"/>
  <c r="M1066" i="2" s="1"/>
  <c r="L1067" i="2"/>
  <c r="M1067" i="2" s="1"/>
  <c r="L1068" i="2"/>
  <c r="M1068" i="2" s="1"/>
  <c r="L1069" i="2"/>
  <c r="M1069" i="2" s="1"/>
  <c r="L1070" i="2"/>
  <c r="M1070" i="2" s="1"/>
  <c r="L1071" i="2"/>
  <c r="M1071" i="2" s="1"/>
  <c r="L1072" i="2"/>
  <c r="M1072" i="2" s="1"/>
  <c r="L1073" i="2"/>
  <c r="M1073" i="2" s="1"/>
  <c r="L1074" i="2"/>
  <c r="M1074" i="2" s="1"/>
  <c r="L1075" i="2"/>
  <c r="M1075" i="2" s="1"/>
  <c r="L1076" i="2"/>
  <c r="M1076" i="2" s="1"/>
  <c r="L1077" i="2"/>
  <c r="M1077" i="2" s="1"/>
  <c r="L1078" i="2"/>
  <c r="M1078" i="2" s="1"/>
  <c r="L1079" i="2"/>
  <c r="M1079" i="2" s="1"/>
  <c r="L1080" i="2"/>
  <c r="M1080" i="2" s="1"/>
  <c r="L1081" i="2"/>
  <c r="M1081" i="2" s="1"/>
  <c r="L1082" i="2"/>
  <c r="M1082" i="2" s="1"/>
  <c r="L1083" i="2"/>
  <c r="M1083" i="2" s="1"/>
  <c r="L1084" i="2"/>
  <c r="M1084" i="2" s="1"/>
  <c r="L1085" i="2"/>
  <c r="M1085" i="2" s="1"/>
  <c r="L1086" i="2"/>
  <c r="M1086" i="2" s="1"/>
  <c r="L1087" i="2"/>
  <c r="M1087" i="2" s="1"/>
  <c r="L1088" i="2"/>
  <c r="M1088" i="2" s="1"/>
  <c r="L1089" i="2"/>
  <c r="M1089" i="2" s="1"/>
  <c r="L1090" i="2"/>
  <c r="M1090" i="2" s="1"/>
  <c r="L1091" i="2"/>
  <c r="M1091" i="2" s="1"/>
  <c r="L1092" i="2"/>
  <c r="M1092" i="2" s="1"/>
  <c r="L1093" i="2"/>
  <c r="M1093" i="2" s="1"/>
  <c r="L1094" i="2"/>
  <c r="M1094" i="2" s="1"/>
  <c r="L1095" i="2"/>
  <c r="M1095" i="2" s="1"/>
  <c r="L1096" i="2"/>
  <c r="M1096" i="2" s="1"/>
  <c r="L1097" i="2"/>
  <c r="M1097" i="2" s="1"/>
  <c r="L1098" i="2"/>
  <c r="M1098" i="2" s="1"/>
  <c r="L1099" i="2"/>
  <c r="M1099" i="2" s="1"/>
  <c r="L1100" i="2"/>
  <c r="M1100" i="2" s="1"/>
  <c r="L1101" i="2"/>
  <c r="M1101" i="2" s="1"/>
  <c r="L1102" i="2"/>
  <c r="M1102" i="2" s="1"/>
  <c r="L1103" i="2"/>
  <c r="M1103" i="2" s="1"/>
  <c r="L1104" i="2"/>
  <c r="M1104" i="2" s="1"/>
  <c r="L1105" i="2"/>
  <c r="M1105" i="2" s="1"/>
  <c r="L1106" i="2"/>
  <c r="M1106" i="2" s="1"/>
  <c r="L1107" i="2"/>
  <c r="M1107" i="2" s="1"/>
  <c r="L1108" i="2"/>
  <c r="M1108" i="2" s="1"/>
  <c r="L1109" i="2"/>
  <c r="M1109" i="2" s="1"/>
  <c r="L1110" i="2"/>
  <c r="M1110" i="2" s="1"/>
  <c r="L1111" i="2"/>
  <c r="M1111" i="2" s="1"/>
  <c r="L1112" i="2"/>
  <c r="M1112" i="2" s="1"/>
  <c r="L1113" i="2"/>
  <c r="M1113" i="2" s="1"/>
  <c r="L1114" i="2"/>
  <c r="M1114" i="2" s="1"/>
  <c r="L1115" i="2"/>
  <c r="M1115" i="2" s="1"/>
  <c r="L1116" i="2"/>
  <c r="M1116" i="2" s="1"/>
  <c r="L1117" i="2"/>
  <c r="M1117" i="2" s="1"/>
  <c r="L1118" i="2"/>
  <c r="M1118" i="2" s="1"/>
  <c r="L1119" i="2"/>
  <c r="M1119" i="2" s="1"/>
  <c r="L1120" i="2"/>
  <c r="M1120" i="2" s="1"/>
  <c r="L1121" i="2"/>
  <c r="M1121" i="2" s="1"/>
  <c r="L1122" i="2"/>
  <c r="M1122" i="2" s="1"/>
  <c r="L1123" i="2"/>
  <c r="M1123" i="2" s="1"/>
  <c r="L1124" i="2"/>
  <c r="M1124" i="2" s="1"/>
  <c r="L1125" i="2"/>
  <c r="M1125" i="2" s="1"/>
  <c r="L1126" i="2"/>
  <c r="M1126" i="2" s="1"/>
  <c r="L1127" i="2"/>
  <c r="M1127" i="2" s="1"/>
  <c r="L1128" i="2"/>
  <c r="M1128" i="2" s="1"/>
  <c r="L1129" i="2"/>
  <c r="M1129" i="2" s="1"/>
  <c r="L1130" i="2"/>
  <c r="M1130" i="2" s="1"/>
  <c r="L1131" i="2"/>
  <c r="M1131" i="2" s="1"/>
  <c r="L1132" i="2"/>
  <c r="M1132" i="2" s="1"/>
  <c r="L1133" i="2"/>
  <c r="M1133" i="2" s="1"/>
  <c r="L1134" i="2"/>
  <c r="M1134" i="2" s="1"/>
  <c r="L1135" i="2"/>
  <c r="M1135" i="2" s="1"/>
  <c r="L1136" i="2"/>
  <c r="M1136" i="2" s="1"/>
  <c r="L1137" i="2"/>
  <c r="M1137" i="2" s="1"/>
  <c r="L1138" i="2"/>
  <c r="M1138" i="2" s="1"/>
  <c r="L1139" i="2"/>
  <c r="M1139" i="2" s="1"/>
  <c r="L1140" i="2"/>
  <c r="M1140" i="2" s="1"/>
  <c r="L1141" i="2"/>
  <c r="M1141" i="2" s="1"/>
  <c r="L1142" i="2"/>
  <c r="M1142" i="2" s="1"/>
  <c r="L1143" i="2"/>
  <c r="M1143" i="2" s="1"/>
  <c r="L1144" i="2"/>
  <c r="M1144" i="2" s="1"/>
  <c r="L1145" i="2"/>
  <c r="M1145" i="2" s="1"/>
  <c r="L1146" i="2"/>
  <c r="M1146" i="2" s="1"/>
  <c r="L1147" i="2"/>
  <c r="M1147" i="2" s="1"/>
  <c r="L1148" i="2"/>
  <c r="M1148" i="2" s="1"/>
  <c r="L1149" i="2"/>
  <c r="M1149" i="2" s="1"/>
  <c r="L1150" i="2"/>
  <c r="M1150" i="2" s="1"/>
  <c r="L1151" i="2"/>
  <c r="M1151" i="2" s="1"/>
  <c r="L1152" i="2"/>
  <c r="M1152" i="2" s="1"/>
  <c r="L1153" i="2"/>
  <c r="M1153" i="2" s="1"/>
  <c r="L1154" i="2"/>
  <c r="M1154" i="2" s="1"/>
  <c r="L1155" i="2"/>
  <c r="M1155" i="2" s="1"/>
  <c r="L1156" i="2"/>
  <c r="M1156" i="2" s="1"/>
  <c r="L1157" i="2"/>
  <c r="M1157" i="2" s="1"/>
  <c r="L1158" i="2"/>
  <c r="M1158" i="2" s="1"/>
  <c r="L1159" i="2"/>
  <c r="M1159" i="2" s="1"/>
  <c r="L1160" i="2"/>
  <c r="M1160" i="2" s="1"/>
  <c r="L1161" i="2"/>
  <c r="M1161" i="2" s="1"/>
  <c r="L1162" i="2"/>
  <c r="M1162" i="2" s="1"/>
  <c r="L1163" i="2"/>
  <c r="M1163" i="2" s="1"/>
  <c r="L1164" i="2"/>
  <c r="M1164" i="2" s="1"/>
  <c r="L1165" i="2"/>
  <c r="M1165" i="2" s="1"/>
  <c r="L1166" i="2"/>
  <c r="M1166" i="2" s="1"/>
  <c r="L1167" i="2"/>
  <c r="M1167" i="2" s="1"/>
  <c r="L1168" i="2"/>
  <c r="M1168" i="2" s="1"/>
  <c r="L1169" i="2"/>
  <c r="M1169" i="2" s="1"/>
  <c r="L1170" i="2"/>
  <c r="M1170" i="2" s="1"/>
  <c r="L1171" i="2"/>
  <c r="M1171" i="2" s="1"/>
  <c r="L1172" i="2"/>
  <c r="M1172" i="2" s="1"/>
  <c r="L1173" i="2"/>
  <c r="M1173" i="2" s="1"/>
  <c r="L1174" i="2"/>
  <c r="M1174" i="2" s="1"/>
  <c r="L1175" i="2"/>
  <c r="M1175" i="2" s="1"/>
  <c r="L1176" i="2"/>
  <c r="M1176" i="2" s="1"/>
  <c r="L1177" i="2"/>
  <c r="M1177" i="2" s="1"/>
  <c r="L1178" i="2"/>
  <c r="M1178" i="2" s="1"/>
  <c r="L1179" i="2"/>
  <c r="M1179" i="2" s="1"/>
  <c r="L1180" i="2"/>
  <c r="M1180" i="2" s="1"/>
  <c r="L1181" i="2"/>
  <c r="M1181" i="2" s="1"/>
  <c r="L1182" i="2"/>
  <c r="M1182" i="2" s="1"/>
  <c r="L1183" i="2"/>
  <c r="M1183" i="2" s="1"/>
  <c r="L1184" i="2"/>
  <c r="M1184" i="2" s="1"/>
  <c r="L1185" i="2"/>
  <c r="M1185" i="2" s="1"/>
  <c r="L1186" i="2"/>
  <c r="M1186" i="2" s="1"/>
  <c r="L1187" i="2"/>
  <c r="M1187" i="2" s="1"/>
  <c r="L1188" i="2"/>
  <c r="M1188" i="2" s="1"/>
  <c r="L1189" i="2"/>
  <c r="M1189" i="2" s="1"/>
  <c r="L1190" i="2"/>
  <c r="M1190" i="2" s="1"/>
  <c r="L1191" i="2"/>
  <c r="M1191" i="2" s="1"/>
  <c r="L1192" i="2"/>
  <c r="M1192" i="2" s="1"/>
  <c r="L1193" i="2"/>
  <c r="M1193" i="2" s="1"/>
  <c r="L1194" i="2"/>
  <c r="M1194" i="2" s="1"/>
  <c r="L1195" i="2"/>
  <c r="M1195" i="2" s="1"/>
  <c r="L1196" i="2"/>
  <c r="M1196" i="2" s="1"/>
  <c r="L1197" i="2"/>
  <c r="M1197" i="2" s="1"/>
  <c r="L1198" i="2"/>
  <c r="M1198" i="2" s="1"/>
  <c r="L1199" i="2"/>
  <c r="M1199" i="2" s="1"/>
  <c r="L1200" i="2"/>
  <c r="M1200" i="2" s="1"/>
  <c r="L1201" i="2"/>
  <c r="M1201" i="2" s="1"/>
  <c r="L1202" i="2"/>
  <c r="M1202" i="2" s="1"/>
  <c r="L1203" i="2"/>
  <c r="M1203" i="2" s="1"/>
  <c r="L1204" i="2"/>
  <c r="M1204" i="2" s="1"/>
  <c r="L1205" i="2"/>
  <c r="M1205" i="2" s="1"/>
  <c r="L1206" i="2"/>
  <c r="M1206" i="2" s="1"/>
  <c r="L1207" i="2"/>
  <c r="M1207" i="2" s="1"/>
  <c r="L1208" i="2"/>
  <c r="M1208" i="2" s="1"/>
  <c r="L1209" i="2"/>
  <c r="M1209" i="2" s="1"/>
  <c r="L1210" i="2"/>
  <c r="M1210" i="2" s="1"/>
  <c r="L1211" i="2"/>
  <c r="M1211" i="2" s="1"/>
  <c r="L1212" i="2"/>
  <c r="M1212" i="2" s="1"/>
  <c r="L1213" i="2"/>
  <c r="M1213" i="2" s="1"/>
  <c r="L1214" i="2"/>
  <c r="M1214" i="2" s="1"/>
  <c r="L1215" i="2"/>
  <c r="M1215" i="2" s="1"/>
  <c r="L1216" i="2"/>
  <c r="M1216" i="2" s="1"/>
  <c r="L1217" i="2"/>
  <c r="M1217" i="2" s="1"/>
  <c r="L1218" i="2"/>
  <c r="M1218" i="2" s="1"/>
  <c r="L1219" i="2"/>
  <c r="M1219" i="2" s="1"/>
  <c r="L1220" i="2"/>
  <c r="M1220" i="2" s="1"/>
  <c r="L1221" i="2"/>
  <c r="M1221" i="2" s="1"/>
  <c r="L1222" i="2"/>
  <c r="M1222" i="2" s="1"/>
  <c r="L1223" i="2"/>
  <c r="M1223" i="2" s="1"/>
  <c r="L1224" i="2"/>
  <c r="M1224" i="2" s="1"/>
  <c r="L1225" i="2"/>
  <c r="M1225" i="2" s="1"/>
  <c r="L1226" i="2"/>
  <c r="M1226" i="2" s="1"/>
  <c r="L1227" i="2"/>
  <c r="M1227" i="2" s="1"/>
  <c r="L1228" i="2"/>
  <c r="M1228" i="2" s="1"/>
  <c r="L1229" i="2"/>
  <c r="M1229" i="2" s="1"/>
  <c r="L1230" i="2"/>
  <c r="M1230" i="2" s="1"/>
  <c r="L1231" i="2"/>
  <c r="M1231" i="2" s="1"/>
  <c r="L1232" i="2"/>
  <c r="M1232" i="2" s="1"/>
  <c r="L1233" i="2"/>
  <c r="M1233" i="2" s="1"/>
  <c r="L1234" i="2"/>
  <c r="M1234" i="2" s="1"/>
  <c r="L1235" i="2"/>
  <c r="M1235" i="2" s="1"/>
  <c r="L1236" i="2"/>
  <c r="M1236" i="2" s="1"/>
  <c r="L1237" i="2"/>
  <c r="M1237" i="2" s="1"/>
  <c r="L1238" i="2"/>
  <c r="M1238" i="2" s="1"/>
  <c r="L1239" i="2"/>
  <c r="M1239" i="2" s="1"/>
  <c r="L1240" i="2"/>
  <c r="M1240" i="2" s="1"/>
  <c r="L1241" i="2"/>
  <c r="M1241" i="2" s="1"/>
  <c r="L1242" i="2"/>
  <c r="M1242" i="2" s="1"/>
  <c r="L1243" i="2"/>
  <c r="M1243" i="2" s="1"/>
  <c r="L1244" i="2"/>
  <c r="M1244" i="2" s="1"/>
  <c r="L1245" i="2"/>
  <c r="M1245" i="2" s="1"/>
  <c r="L1246" i="2"/>
  <c r="M1246" i="2" s="1"/>
  <c r="L1247" i="2"/>
  <c r="M1247" i="2" s="1"/>
  <c r="L1248" i="2"/>
  <c r="M1248" i="2" s="1"/>
  <c r="L1249" i="2"/>
  <c r="M1249" i="2" s="1"/>
  <c r="L1250" i="2"/>
  <c r="M1250" i="2" s="1"/>
  <c r="L1251" i="2"/>
  <c r="M1251" i="2" s="1"/>
  <c r="L1252" i="2"/>
  <c r="M1252" i="2" s="1"/>
  <c r="L1253" i="2"/>
  <c r="M1253" i="2" s="1"/>
  <c r="L1254" i="2"/>
  <c r="M1254" i="2" s="1"/>
  <c r="L1255" i="2"/>
  <c r="M1255" i="2" s="1"/>
  <c r="L1256" i="2"/>
  <c r="M1256" i="2" s="1"/>
  <c r="L1257" i="2"/>
  <c r="M1257" i="2" s="1"/>
  <c r="L1258" i="2"/>
  <c r="M1258" i="2" s="1"/>
  <c r="L1259" i="2"/>
  <c r="M1259" i="2" s="1"/>
  <c r="L1260" i="2"/>
  <c r="M1260" i="2" s="1"/>
  <c r="L1261" i="2"/>
  <c r="M1261" i="2" s="1"/>
  <c r="L1262" i="2"/>
  <c r="M1262" i="2" s="1"/>
  <c r="L1263" i="2"/>
  <c r="M1263" i="2" s="1"/>
  <c r="L1264" i="2"/>
  <c r="M1264" i="2" s="1"/>
  <c r="L1265" i="2"/>
  <c r="M1265" i="2" s="1"/>
  <c r="L1266" i="2"/>
  <c r="M1266" i="2" s="1"/>
  <c r="L1267" i="2"/>
  <c r="M1267" i="2" s="1"/>
  <c r="L1268" i="2"/>
  <c r="M1268" i="2" s="1"/>
  <c r="L1269" i="2"/>
  <c r="M1269" i="2" s="1"/>
  <c r="L1270" i="2"/>
  <c r="M1270" i="2" s="1"/>
  <c r="L1271" i="2"/>
  <c r="M1271" i="2" s="1"/>
  <c r="L1272" i="2"/>
  <c r="M1272" i="2" s="1"/>
  <c r="L1273" i="2"/>
  <c r="M1273" i="2" s="1"/>
  <c r="L1274" i="2"/>
  <c r="M1274" i="2" s="1"/>
  <c r="L1275" i="2"/>
  <c r="M1275" i="2" s="1"/>
  <c r="L1276" i="2"/>
  <c r="M1276" i="2" s="1"/>
  <c r="L1277" i="2"/>
  <c r="M1277" i="2" s="1"/>
  <c r="L1278" i="2"/>
  <c r="M1278" i="2" s="1"/>
  <c r="L1279" i="2"/>
  <c r="M1279" i="2" s="1"/>
  <c r="L1280" i="2"/>
  <c r="M1280" i="2" s="1"/>
  <c r="L1281" i="2"/>
  <c r="M1281" i="2" s="1"/>
  <c r="L1282" i="2"/>
  <c r="M1282" i="2" s="1"/>
  <c r="L1283" i="2"/>
  <c r="M1283" i="2" s="1"/>
  <c r="L1284" i="2"/>
  <c r="M1284" i="2" s="1"/>
  <c r="L1285" i="2"/>
  <c r="M1285" i="2" s="1"/>
  <c r="L1286" i="2"/>
  <c r="M1286" i="2" s="1"/>
  <c r="L1287" i="2"/>
  <c r="M1287" i="2" s="1"/>
  <c r="L1288" i="2"/>
  <c r="M1288" i="2" s="1"/>
  <c r="L1289" i="2"/>
  <c r="M1289" i="2" s="1"/>
  <c r="L1290" i="2"/>
  <c r="M1290" i="2" s="1"/>
  <c r="L1291" i="2"/>
  <c r="M1291" i="2" s="1"/>
  <c r="L1292" i="2"/>
  <c r="M1292" i="2" s="1"/>
  <c r="L1293" i="2"/>
  <c r="M1293" i="2" s="1"/>
  <c r="L1294" i="2"/>
  <c r="M1294" i="2" s="1"/>
  <c r="L1295" i="2"/>
  <c r="M1295" i="2" s="1"/>
  <c r="L1296" i="2"/>
  <c r="M1296" i="2" s="1"/>
  <c r="L1297" i="2"/>
  <c r="M1297" i="2" s="1"/>
  <c r="L1298" i="2"/>
  <c r="M1298" i="2" s="1"/>
  <c r="L1299" i="2"/>
  <c r="M1299" i="2" s="1"/>
  <c r="L1300" i="2"/>
  <c r="M1300" i="2" s="1"/>
  <c r="L1301" i="2"/>
  <c r="M1301" i="2" s="1"/>
  <c r="L1302" i="2"/>
  <c r="M1302" i="2" s="1"/>
  <c r="L1303" i="2"/>
  <c r="M1303" i="2" s="1"/>
  <c r="L1304" i="2"/>
  <c r="M1304" i="2" s="1"/>
  <c r="L1305" i="2"/>
  <c r="M1305" i="2" s="1"/>
  <c r="L1306" i="2"/>
  <c r="M1306" i="2" s="1"/>
  <c r="L1307" i="2"/>
  <c r="M1307" i="2" s="1"/>
  <c r="L1308" i="2"/>
  <c r="M1308" i="2" s="1"/>
  <c r="L1309" i="2"/>
  <c r="M1309" i="2" s="1"/>
  <c r="L1310" i="2"/>
  <c r="M1310" i="2" s="1"/>
  <c r="L1311" i="2"/>
  <c r="M1311" i="2" s="1"/>
  <c r="L1312" i="2"/>
  <c r="M1312" i="2" s="1"/>
  <c r="L1313" i="2"/>
  <c r="M1313" i="2" s="1"/>
  <c r="L1314" i="2"/>
  <c r="M1314" i="2" s="1"/>
  <c r="L1315" i="2"/>
  <c r="M1315" i="2" s="1"/>
  <c r="L1316" i="2"/>
  <c r="M1316" i="2" s="1"/>
  <c r="L1317" i="2"/>
  <c r="M1317" i="2" s="1"/>
  <c r="L1318" i="2"/>
  <c r="M1318" i="2" s="1"/>
  <c r="L1319" i="2"/>
  <c r="M1319" i="2" s="1"/>
  <c r="L1320" i="2"/>
  <c r="M1320" i="2" s="1"/>
  <c r="L1321" i="2"/>
  <c r="M1321" i="2" s="1"/>
  <c r="L1322" i="2"/>
  <c r="M1322" i="2" s="1"/>
  <c r="L1323" i="2"/>
  <c r="M1323" i="2" s="1"/>
  <c r="L1324" i="2"/>
  <c r="M1324" i="2" s="1"/>
  <c r="L1325" i="2"/>
  <c r="M1325" i="2" s="1"/>
  <c r="L1326" i="2"/>
  <c r="M1326" i="2" s="1"/>
  <c r="L1327" i="2"/>
  <c r="M1327" i="2" s="1"/>
  <c r="L1328" i="2"/>
  <c r="M1328" i="2" s="1"/>
  <c r="L1329" i="2"/>
  <c r="M1329" i="2" s="1"/>
  <c r="L1330" i="2"/>
  <c r="M1330" i="2" s="1"/>
  <c r="L1331" i="2"/>
  <c r="M1331" i="2" s="1"/>
  <c r="L1332" i="2"/>
  <c r="M1332" i="2" s="1"/>
  <c r="L1333" i="2"/>
  <c r="M1333" i="2" s="1"/>
  <c r="L1334" i="2"/>
  <c r="M1334" i="2" s="1"/>
  <c r="L1335" i="2"/>
  <c r="M1335" i="2" s="1"/>
  <c r="L1336" i="2"/>
  <c r="M1336" i="2" s="1"/>
  <c r="L1337" i="2"/>
  <c r="M1337" i="2" s="1"/>
  <c r="L1338" i="2"/>
  <c r="M1338" i="2" s="1"/>
  <c r="L1339" i="2"/>
  <c r="M1339" i="2" s="1"/>
  <c r="L1340" i="2"/>
  <c r="M1340" i="2" s="1"/>
  <c r="L1341" i="2"/>
  <c r="M1341" i="2" s="1"/>
  <c r="L1342" i="2"/>
  <c r="M1342" i="2" s="1"/>
  <c r="L1343" i="2"/>
  <c r="M1343" i="2" s="1"/>
  <c r="L1344" i="2"/>
  <c r="M1344" i="2" s="1"/>
  <c r="L1345" i="2"/>
  <c r="M1345" i="2" s="1"/>
  <c r="L1346" i="2"/>
  <c r="M1346" i="2" s="1"/>
  <c r="L1347" i="2"/>
  <c r="M1347" i="2" s="1"/>
  <c r="L1348" i="2"/>
  <c r="M1348" i="2" s="1"/>
  <c r="L1349" i="2"/>
  <c r="M1349" i="2" s="1"/>
  <c r="L1350" i="2"/>
  <c r="M1350" i="2" s="1"/>
  <c r="L1351" i="2"/>
  <c r="M1351" i="2" s="1"/>
  <c r="L1352" i="2"/>
  <c r="M1352" i="2" s="1"/>
  <c r="L1353" i="2"/>
  <c r="M1353" i="2" s="1"/>
  <c r="L1354" i="2"/>
  <c r="M1354" i="2" s="1"/>
  <c r="L1355" i="2"/>
  <c r="M1355" i="2" s="1"/>
  <c r="L1356" i="2"/>
  <c r="M1356" i="2" s="1"/>
  <c r="L1357" i="2"/>
  <c r="M1357" i="2" s="1"/>
  <c r="L1358" i="2"/>
  <c r="M1358" i="2" s="1"/>
  <c r="L1359" i="2"/>
  <c r="M1359" i="2" s="1"/>
  <c r="L1360" i="2"/>
  <c r="M1360" i="2" s="1"/>
  <c r="L1361" i="2"/>
  <c r="M1361" i="2" s="1"/>
  <c r="L1362" i="2"/>
  <c r="M1362" i="2" s="1"/>
  <c r="L1363" i="2"/>
  <c r="M1363" i="2" s="1"/>
  <c r="L1364" i="2"/>
  <c r="M1364" i="2" s="1"/>
  <c r="L1365" i="2"/>
  <c r="M1365" i="2" s="1"/>
  <c r="L1366" i="2"/>
  <c r="M1366" i="2" s="1"/>
  <c r="L1367" i="2"/>
  <c r="M1367" i="2" s="1"/>
  <c r="L1368" i="2"/>
  <c r="M1368" i="2" s="1"/>
  <c r="L1369" i="2"/>
  <c r="M1369" i="2" s="1"/>
  <c r="L1370" i="2"/>
  <c r="M1370" i="2" s="1"/>
  <c r="L1371" i="2"/>
  <c r="M1371" i="2" s="1"/>
  <c r="L1372" i="2"/>
  <c r="M1372" i="2" s="1"/>
  <c r="L1373" i="2"/>
  <c r="M1373" i="2" s="1"/>
  <c r="L1374" i="2"/>
  <c r="M1374" i="2" s="1"/>
  <c r="L1375" i="2"/>
  <c r="M1375" i="2" s="1"/>
  <c r="L1376" i="2"/>
  <c r="M1376" i="2" s="1"/>
  <c r="L1377" i="2"/>
  <c r="M1377" i="2" s="1"/>
  <c r="L1378" i="2"/>
  <c r="M1378" i="2" s="1"/>
  <c r="L1379" i="2"/>
  <c r="M1379" i="2" s="1"/>
  <c r="L1380" i="2"/>
  <c r="M1380" i="2" s="1"/>
  <c r="L1381" i="2"/>
  <c r="M1381" i="2" s="1"/>
  <c r="L1382" i="2"/>
  <c r="M1382" i="2" s="1"/>
  <c r="L1383" i="2"/>
  <c r="M1383" i="2" s="1"/>
  <c r="L1384" i="2"/>
  <c r="M1384" i="2" s="1"/>
  <c r="L1385" i="2"/>
  <c r="M1385" i="2" s="1"/>
  <c r="L1386" i="2"/>
  <c r="M1386" i="2" s="1"/>
  <c r="L1387" i="2"/>
  <c r="M1387" i="2" s="1"/>
  <c r="L1388" i="2"/>
  <c r="M1388" i="2" s="1"/>
  <c r="L1389" i="2"/>
  <c r="M1389" i="2" s="1"/>
  <c r="L1390" i="2"/>
  <c r="M1390" i="2" s="1"/>
  <c r="L1391" i="2"/>
  <c r="M1391" i="2" s="1"/>
  <c r="L1392" i="2"/>
  <c r="M1392" i="2" s="1"/>
  <c r="L1393" i="2"/>
  <c r="M1393" i="2" s="1"/>
  <c r="L1394" i="2"/>
  <c r="M1394" i="2" s="1"/>
  <c r="L1395" i="2"/>
  <c r="M1395" i="2" s="1"/>
  <c r="L1396" i="2"/>
  <c r="M1396" i="2" s="1"/>
  <c r="L1397" i="2"/>
  <c r="M1397" i="2" s="1"/>
  <c r="L1398" i="2"/>
  <c r="M1398" i="2" s="1"/>
  <c r="L1399" i="2"/>
  <c r="M1399" i="2" s="1"/>
  <c r="L1400" i="2"/>
  <c r="M1400" i="2" s="1"/>
  <c r="L1401" i="2"/>
  <c r="M1401" i="2" s="1"/>
  <c r="L1402" i="2"/>
  <c r="M1402" i="2" s="1"/>
  <c r="L1403" i="2"/>
  <c r="M1403" i="2" s="1"/>
  <c r="L1404" i="2"/>
  <c r="M1404" i="2" s="1"/>
  <c r="L1405" i="2"/>
  <c r="M1405" i="2" s="1"/>
  <c r="L1406" i="2"/>
  <c r="M1406" i="2" s="1"/>
  <c r="L1407" i="2"/>
  <c r="M1407" i="2" s="1"/>
  <c r="L1408" i="2"/>
  <c r="M1408" i="2" s="1"/>
  <c r="L1409" i="2"/>
  <c r="M1409" i="2" s="1"/>
  <c r="L1410" i="2"/>
  <c r="M1410" i="2" s="1"/>
  <c r="L1411" i="2"/>
  <c r="M1411" i="2" s="1"/>
  <c r="L1412" i="2"/>
  <c r="M1412" i="2" s="1"/>
  <c r="L1413" i="2"/>
  <c r="M1413" i="2" s="1"/>
  <c r="L1414" i="2"/>
  <c r="M1414" i="2" s="1"/>
  <c r="L1415" i="2"/>
  <c r="M1415" i="2" s="1"/>
  <c r="L1416" i="2"/>
  <c r="M1416" i="2" s="1"/>
  <c r="L1417" i="2"/>
  <c r="M1417" i="2" s="1"/>
  <c r="L1418" i="2"/>
  <c r="M1418" i="2" s="1"/>
  <c r="L1419" i="2"/>
  <c r="M1419" i="2" s="1"/>
  <c r="L1420" i="2"/>
  <c r="M1420" i="2" s="1"/>
  <c r="L1421" i="2"/>
  <c r="M1421" i="2" s="1"/>
  <c r="L1422" i="2"/>
  <c r="M1422" i="2" s="1"/>
  <c r="L1423" i="2"/>
  <c r="M1423" i="2" s="1"/>
  <c r="L1424" i="2"/>
  <c r="M1424" i="2" s="1"/>
  <c r="L1425" i="2"/>
  <c r="M1425" i="2" s="1"/>
  <c r="L1426" i="2"/>
  <c r="M1426" i="2" s="1"/>
  <c r="L1427" i="2"/>
  <c r="M1427" i="2" s="1"/>
  <c r="L1428" i="2"/>
  <c r="M1428" i="2" s="1"/>
  <c r="L1429" i="2"/>
  <c r="M1429" i="2" s="1"/>
  <c r="L1430" i="2"/>
  <c r="M1430" i="2" s="1"/>
  <c r="L1431" i="2"/>
  <c r="M1431" i="2" s="1"/>
  <c r="L1432" i="2"/>
  <c r="M1432" i="2" s="1"/>
  <c r="L1433" i="2"/>
  <c r="M1433" i="2" s="1"/>
  <c r="L1434" i="2"/>
  <c r="M1434" i="2" s="1"/>
  <c r="L1435" i="2"/>
  <c r="M1435" i="2" s="1"/>
  <c r="L1436" i="2"/>
  <c r="M1436" i="2" s="1"/>
  <c r="L1437" i="2"/>
  <c r="M1437" i="2" s="1"/>
  <c r="L1438" i="2"/>
  <c r="M1438" i="2" s="1"/>
  <c r="L1439" i="2"/>
  <c r="M1439" i="2" s="1"/>
  <c r="L1440" i="2"/>
  <c r="M1440" i="2" s="1"/>
  <c r="L1441" i="2"/>
  <c r="M1441" i="2" s="1"/>
  <c r="L1442" i="2"/>
  <c r="M1442" i="2" s="1"/>
  <c r="L1443" i="2"/>
  <c r="M1443" i="2" s="1"/>
  <c r="L1444" i="2"/>
  <c r="M1444" i="2" s="1"/>
  <c r="L1445" i="2"/>
  <c r="M1445" i="2" s="1"/>
  <c r="L1446" i="2"/>
  <c r="M1446" i="2" s="1"/>
  <c r="L1447" i="2"/>
  <c r="M1447" i="2" s="1"/>
  <c r="L1448" i="2"/>
  <c r="M1448" i="2" s="1"/>
  <c r="L1449" i="2"/>
  <c r="M1449" i="2" s="1"/>
  <c r="L1450" i="2"/>
  <c r="M1450" i="2" s="1"/>
  <c r="L1451" i="2"/>
  <c r="M1451" i="2" s="1"/>
  <c r="L1452" i="2"/>
  <c r="M1452" i="2" s="1"/>
  <c r="L1453" i="2"/>
  <c r="M1453" i="2" s="1"/>
  <c r="L1454" i="2"/>
  <c r="M1454" i="2" s="1"/>
  <c r="L1455" i="2"/>
  <c r="M1455" i="2" s="1"/>
  <c r="L1456" i="2"/>
  <c r="M1456" i="2" s="1"/>
  <c r="L1457" i="2"/>
  <c r="M1457" i="2" s="1"/>
  <c r="L1458" i="2"/>
  <c r="M1458" i="2" s="1"/>
  <c r="L1459" i="2"/>
  <c r="M1459" i="2" s="1"/>
  <c r="L1460" i="2"/>
  <c r="M1460" i="2" s="1"/>
  <c r="L1461" i="2"/>
  <c r="M1461" i="2" s="1"/>
  <c r="L1462" i="2"/>
  <c r="M1462" i="2" s="1"/>
  <c r="L1463" i="2"/>
  <c r="M1463" i="2" s="1"/>
  <c r="L1464" i="2"/>
  <c r="M1464" i="2" s="1"/>
  <c r="L1465" i="2"/>
  <c r="M1465" i="2" s="1"/>
  <c r="L1466" i="2"/>
  <c r="M1466" i="2" s="1"/>
  <c r="L1467" i="2"/>
  <c r="M1467" i="2" s="1"/>
  <c r="L1468" i="2"/>
  <c r="M1468" i="2" s="1"/>
  <c r="L1469" i="2"/>
  <c r="M1469" i="2" s="1"/>
  <c r="L1470" i="2"/>
  <c r="M1470" i="2" s="1"/>
  <c r="L1471" i="2"/>
  <c r="M1471" i="2" s="1"/>
  <c r="L1472" i="2"/>
  <c r="M1472" i="2" s="1"/>
  <c r="L1473" i="2"/>
  <c r="M1473" i="2" s="1"/>
  <c r="L1474" i="2"/>
  <c r="M1474" i="2" s="1"/>
  <c r="L1475" i="2"/>
  <c r="M1475" i="2" s="1"/>
  <c r="L1476" i="2"/>
  <c r="M1476" i="2" s="1"/>
  <c r="L1477" i="2"/>
  <c r="M1477" i="2" s="1"/>
  <c r="L1478" i="2"/>
  <c r="M1478" i="2" s="1"/>
  <c r="L1479" i="2"/>
  <c r="M1479" i="2" s="1"/>
  <c r="L1480" i="2"/>
  <c r="M1480" i="2" s="1"/>
  <c r="L1481" i="2"/>
  <c r="M1481" i="2" s="1"/>
  <c r="L1482" i="2"/>
  <c r="M1482" i="2" s="1"/>
  <c r="L1483" i="2"/>
  <c r="M1483" i="2" s="1"/>
  <c r="L1484" i="2"/>
  <c r="M1484" i="2" s="1"/>
  <c r="L1485" i="2"/>
  <c r="M1485" i="2" s="1"/>
  <c r="L1486" i="2"/>
  <c r="M1486" i="2" s="1"/>
  <c r="L1487" i="2"/>
  <c r="M1487" i="2" s="1"/>
  <c r="L1488" i="2"/>
  <c r="M1488" i="2" s="1"/>
  <c r="L1489" i="2"/>
  <c r="M1489" i="2" s="1"/>
  <c r="L1490" i="2"/>
  <c r="M1490" i="2" s="1"/>
  <c r="L1491" i="2"/>
  <c r="M1491" i="2" s="1"/>
  <c r="L1492" i="2"/>
  <c r="M1492" i="2" s="1"/>
  <c r="L1493" i="2"/>
  <c r="M1493" i="2" s="1"/>
  <c r="L1494" i="2"/>
  <c r="M1494" i="2" s="1"/>
  <c r="L1495" i="2"/>
  <c r="M1495" i="2" s="1"/>
  <c r="L1496" i="2"/>
  <c r="M1496" i="2" s="1"/>
  <c r="L1497" i="2"/>
  <c r="M1497" i="2" s="1"/>
  <c r="L1498" i="2"/>
  <c r="M1498" i="2" s="1"/>
  <c r="L1499" i="2"/>
  <c r="M1499" i="2" s="1"/>
  <c r="L1500" i="2"/>
  <c r="M1500" i="2" s="1"/>
  <c r="L1501" i="2"/>
  <c r="M1501" i="2" s="1"/>
  <c r="L1502" i="2"/>
  <c r="M1502" i="2" s="1"/>
  <c r="L1503" i="2"/>
  <c r="M1503" i="2" s="1"/>
  <c r="L1504" i="2"/>
  <c r="M1504" i="2" s="1"/>
  <c r="L1505" i="2"/>
  <c r="M1505" i="2" s="1"/>
  <c r="L1506" i="2"/>
  <c r="M1506" i="2" s="1"/>
  <c r="L1507" i="2"/>
  <c r="M1507" i="2" s="1"/>
  <c r="L1508" i="2"/>
  <c r="M1508" i="2" s="1"/>
  <c r="L1509" i="2"/>
  <c r="M1509" i="2" s="1"/>
  <c r="L1510" i="2"/>
  <c r="M1510" i="2" s="1"/>
  <c r="L1511" i="2"/>
  <c r="M1511" i="2" s="1"/>
  <c r="L1512" i="2"/>
  <c r="M1512" i="2" s="1"/>
  <c r="L1513" i="2"/>
  <c r="M1513" i="2" s="1"/>
  <c r="L1514" i="2"/>
  <c r="M1514" i="2" s="1"/>
  <c r="L1515" i="2"/>
  <c r="M1515" i="2" s="1"/>
  <c r="L1516" i="2"/>
  <c r="M1516" i="2" s="1"/>
  <c r="L1517" i="2"/>
  <c r="M1517" i="2" s="1"/>
  <c r="L1518" i="2"/>
  <c r="M1518" i="2" s="1"/>
  <c r="L1519" i="2"/>
  <c r="M1519" i="2" s="1"/>
  <c r="L1520" i="2"/>
  <c r="M1520" i="2" s="1"/>
  <c r="L1521" i="2"/>
  <c r="M1521" i="2" s="1"/>
  <c r="L1522" i="2"/>
  <c r="M1522" i="2" s="1"/>
  <c r="L1523" i="2"/>
  <c r="M1523" i="2" s="1"/>
  <c r="L1524" i="2"/>
  <c r="M1524" i="2" s="1"/>
  <c r="L1525" i="2"/>
  <c r="M1525" i="2" s="1"/>
  <c r="L1526" i="2"/>
  <c r="M1526" i="2" s="1"/>
  <c r="L1527" i="2"/>
  <c r="M1527" i="2" s="1"/>
  <c r="L1528" i="2"/>
  <c r="M1528" i="2" s="1"/>
  <c r="L1529" i="2"/>
  <c r="M1529" i="2" s="1"/>
  <c r="L1530" i="2"/>
  <c r="M1530" i="2" s="1"/>
  <c r="L1531" i="2"/>
  <c r="M1531" i="2" s="1"/>
  <c r="L1532" i="2"/>
  <c r="M1532" i="2" s="1"/>
  <c r="L1533" i="2"/>
  <c r="M1533" i="2" s="1"/>
  <c r="L1534" i="2"/>
  <c r="M1534" i="2" s="1"/>
  <c r="L1535" i="2"/>
  <c r="M1535" i="2" s="1"/>
  <c r="L1536" i="2"/>
  <c r="M1536" i="2" s="1"/>
  <c r="L1537" i="2"/>
  <c r="M1537" i="2" s="1"/>
  <c r="L1538" i="2"/>
  <c r="M1538" i="2" s="1"/>
  <c r="L1539" i="2"/>
  <c r="M1539" i="2" s="1"/>
  <c r="L1540" i="2"/>
  <c r="M1540" i="2" s="1"/>
  <c r="L1541" i="2"/>
  <c r="M1541" i="2" s="1"/>
  <c r="L1542" i="2"/>
  <c r="M1542" i="2" s="1"/>
  <c r="L1543" i="2"/>
  <c r="M1543" i="2" s="1"/>
  <c r="L1544" i="2"/>
  <c r="M1544" i="2" s="1"/>
  <c r="L1545" i="2"/>
  <c r="M1545" i="2" s="1"/>
  <c r="L1546" i="2"/>
  <c r="M1546" i="2" s="1"/>
  <c r="L1547" i="2"/>
  <c r="M1547" i="2" s="1"/>
  <c r="L1548" i="2"/>
  <c r="M1548" i="2" s="1"/>
  <c r="L1549" i="2"/>
  <c r="M1549" i="2" s="1"/>
  <c r="L1550" i="2"/>
  <c r="M1550" i="2" s="1"/>
  <c r="L1551" i="2"/>
  <c r="M1551" i="2" s="1"/>
  <c r="L1552" i="2"/>
  <c r="M1552" i="2" s="1"/>
  <c r="L1553" i="2"/>
  <c r="M1553" i="2" s="1"/>
  <c r="L1554" i="2"/>
  <c r="M1554" i="2" s="1"/>
  <c r="L1555" i="2"/>
  <c r="M1555" i="2" s="1"/>
  <c r="L1556" i="2"/>
  <c r="M1556" i="2" s="1"/>
  <c r="L1557" i="2"/>
  <c r="M1557" i="2" s="1"/>
  <c r="L1558" i="2"/>
  <c r="M1558" i="2" s="1"/>
  <c r="L1559" i="2"/>
  <c r="M1559" i="2" s="1"/>
  <c r="L1560" i="2"/>
  <c r="M1560" i="2" s="1"/>
  <c r="L1561" i="2"/>
  <c r="M1561" i="2" s="1"/>
  <c r="L1562" i="2"/>
  <c r="M1562" i="2" s="1"/>
  <c r="L1563" i="2"/>
  <c r="M1563" i="2" s="1"/>
  <c r="L1564" i="2"/>
  <c r="M1564" i="2" s="1"/>
  <c r="L1565" i="2"/>
  <c r="M1565" i="2" s="1"/>
  <c r="L1566" i="2"/>
  <c r="M1566" i="2" s="1"/>
  <c r="L1567" i="2"/>
  <c r="M1567" i="2" s="1"/>
  <c r="L1568" i="2"/>
  <c r="M1568" i="2" s="1"/>
  <c r="L1569" i="2"/>
  <c r="M1569" i="2" s="1"/>
  <c r="L1570" i="2"/>
  <c r="M1570" i="2" s="1"/>
  <c r="L1571" i="2"/>
  <c r="M1571" i="2" s="1"/>
  <c r="L1572" i="2"/>
  <c r="M1572" i="2" s="1"/>
  <c r="L1573" i="2"/>
  <c r="M1573" i="2" s="1"/>
  <c r="L1574" i="2"/>
  <c r="M1574" i="2" s="1"/>
  <c r="L1575" i="2"/>
  <c r="M1575" i="2" s="1"/>
  <c r="L1576" i="2"/>
  <c r="M1576" i="2" s="1"/>
  <c r="L1577" i="2"/>
  <c r="M1577" i="2" s="1"/>
  <c r="L1578" i="2"/>
  <c r="M1578" i="2" s="1"/>
  <c r="L1579" i="2"/>
  <c r="M1579" i="2" s="1"/>
  <c r="L1580" i="2"/>
  <c r="M1580" i="2" s="1"/>
  <c r="L1581" i="2"/>
  <c r="M1581" i="2" s="1"/>
  <c r="L1582" i="2"/>
  <c r="M1582" i="2" s="1"/>
  <c r="L1583" i="2"/>
  <c r="M1583" i="2" s="1"/>
  <c r="L1584" i="2"/>
  <c r="M1584" i="2" s="1"/>
  <c r="L1585" i="2"/>
  <c r="M1585" i="2" s="1"/>
  <c r="L1586" i="2"/>
  <c r="M1586" i="2" s="1"/>
  <c r="L1587" i="2"/>
  <c r="M1587" i="2" s="1"/>
  <c r="L1588" i="2"/>
  <c r="M1588" i="2" s="1"/>
  <c r="L1589" i="2"/>
  <c r="M1589" i="2" s="1"/>
  <c r="L1590" i="2"/>
  <c r="M1590" i="2" s="1"/>
  <c r="L1591" i="2"/>
  <c r="M1591" i="2" s="1"/>
  <c r="L1592" i="2"/>
  <c r="M1592" i="2" s="1"/>
  <c r="L1593" i="2"/>
  <c r="M1593" i="2" s="1"/>
  <c r="L1594" i="2"/>
  <c r="M1594" i="2" s="1"/>
  <c r="L1595" i="2"/>
  <c r="M1595" i="2" s="1"/>
  <c r="L1596" i="2"/>
  <c r="M1596" i="2" s="1"/>
  <c r="L1597" i="2"/>
  <c r="M1597" i="2" s="1"/>
  <c r="L1598" i="2"/>
  <c r="M1598" i="2" s="1"/>
  <c r="L1599" i="2"/>
  <c r="M1599" i="2" s="1"/>
  <c r="L1600" i="2"/>
  <c r="M1600" i="2" s="1"/>
  <c r="L1601" i="2"/>
  <c r="M1601" i="2" s="1"/>
  <c r="L1602" i="2"/>
  <c r="M1602" i="2" s="1"/>
  <c r="L1603" i="2"/>
  <c r="M1603" i="2" s="1"/>
  <c r="L1604" i="2"/>
  <c r="M1604" i="2" s="1"/>
  <c r="L1605" i="2"/>
  <c r="M1605" i="2" s="1"/>
  <c r="L1606" i="2"/>
  <c r="M1606" i="2" s="1"/>
  <c r="L1607" i="2"/>
  <c r="M1607" i="2" s="1"/>
  <c r="L1608" i="2"/>
  <c r="M1608" i="2" s="1"/>
  <c r="L1609" i="2"/>
  <c r="M1609" i="2" s="1"/>
  <c r="L1610" i="2"/>
  <c r="M1610" i="2" s="1"/>
  <c r="L1611" i="2"/>
  <c r="M1611" i="2" s="1"/>
  <c r="L1612" i="2"/>
  <c r="M1612" i="2" s="1"/>
  <c r="L1613" i="2"/>
  <c r="M1613" i="2" s="1"/>
  <c r="L1614" i="2"/>
  <c r="M1614" i="2" s="1"/>
  <c r="L1615" i="2"/>
  <c r="M1615" i="2" s="1"/>
  <c r="L1616" i="2"/>
  <c r="M1616" i="2" s="1"/>
  <c r="L1617" i="2"/>
  <c r="M1617" i="2" s="1"/>
  <c r="L1618" i="2"/>
  <c r="M1618" i="2" s="1"/>
  <c r="L1619" i="2"/>
  <c r="M1619" i="2" s="1"/>
  <c r="L1620" i="2"/>
  <c r="M1620" i="2" s="1"/>
  <c r="L1621" i="2"/>
  <c r="M1621" i="2" s="1"/>
  <c r="L1622" i="2"/>
  <c r="M1622" i="2" s="1"/>
  <c r="L1623" i="2"/>
  <c r="M1623" i="2" s="1"/>
  <c r="L1624" i="2"/>
  <c r="M1624" i="2" s="1"/>
  <c r="L1625" i="2"/>
  <c r="M1625" i="2" s="1"/>
  <c r="L1626" i="2"/>
  <c r="M1626" i="2" s="1"/>
  <c r="L1627" i="2"/>
  <c r="M1627" i="2" s="1"/>
  <c r="L1628" i="2"/>
  <c r="M1628" i="2" s="1"/>
  <c r="L1629" i="2"/>
  <c r="M1629" i="2" s="1"/>
  <c r="L1630" i="2"/>
  <c r="M1630" i="2" s="1"/>
  <c r="L1631" i="2"/>
  <c r="M1631" i="2" s="1"/>
  <c r="L1632" i="2"/>
  <c r="M1632" i="2" s="1"/>
  <c r="L1633" i="2"/>
  <c r="M1633" i="2" s="1"/>
  <c r="L1634" i="2"/>
  <c r="M1634" i="2" s="1"/>
  <c r="L1635" i="2"/>
  <c r="M1635" i="2" s="1"/>
  <c r="L1636" i="2"/>
  <c r="M1636" i="2" s="1"/>
  <c r="L1637" i="2"/>
  <c r="M1637" i="2" s="1"/>
  <c r="L1638" i="2"/>
  <c r="M1638" i="2" s="1"/>
  <c r="L1639" i="2"/>
  <c r="M1639" i="2" s="1"/>
  <c r="L1640" i="2"/>
  <c r="M1640" i="2" s="1"/>
  <c r="L1641" i="2"/>
  <c r="M1641" i="2" s="1"/>
  <c r="L1642" i="2"/>
  <c r="M1642" i="2" s="1"/>
  <c r="L1643" i="2"/>
  <c r="M1643" i="2" s="1"/>
  <c r="L1644" i="2"/>
  <c r="M1644" i="2" s="1"/>
  <c r="L1645" i="2"/>
  <c r="M1645" i="2" s="1"/>
  <c r="L1646" i="2"/>
  <c r="M1646" i="2" s="1"/>
  <c r="L1647" i="2"/>
  <c r="M1647" i="2" s="1"/>
  <c r="L1648" i="2"/>
  <c r="M1648" i="2" s="1"/>
  <c r="L1649" i="2"/>
  <c r="M1649" i="2" s="1"/>
  <c r="L1650" i="2"/>
  <c r="M1650" i="2" s="1"/>
  <c r="L1651" i="2"/>
  <c r="M1651" i="2" s="1"/>
  <c r="L1652" i="2"/>
  <c r="M1652" i="2" s="1"/>
  <c r="L1653" i="2"/>
  <c r="M1653" i="2" s="1"/>
  <c r="L1654" i="2"/>
  <c r="M1654" i="2" s="1"/>
  <c r="L1655" i="2"/>
  <c r="M1655" i="2" s="1"/>
  <c r="L1656" i="2"/>
  <c r="M1656" i="2" s="1"/>
  <c r="L1657" i="2"/>
  <c r="M1657" i="2" s="1"/>
  <c r="L1658" i="2"/>
  <c r="M1658" i="2" s="1"/>
  <c r="L1659" i="2"/>
  <c r="M1659" i="2" s="1"/>
  <c r="L1660" i="2"/>
  <c r="M1660" i="2" s="1"/>
  <c r="L1661" i="2"/>
  <c r="M1661" i="2" s="1"/>
  <c r="L1662" i="2"/>
  <c r="M1662" i="2" s="1"/>
  <c r="L1663" i="2"/>
  <c r="M1663" i="2" s="1"/>
  <c r="L1664" i="2"/>
  <c r="M1664" i="2" s="1"/>
  <c r="L1665" i="2"/>
  <c r="M1665" i="2" s="1"/>
  <c r="L1666" i="2"/>
  <c r="M1666" i="2" s="1"/>
  <c r="L1667" i="2"/>
  <c r="M1667" i="2" s="1"/>
  <c r="L1668" i="2"/>
  <c r="M1668" i="2" s="1"/>
  <c r="L1669" i="2"/>
  <c r="M1669" i="2" s="1"/>
  <c r="L1670" i="2"/>
  <c r="M1670" i="2" s="1"/>
  <c r="L1671" i="2"/>
  <c r="M1671" i="2" s="1"/>
  <c r="L1672" i="2"/>
  <c r="M1672" i="2" s="1"/>
  <c r="L1673" i="2"/>
  <c r="M1673" i="2" s="1"/>
  <c r="L1674" i="2"/>
  <c r="M1674" i="2" s="1"/>
  <c r="L1675" i="2"/>
  <c r="M1675" i="2" s="1"/>
  <c r="L1676" i="2"/>
  <c r="M1676" i="2" s="1"/>
  <c r="L1677" i="2"/>
  <c r="M1677" i="2" s="1"/>
  <c r="L1678" i="2"/>
  <c r="M1678" i="2" s="1"/>
  <c r="L1679" i="2"/>
  <c r="M1679" i="2" s="1"/>
  <c r="L1680" i="2"/>
  <c r="M1680" i="2" s="1"/>
  <c r="L1681" i="2"/>
  <c r="M1681" i="2" s="1"/>
  <c r="L1682" i="2"/>
  <c r="M1682" i="2" s="1"/>
  <c r="L1683" i="2"/>
  <c r="M1683" i="2" s="1"/>
  <c r="L1684" i="2"/>
  <c r="M1684" i="2" s="1"/>
  <c r="L1685" i="2"/>
  <c r="M1685" i="2" s="1"/>
  <c r="L1686" i="2"/>
  <c r="M1686" i="2" s="1"/>
  <c r="L1687" i="2"/>
  <c r="M1687" i="2" s="1"/>
  <c r="L1688" i="2"/>
  <c r="M1688" i="2" s="1"/>
  <c r="L1689" i="2"/>
  <c r="M1689" i="2" s="1"/>
  <c r="L1690" i="2"/>
  <c r="M1690" i="2" s="1"/>
  <c r="L1691" i="2"/>
  <c r="M1691" i="2" s="1"/>
  <c r="L1692" i="2"/>
  <c r="M1692" i="2" s="1"/>
  <c r="L1693" i="2"/>
  <c r="M1693" i="2" s="1"/>
  <c r="L1694" i="2"/>
  <c r="M1694" i="2" s="1"/>
  <c r="L1695" i="2"/>
  <c r="M1695" i="2" s="1"/>
  <c r="L1696" i="2"/>
  <c r="M1696" i="2" s="1"/>
  <c r="L1697" i="2"/>
  <c r="M1697" i="2" s="1"/>
  <c r="L1698" i="2"/>
  <c r="M1698" i="2" s="1"/>
  <c r="L1699" i="2"/>
  <c r="M1699" i="2" s="1"/>
  <c r="L1700" i="2"/>
  <c r="M1700" i="2" s="1"/>
  <c r="L1701" i="2"/>
  <c r="M1701" i="2" s="1"/>
  <c r="L1702" i="2"/>
  <c r="M1702" i="2" s="1"/>
  <c r="L1703" i="2"/>
  <c r="M1703" i="2" s="1"/>
  <c r="L1704" i="2"/>
  <c r="M1704" i="2" s="1"/>
  <c r="L1705" i="2"/>
  <c r="M1705" i="2" s="1"/>
  <c r="L1706" i="2"/>
  <c r="M1706" i="2" s="1"/>
  <c r="L1707" i="2"/>
  <c r="M1707" i="2" s="1"/>
  <c r="L1708" i="2"/>
  <c r="M1708" i="2" s="1"/>
  <c r="L1709" i="2"/>
  <c r="M1709" i="2" s="1"/>
  <c r="L1710" i="2"/>
  <c r="M1710" i="2" s="1"/>
  <c r="L1711" i="2"/>
  <c r="M1711" i="2" s="1"/>
  <c r="L1712" i="2"/>
  <c r="M1712" i="2" s="1"/>
  <c r="L1713" i="2"/>
  <c r="M1713" i="2" s="1"/>
  <c r="L1714" i="2"/>
  <c r="M1714" i="2" s="1"/>
  <c r="L1715" i="2"/>
  <c r="M1715" i="2" s="1"/>
  <c r="L1716" i="2"/>
  <c r="M1716" i="2" s="1"/>
  <c r="L1717" i="2"/>
  <c r="M1717" i="2" s="1"/>
  <c r="L1718" i="2"/>
  <c r="M1718" i="2" s="1"/>
  <c r="L1719" i="2"/>
  <c r="M1719" i="2" s="1"/>
  <c r="L1720" i="2"/>
  <c r="M1720" i="2" s="1"/>
  <c r="L1721" i="2"/>
  <c r="M1721" i="2" s="1"/>
  <c r="L1722" i="2"/>
  <c r="M1722" i="2" s="1"/>
  <c r="L1723" i="2"/>
  <c r="M1723" i="2" s="1"/>
  <c r="L1724" i="2"/>
  <c r="M1724" i="2" s="1"/>
  <c r="L1725" i="2"/>
  <c r="M1725" i="2" s="1"/>
  <c r="L1726" i="2"/>
  <c r="M1726" i="2" s="1"/>
  <c r="L1727" i="2"/>
  <c r="M1727" i="2" s="1"/>
  <c r="L1728" i="2"/>
  <c r="M1728" i="2" s="1"/>
  <c r="L1729" i="2"/>
  <c r="M1729" i="2" s="1"/>
  <c r="L1730" i="2"/>
  <c r="M1730" i="2" s="1"/>
  <c r="L1731" i="2"/>
  <c r="M1731" i="2" s="1"/>
  <c r="L1732" i="2"/>
  <c r="M1732" i="2" s="1"/>
  <c r="L1733" i="2"/>
  <c r="M1733" i="2" s="1"/>
  <c r="L1734" i="2"/>
  <c r="M1734" i="2" s="1"/>
  <c r="L1735" i="2"/>
  <c r="M1735" i="2" s="1"/>
  <c r="L1736" i="2"/>
  <c r="M1736" i="2" s="1"/>
  <c r="L1737" i="2"/>
  <c r="M1737" i="2" s="1"/>
  <c r="L1738" i="2"/>
  <c r="M1738" i="2" s="1"/>
  <c r="L1739" i="2"/>
  <c r="M1739" i="2" s="1"/>
  <c r="L1740" i="2"/>
  <c r="M1740" i="2" s="1"/>
  <c r="L1741" i="2"/>
  <c r="M1741" i="2" s="1"/>
  <c r="L1742" i="2"/>
  <c r="M1742" i="2" s="1"/>
  <c r="L1743" i="2"/>
  <c r="M1743" i="2" s="1"/>
  <c r="L1744" i="2"/>
  <c r="M1744" i="2" s="1"/>
  <c r="L1745" i="2"/>
  <c r="M1745" i="2" s="1"/>
  <c r="L1746" i="2"/>
  <c r="M1746" i="2" s="1"/>
  <c r="L1747" i="2"/>
  <c r="M1747" i="2" s="1"/>
  <c r="L1748" i="2"/>
  <c r="M1748" i="2" s="1"/>
  <c r="L1749" i="2"/>
  <c r="M1749" i="2" s="1"/>
  <c r="L1750" i="2"/>
  <c r="M1750" i="2" s="1"/>
  <c r="L1751" i="2"/>
  <c r="M1751" i="2" s="1"/>
  <c r="L1752" i="2"/>
  <c r="M1752" i="2" s="1"/>
  <c r="L1753" i="2"/>
  <c r="M1753" i="2" s="1"/>
  <c r="L1754" i="2"/>
  <c r="M1754" i="2" s="1"/>
  <c r="L1755" i="2"/>
  <c r="M1755" i="2" s="1"/>
  <c r="L1756" i="2"/>
  <c r="M1756" i="2" s="1"/>
  <c r="L1757" i="2"/>
  <c r="M1757" i="2" s="1"/>
  <c r="L1758" i="2"/>
  <c r="M1758" i="2" s="1"/>
  <c r="L1759" i="2"/>
  <c r="M1759" i="2" s="1"/>
  <c r="L1760" i="2"/>
  <c r="M1760" i="2" s="1"/>
  <c r="L1761" i="2"/>
  <c r="M1761" i="2" s="1"/>
  <c r="L1762" i="2"/>
  <c r="M1762" i="2" s="1"/>
  <c r="L1763" i="2"/>
  <c r="M1763" i="2" s="1"/>
  <c r="L1764" i="2"/>
  <c r="M1764" i="2" s="1"/>
  <c r="L1765" i="2"/>
  <c r="M1765" i="2" s="1"/>
  <c r="L1766" i="2"/>
  <c r="M1766" i="2" s="1"/>
  <c r="L1767" i="2"/>
  <c r="M1767" i="2" s="1"/>
  <c r="L1768" i="2"/>
  <c r="M1768" i="2" s="1"/>
  <c r="L1769" i="2"/>
  <c r="M1769" i="2" s="1"/>
  <c r="L1770" i="2"/>
  <c r="M1770" i="2" s="1"/>
  <c r="L1771" i="2"/>
  <c r="M1771" i="2" s="1"/>
  <c r="L1772" i="2"/>
  <c r="M1772" i="2" s="1"/>
  <c r="L1773" i="2"/>
  <c r="M1773" i="2" s="1"/>
  <c r="L1774" i="2"/>
  <c r="M1774" i="2" s="1"/>
  <c r="L1775" i="2"/>
  <c r="M1775" i="2" s="1"/>
  <c r="L1776" i="2"/>
  <c r="M1776" i="2" s="1"/>
  <c r="L1777" i="2"/>
  <c r="M1777" i="2" s="1"/>
  <c r="L1778" i="2"/>
  <c r="M1778" i="2" s="1"/>
  <c r="L1779" i="2"/>
  <c r="M1779" i="2" s="1"/>
  <c r="L1780" i="2"/>
  <c r="M1780" i="2" s="1"/>
  <c r="L1781" i="2"/>
  <c r="M1781" i="2" s="1"/>
  <c r="L1782" i="2"/>
  <c r="M1782" i="2" s="1"/>
  <c r="L1783" i="2"/>
  <c r="M1783" i="2" s="1"/>
  <c r="L1784" i="2"/>
  <c r="M1784" i="2" s="1"/>
  <c r="L1785" i="2"/>
  <c r="M1785" i="2" s="1"/>
  <c r="L1786" i="2"/>
  <c r="M1786" i="2" s="1"/>
  <c r="L1787" i="2"/>
  <c r="M1787" i="2" s="1"/>
  <c r="L1788" i="2"/>
  <c r="M1788" i="2" s="1"/>
  <c r="L1789" i="2"/>
  <c r="M1789" i="2" s="1"/>
  <c r="L1790" i="2"/>
  <c r="M1790" i="2" s="1"/>
  <c r="L1791" i="2"/>
  <c r="M1791" i="2" s="1"/>
  <c r="L1792" i="2"/>
  <c r="M1792" i="2" s="1"/>
  <c r="L1793" i="2"/>
  <c r="M1793" i="2" s="1"/>
  <c r="L1794" i="2"/>
  <c r="M1794" i="2" s="1"/>
  <c r="L1795" i="2"/>
  <c r="M1795" i="2" s="1"/>
  <c r="L1796" i="2"/>
  <c r="M1796" i="2" s="1"/>
  <c r="L1797" i="2"/>
  <c r="M1797" i="2" s="1"/>
  <c r="L1798" i="2"/>
  <c r="M1798" i="2" s="1"/>
  <c r="L1799" i="2"/>
  <c r="M1799" i="2" s="1"/>
  <c r="L1800" i="2"/>
  <c r="M1800" i="2" s="1"/>
  <c r="L1801" i="2"/>
  <c r="M1801" i="2" s="1"/>
  <c r="L1802" i="2"/>
  <c r="M1802" i="2" s="1"/>
  <c r="L1803" i="2"/>
  <c r="M1803" i="2" s="1"/>
  <c r="L1804" i="2"/>
  <c r="M1804" i="2" s="1"/>
  <c r="L1805" i="2"/>
  <c r="M1805" i="2" s="1"/>
  <c r="L1806" i="2"/>
  <c r="M1806" i="2" s="1"/>
  <c r="L1807" i="2"/>
  <c r="M1807" i="2" s="1"/>
  <c r="L1808" i="2"/>
  <c r="M1808" i="2" s="1"/>
  <c r="L1809" i="2"/>
  <c r="M1809" i="2" s="1"/>
  <c r="L1810" i="2"/>
  <c r="M1810" i="2" s="1"/>
  <c r="L1811" i="2"/>
  <c r="M1811" i="2" s="1"/>
  <c r="L1812" i="2"/>
  <c r="M1812" i="2" s="1"/>
  <c r="L1813" i="2"/>
  <c r="M1813" i="2" s="1"/>
  <c r="L1814" i="2"/>
  <c r="M1814" i="2" s="1"/>
  <c r="L1815" i="2"/>
  <c r="M1815" i="2" s="1"/>
  <c r="L1816" i="2"/>
  <c r="M1816" i="2" s="1"/>
  <c r="L1817" i="2"/>
  <c r="M1817" i="2" s="1"/>
  <c r="L1818" i="2"/>
  <c r="M1818" i="2" s="1"/>
  <c r="L1819" i="2"/>
  <c r="M1819" i="2" s="1"/>
  <c r="L1820" i="2"/>
  <c r="M1820" i="2" s="1"/>
  <c r="L1821" i="2"/>
  <c r="M1821" i="2" s="1"/>
  <c r="L1822" i="2"/>
  <c r="M1822" i="2" s="1"/>
  <c r="L1823" i="2"/>
  <c r="M1823" i="2" s="1"/>
  <c r="L1824" i="2"/>
  <c r="M1824" i="2" s="1"/>
  <c r="L1825" i="2"/>
  <c r="M1825" i="2" s="1"/>
  <c r="L1826" i="2"/>
  <c r="M1826" i="2" s="1"/>
  <c r="L1827" i="2"/>
  <c r="M1827" i="2" s="1"/>
  <c r="L1828" i="2"/>
  <c r="M1828" i="2" s="1"/>
  <c r="L1829" i="2"/>
  <c r="M1829" i="2" s="1"/>
  <c r="L1830" i="2"/>
  <c r="M1830" i="2" s="1"/>
  <c r="L1831" i="2"/>
  <c r="M1831" i="2" s="1"/>
  <c r="L1832" i="2"/>
  <c r="M1832" i="2" s="1"/>
  <c r="L1833" i="2"/>
  <c r="M1833" i="2" s="1"/>
  <c r="L1834" i="2"/>
  <c r="M1834" i="2" s="1"/>
  <c r="L1835" i="2"/>
  <c r="M1835" i="2" s="1"/>
  <c r="L1836" i="2"/>
  <c r="M1836" i="2" s="1"/>
  <c r="L1837" i="2"/>
  <c r="M1837" i="2" s="1"/>
  <c r="L1838" i="2"/>
  <c r="M1838" i="2" s="1"/>
  <c r="L1839" i="2"/>
  <c r="M1839" i="2" s="1"/>
  <c r="L1840" i="2"/>
  <c r="M1840" i="2" s="1"/>
  <c r="L1841" i="2"/>
  <c r="M1841" i="2" s="1"/>
  <c r="L1842" i="2"/>
  <c r="M1842" i="2" s="1"/>
  <c r="L1843" i="2"/>
  <c r="M1843" i="2" s="1"/>
  <c r="L1844" i="2"/>
  <c r="M1844" i="2" s="1"/>
  <c r="L1845" i="2"/>
  <c r="M1845" i="2" s="1"/>
  <c r="L1846" i="2"/>
  <c r="M1846" i="2" s="1"/>
  <c r="L1847" i="2"/>
  <c r="M1847" i="2" s="1"/>
  <c r="L1848" i="2"/>
  <c r="M1848" i="2" s="1"/>
  <c r="L1849" i="2"/>
  <c r="M1849" i="2" s="1"/>
  <c r="L1850" i="2"/>
  <c r="M1850" i="2" s="1"/>
  <c r="L1851" i="2"/>
  <c r="M1851" i="2" s="1"/>
  <c r="L1852" i="2"/>
  <c r="M1852" i="2" s="1"/>
  <c r="L1853" i="2"/>
  <c r="M1853" i="2" s="1"/>
  <c r="L1854" i="2"/>
  <c r="M1854" i="2" s="1"/>
  <c r="L1855" i="2"/>
  <c r="M1855" i="2" s="1"/>
  <c r="L1856" i="2"/>
  <c r="M1856" i="2" s="1"/>
  <c r="L1857" i="2"/>
  <c r="M1857" i="2" s="1"/>
  <c r="L1858" i="2"/>
  <c r="M1858" i="2" s="1"/>
  <c r="L1859" i="2"/>
  <c r="M1859" i="2" s="1"/>
  <c r="L1860" i="2"/>
  <c r="M1860" i="2" s="1"/>
  <c r="L1861" i="2"/>
  <c r="M1861" i="2" s="1"/>
  <c r="L1862" i="2"/>
  <c r="M1862" i="2" s="1"/>
  <c r="L1863" i="2"/>
  <c r="M1863" i="2" s="1"/>
  <c r="L1864" i="2"/>
  <c r="M1864" i="2" s="1"/>
  <c r="L1865" i="2"/>
  <c r="M1865" i="2" s="1"/>
  <c r="L1866" i="2"/>
  <c r="M1866" i="2" s="1"/>
  <c r="L1867" i="2"/>
  <c r="M1867" i="2" s="1"/>
  <c r="L1868" i="2"/>
  <c r="M1868" i="2" s="1"/>
  <c r="L1869" i="2"/>
  <c r="M1869" i="2" s="1"/>
  <c r="L1870" i="2"/>
  <c r="M1870" i="2" s="1"/>
  <c r="L1871" i="2"/>
  <c r="M1871" i="2" s="1"/>
  <c r="L1872" i="2"/>
  <c r="M1872" i="2" s="1"/>
  <c r="L1873" i="2"/>
  <c r="M1873" i="2" s="1"/>
  <c r="L1874" i="2"/>
  <c r="M1874" i="2" s="1"/>
  <c r="L1875" i="2"/>
  <c r="M1875" i="2" s="1"/>
  <c r="L1876" i="2"/>
  <c r="M1876" i="2" s="1"/>
  <c r="L1877" i="2"/>
  <c r="M1877" i="2" s="1"/>
  <c r="L1878" i="2"/>
  <c r="M1878" i="2" s="1"/>
  <c r="L1879" i="2"/>
  <c r="M1879" i="2" s="1"/>
  <c r="L1880" i="2"/>
  <c r="M1880" i="2" s="1"/>
  <c r="L1881" i="2"/>
  <c r="M1881" i="2" s="1"/>
  <c r="L1882" i="2"/>
  <c r="M1882" i="2" s="1"/>
  <c r="L1883" i="2"/>
  <c r="M1883" i="2" s="1"/>
  <c r="L1884" i="2"/>
  <c r="M1884" i="2" s="1"/>
  <c r="L1885" i="2"/>
  <c r="M1885" i="2" s="1"/>
  <c r="L1886" i="2"/>
  <c r="M1886" i="2" s="1"/>
  <c r="L1887" i="2"/>
  <c r="M1887" i="2" s="1"/>
  <c r="L1888" i="2"/>
  <c r="M1888" i="2" s="1"/>
  <c r="L1889" i="2"/>
  <c r="M1889" i="2" s="1"/>
  <c r="L1890" i="2"/>
  <c r="M1890" i="2" s="1"/>
  <c r="L1891" i="2"/>
  <c r="M1891" i="2" s="1"/>
  <c r="L1892" i="2"/>
  <c r="M1892" i="2" s="1"/>
  <c r="L1893" i="2"/>
  <c r="M1893" i="2" s="1"/>
  <c r="L1894" i="2"/>
  <c r="M1894" i="2" s="1"/>
  <c r="L1895" i="2"/>
  <c r="M1895" i="2" s="1"/>
  <c r="L1896" i="2"/>
  <c r="M1896" i="2" s="1"/>
  <c r="L1897" i="2"/>
  <c r="M1897" i="2" s="1"/>
  <c r="L1898" i="2"/>
  <c r="M1898" i="2" s="1"/>
  <c r="L1899" i="2"/>
  <c r="M1899" i="2" s="1"/>
  <c r="L1900" i="2"/>
  <c r="M1900" i="2" s="1"/>
  <c r="L1901" i="2"/>
  <c r="M1901" i="2" s="1"/>
  <c r="L1902" i="2"/>
  <c r="M1902" i="2" s="1"/>
  <c r="L1903" i="2"/>
  <c r="M1903" i="2" s="1"/>
  <c r="L1904" i="2"/>
  <c r="M1904" i="2" s="1"/>
  <c r="L1905" i="2"/>
  <c r="M1905" i="2" s="1"/>
  <c r="L1906" i="2"/>
  <c r="M1906" i="2" s="1"/>
  <c r="L1907" i="2"/>
  <c r="M1907" i="2" s="1"/>
  <c r="L1908" i="2"/>
  <c r="M1908" i="2" s="1"/>
  <c r="L1909" i="2"/>
  <c r="M1909" i="2" s="1"/>
  <c r="L1910" i="2"/>
  <c r="M1910" i="2" s="1"/>
  <c r="L1911" i="2"/>
  <c r="M1911" i="2" s="1"/>
  <c r="L1912" i="2"/>
  <c r="M1912" i="2" s="1"/>
  <c r="L1913" i="2"/>
  <c r="M1913" i="2" s="1"/>
  <c r="L1914" i="2"/>
  <c r="M1914" i="2" s="1"/>
  <c r="L1915" i="2"/>
  <c r="M1915" i="2" s="1"/>
  <c r="L1916" i="2"/>
  <c r="M1916" i="2" s="1"/>
  <c r="L1917" i="2"/>
  <c r="M1917" i="2" s="1"/>
  <c r="L1918" i="2"/>
  <c r="M1918" i="2" s="1"/>
  <c r="L1919" i="2"/>
  <c r="M1919" i="2" s="1"/>
  <c r="L1920" i="2"/>
  <c r="M1920" i="2" s="1"/>
  <c r="L1921" i="2"/>
  <c r="M1921" i="2" s="1"/>
  <c r="L1922" i="2"/>
  <c r="M1922" i="2" s="1"/>
  <c r="L1923" i="2"/>
  <c r="M1923" i="2" s="1"/>
  <c r="L1924" i="2"/>
  <c r="M1924" i="2" s="1"/>
  <c r="L1925" i="2"/>
  <c r="M1925" i="2" s="1"/>
  <c r="L1926" i="2"/>
  <c r="M1926" i="2" s="1"/>
  <c r="L1927" i="2"/>
  <c r="M1927" i="2" s="1"/>
  <c r="L1928" i="2"/>
  <c r="M1928" i="2" s="1"/>
  <c r="L1929" i="2"/>
  <c r="M1929" i="2" s="1"/>
  <c r="L1930" i="2"/>
  <c r="M1930" i="2" s="1"/>
  <c r="L1931" i="2"/>
  <c r="M1931" i="2" s="1"/>
  <c r="L1932" i="2"/>
  <c r="M1932" i="2" s="1"/>
  <c r="L1933" i="2"/>
  <c r="M1933" i="2" s="1"/>
  <c r="L1934" i="2"/>
  <c r="M1934" i="2" s="1"/>
  <c r="L1935" i="2"/>
  <c r="M1935" i="2" s="1"/>
  <c r="L1936" i="2"/>
  <c r="M1936" i="2" s="1"/>
  <c r="L1937" i="2"/>
  <c r="M1937" i="2" s="1"/>
  <c r="L1938" i="2"/>
  <c r="M1938" i="2" s="1"/>
  <c r="L1939" i="2"/>
  <c r="M1939" i="2" s="1"/>
  <c r="L1940" i="2"/>
  <c r="M1940" i="2" s="1"/>
  <c r="L1941" i="2"/>
  <c r="M1941" i="2" s="1"/>
  <c r="L1942" i="2"/>
  <c r="M1942" i="2" s="1"/>
  <c r="L1943" i="2"/>
  <c r="M1943" i="2" s="1"/>
  <c r="L1944" i="2"/>
  <c r="M1944" i="2" s="1"/>
  <c r="L1945" i="2"/>
  <c r="M1945" i="2" s="1"/>
  <c r="L1946" i="2"/>
  <c r="M1946" i="2" s="1"/>
  <c r="L1947" i="2"/>
  <c r="M1947" i="2" s="1"/>
  <c r="L1948" i="2"/>
  <c r="M1948" i="2" s="1"/>
  <c r="L1949" i="2"/>
  <c r="M1949" i="2" s="1"/>
  <c r="L1950" i="2"/>
  <c r="M1950" i="2" s="1"/>
  <c r="L1951" i="2"/>
  <c r="M1951" i="2" s="1"/>
  <c r="L1952" i="2"/>
  <c r="M1952" i="2" s="1"/>
  <c r="L1953" i="2"/>
  <c r="M1953" i="2" s="1"/>
  <c r="L1954" i="2"/>
  <c r="M1954" i="2" s="1"/>
  <c r="L1955" i="2"/>
  <c r="M1955" i="2" s="1"/>
  <c r="L1956" i="2"/>
  <c r="M1956" i="2" s="1"/>
  <c r="L1957" i="2"/>
  <c r="M1957" i="2" s="1"/>
  <c r="L1958" i="2"/>
  <c r="M1958" i="2" s="1"/>
  <c r="L1959" i="2"/>
  <c r="M1959" i="2" s="1"/>
  <c r="L1960" i="2"/>
  <c r="M1960" i="2" s="1"/>
  <c r="L1961" i="2"/>
  <c r="M1961" i="2" s="1"/>
  <c r="L1962" i="2"/>
  <c r="M1962" i="2" s="1"/>
  <c r="L1963" i="2"/>
  <c r="M1963" i="2" s="1"/>
  <c r="L1964" i="2"/>
  <c r="M1964" i="2" s="1"/>
  <c r="L1965" i="2"/>
  <c r="M1965" i="2" s="1"/>
  <c r="L1966" i="2"/>
  <c r="M1966" i="2" s="1"/>
  <c r="L1967" i="2"/>
  <c r="M1967" i="2" s="1"/>
  <c r="L1968" i="2"/>
  <c r="M1968" i="2" s="1"/>
  <c r="L1969" i="2"/>
  <c r="M1969" i="2" s="1"/>
  <c r="L1970" i="2"/>
  <c r="M1970" i="2" s="1"/>
  <c r="L1971" i="2"/>
  <c r="M1971" i="2" s="1"/>
  <c r="L1972" i="2"/>
  <c r="M1972" i="2" s="1"/>
  <c r="L1973" i="2"/>
  <c r="M1973" i="2" s="1"/>
  <c r="L1974" i="2"/>
  <c r="M1974" i="2" s="1"/>
  <c r="L1975" i="2"/>
  <c r="M1975" i="2" s="1"/>
  <c r="L1976" i="2"/>
  <c r="M1976" i="2" s="1"/>
  <c r="L1977" i="2"/>
  <c r="M1977" i="2" s="1"/>
  <c r="L1978" i="2"/>
  <c r="M1978" i="2" s="1"/>
  <c r="L1979" i="2"/>
  <c r="M1979" i="2" s="1"/>
  <c r="L1980" i="2"/>
  <c r="M1980" i="2" s="1"/>
  <c r="L1981" i="2"/>
  <c r="M1981" i="2" s="1"/>
  <c r="L1982" i="2"/>
  <c r="M1982" i="2" s="1"/>
  <c r="L1983" i="2"/>
  <c r="M1983" i="2" s="1"/>
  <c r="L1984" i="2"/>
  <c r="M1984" i="2" s="1"/>
  <c r="L1985" i="2"/>
  <c r="M1985" i="2" s="1"/>
  <c r="L1986" i="2"/>
  <c r="M1986" i="2" s="1"/>
  <c r="L1987" i="2"/>
  <c r="M1987" i="2" s="1"/>
  <c r="L1988" i="2"/>
  <c r="M1988" i="2" s="1"/>
  <c r="L1989" i="2"/>
  <c r="M1989" i="2" s="1"/>
  <c r="L1990" i="2"/>
  <c r="M1990" i="2" s="1"/>
  <c r="L1991" i="2"/>
  <c r="M1991" i="2" s="1"/>
  <c r="L1992" i="2"/>
  <c r="M1992" i="2" s="1"/>
  <c r="L1993" i="2"/>
  <c r="M1993" i="2" s="1"/>
  <c r="L1994" i="2"/>
  <c r="M1994" i="2" s="1"/>
  <c r="L1995" i="2"/>
  <c r="M1995" i="2" s="1"/>
  <c r="L1996" i="2"/>
  <c r="M1996" i="2" s="1"/>
  <c r="L1997" i="2"/>
  <c r="M1997" i="2" s="1"/>
  <c r="L1998" i="2"/>
  <c r="M1998" i="2" s="1"/>
  <c r="L1999" i="2"/>
  <c r="M1999" i="2" s="1"/>
  <c r="L2000" i="2"/>
  <c r="M2000" i="2" s="1"/>
  <c r="L2001" i="2"/>
  <c r="M2001" i="2" s="1"/>
  <c r="L2002" i="2"/>
  <c r="M2002" i="2" s="1"/>
  <c r="L2003" i="2"/>
  <c r="M2003" i="2" s="1"/>
  <c r="L2004" i="2"/>
  <c r="M2004" i="2" s="1"/>
  <c r="L2005" i="2"/>
  <c r="M2005" i="2" s="1"/>
  <c r="L2006" i="2"/>
  <c r="M2006" i="2" s="1"/>
  <c r="L2007" i="2"/>
  <c r="M2007" i="2" s="1"/>
  <c r="L2008" i="2"/>
  <c r="M2008" i="2" s="1"/>
  <c r="L2009" i="2"/>
  <c r="M2009" i="2" s="1"/>
  <c r="L2010" i="2"/>
  <c r="M2010" i="2" s="1"/>
  <c r="L2011" i="2"/>
  <c r="M2011" i="2" s="1"/>
  <c r="L2012" i="2"/>
  <c r="M2012" i="2" s="1"/>
  <c r="L2013" i="2"/>
  <c r="M2013" i="2" s="1"/>
  <c r="L2014" i="2"/>
  <c r="M2014" i="2" s="1"/>
  <c r="L2015" i="2"/>
  <c r="M2015" i="2" s="1"/>
  <c r="L2016" i="2"/>
  <c r="M2016" i="2" s="1"/>
  <c r="L2017" i="2"/>
  <c r="M2017" i="2" s="1"/>
  <c r="L2018" i="2"/>
  <c r="M2018" i="2" s="1"/>
  <c r="L2019" i="2"/>
  <c r="M2019" i="2" s="1"/>
  <c r="L2020" i="2"/>
  <c r="M2020" i="2" s="1"/>
  <c r="L2021" i="2"/>
  <c r="M2021" i="2" s="1"/>
  <c r="L2022" i="2"/>
  <c r="M2022" i="2" s="1"/>
  <c r="L2023" i="2"/>
  <c r="M2023" i="2" s="1"/>
  <c r="L2024" i="2"/>
  <c r="M2024" i="2" s="1"/>
  <c r="L2025" i="2"/>
  <c r="M2025" i="2" s="1"/>
  <c r="L2026" i="2"/>
  <c r="M2026" i="2" s="1"/>
  <c r="L2027" i="2"/>
  <c r="M2027" i="2" s="1"/>
  <c r="L2028" i="2"/>
  <c r="M2028" i="2" s="1"/>
  <c r="L2029" i="2"/>
  <c r="M2029" i="2" s="1"/>
  <c r="L2030" i="2"/>
  <c r="M2030" i="2" s="1"/>
  <c r="L2031" i="2"/>
  <c r="M2031" i="2" s="1"/>
  <c r="L2032" i="2"/>
  <c r="M2032" i="2" s="1"/>
  <c r="L2033" i="2"/>
  <c r="M2033" i="2" s="1"/>
  <c r="L2034" i="2"/>
  <c r="M2034" i="2" s="1"/>
  <c r="L2035" i="2"/>
  <c r="M2035" i="2" s="1"/>
  <c r="L2036" i="2"/>
  <c r="M2036" i="2" s="1"/>
  <c r="L2037" i="2"/>
  <c r="M2037" i="2" s="1"/>
  <c r="L2038" i="2"/>
  <c r="M2038" i="2" s="1"/>
  <c r="L2039" i="2"/>
  <c r="M2039" i="2" s="1"/>
  <c r="L2040" i="2"/>
  <c r="M2040" i="2" s="1"/>
  <c r="L2041" i="2"/>
  <c r="M2041" i="2" s="1"/>
  <c r="L2042" i="2"/>
  <c r="M2042" i="2" s="1"/>
  <c r="L2043" i="2"/>
  <c r="M2043" i="2" s="1"/>
  <c r="L2044" i="2"/>
  <c r="M2044" i="2" s="1"/>
  <c r="L2045" i="2"/>
  <c r="M2045" i="2" s="1"/>
  <c r="L2046" i="2"/>
  <c r="M2046" i="2" s="1"/>
  <c r="L2047" i="2"/>
  <c r="M2047" i="2" s="1"/>
  <c r="L2048" i="2"/>
  <c r="M2048" i="2" s="1"/>
  <c r="L2049" i="2"/>
  <c r="M2049" i="2" s="1"/>
  <c r="L2050" i="2"/>
  <c r="M2050" i="2" s="1"/>
  <c r="L2051" i="2"/>
  <c r="M2051" i="2" s="1"/>
  <c r="L2052" i="2"/>
  <c r="M2052" i="2" s="1"/>
  <c r="L2053" i="2"/>
  <c r="M2053" i="2" s="1"/>
  <c r="L2054" i="2"/>
  <c r="M2054" i="2" s="1"/>
  <c r="L2055" i="2"/>
  <c r="M2055" i="2" s="1"/>
  <c r="L2056" i="2"/>
  <c r="M2056" i="2" s="1"/>
  <c r="L2057" i="2"/>
  <c r="M2057" i="2" s="1"/>
  <c r="L2058" i="2"/>
  <c r="M2058" i="2" s="1"/>
  <c r="L2059" i="2"/>
  <c r="M2059" i="2" s="1"/>
  <c r="L2060" i="2"/>
  <c r="M2060" i="2" s="1"/>
  <c r="L2061" i="2"/>
  <c r="M2061" i="2" s="1"/>
  <c r="L2062" i="2"/>
  <c r="M2062" i="2" s="1"/>
  <c r="L2063" i="2"/>
  <c r="M2063" i="2" s="1"/>
  <c r="L2064" i="2"/>
  <c r="M2064" i="2" s="1"/>
  <c r="L2065" i="2"/>
  <c r="M2065" i="2" s="1"/>
  <c r="L2066" i="2"/>
  <c r="M2066" i="2" s="1"/>
  <c r="L2067" i="2"/>
  <c r="M2067" i="2" s="1"/>
  <c r="L2068" i="2"/>
  <c r="M2068" i="2" s="1"/>
  <c r="L2069" i="2"/>
  <c r="M2069" i="2" s="1"/>
  <c r="L2070" i="2"/>
  <c r="M2070" i="2" s="1"/>
  <c r="L2071" i="2"/>
  <c r="M2071" i="2" s="1"/>
  <c r="L2072" i="2"/>
  <c r="M2072" i="2" s="1"/>
  <c r="L2073" i="2"/>
  <c r="M2073" i="2" s="1"/>
  <c r="L2074" i="2"/>
  <c r="M2074" i="2" s="1"/>
  <c r="L2075" i="2"/>
  <c r="M2075" i="2" s="1"/>
  <c r="L2076" i="2"/>
  <c r="M2076" i="2" s="1"/>
  <c r="L2077" i="2"/>
  <c r="M2077" i="2" s="1"/>
  <c r="L2078" i="2"/>
  <c r="M2078" i="2" s="1"/>
  <c r="L2079" i="2"/>
  <c r="M2079" i="2" s="1"/>
  <c r="L2080" i="2"/>
  <c r="M2080" i="2" s="1"/>
  <c r="L2081" i="2"/>
  <c r="M2081" i="2" s="1"/>
  <c r="L2082" i="2"/>
  <c r="M2082" i="2" s="1"/>
  <c r="L2083" i="2"/>
  <c r="M2083" i="2" s="1"/>
  <c r="L2084" i="2"/>
  <c r="M2084" i="2" s="1"/>
  <c r="L2085" i="2"/>
  <c r="M2085" i="2" s="1"/>
  <c r="L2086" i="2"/>
  <c r="M2086" i="2" s="1"/>
  <c r="L2087" i="2"/>
  <c r="M2087" i="2" s="1"/>
  <c r="L2088" i="2"/>
  <c r="M2088" i="2" s="1"/>
  <c r="L2089" i="2"/>
  <c r="M2089" i="2" s="1"/>
  <c r="L2090" i="2"/>
  <c r="M2090" i="2" s="1"/>
  <c r="L2091" i="2"/>
  <c r="M2091" i="2" s="1"/>
  <c r="L2092" i="2"/>
  <c r="M2092" i="2" s="1"/>
  <c r="L2093" i="2"/>
  <c r="M2093" i="2" s="1"/>
  <c r="L2094" i="2"/>
  <c r="M2094" i="2" s="1"/>
  <c r="L2095" i="2"/>
  <c r="M2095" i="2" s="1"/>
  <c r="L2096" i="2"/>
  <c r="M2096" i="2" s="1"/>
  <c r="L2097" i="2"/>
  <c r="M2097" i="2" s="1"/>
  <c r="L2098" i="2"/>
  <c r="M2098" i="2" s="1"/>
  <c r="L2099" i="2"/>
  <c r="M2099" i="2" s="1"/>
  <c r="L2100" i="2"/>
  <c r="M2100" i="2" s="1"/>
  <c r="L2101" i="2"/>
  <c r="M2101" i="2" s="1"/>
  <c r="L2102" i="2"/>
  <c r="M2102" i="2" s="1"/>
  <c r="L2103" i="2"/>
  <c r="M2103" i="2" s="1"/>
  <c r="L2104" i="2"/>
  <c r="M2104" i="2" s="1"/>
  <c r="L2105" i="2"/>
  <c r="M2105" i="2" s="1"/>
  <c r="L2106" i="2"/>
  <c r="M2106" i="2" s="1"/>
  <c r="L2107" i="2"/>
  <c r="M2107" i="2" s="1"/>
  <c r="L2108" i="2"/>
  <c r="M2108" i="2" s="1"/>
  <c r="L2109" i="2"/>
  <c r="M2109" i="2" s="1"/>
  <c r="L2110" i="2"/>
  <c r="M2110" i="2" s="1"/>
  <c r="L2111" i="2"/>
  <c r="M2111" i="2" s="1"/>
  <c r="L2112" i="2"/>
  <c r="M2112" i="2" s="1"/>
  <c r="L2113" i="2"/>
  <c r="M2113" i="2" s="1"/>
  <c r="L2114" i="2"/>
  <c r="M2114" i="2" s="1"/>
  <c r="L2115" i="2"/>
  <c r="M2115" i="2" s="1"/>
  <c r="L2116" i="2"/>
  <c r="M2116" i="2" s="1"/>
  <c r="L2117" i="2"/>
  <c r="M2117" i="2" s="1"/>
  <c r="L2118" i="2"/>
  <c r="M2118" i="2" s="1"/>
  <c r="L2119" i="2"/>
  <c r="M2119" i="2" s="1"/>
  <c r="L2120" i="2"/>
  <c r="M2120" i="2" s="1"/>
  <c r="L2121" i="2"/>
  <c r="M2121" i="2" s="1"/>
  <c r="L2122" i="2"/>
  <c r="M2122" i="2" s="1"/>
  <c r="L2123" i="2"/>
  <c r="M2123" i="2" s="1"/>
  <c r="L2124" i="2"/>
  <c r="M2124" i="2" s="1"/>
  <c r="L2125" i="2"/>
  <c r="M2125" i="2" s="1"/>
  <c r="L2126" i="2"/>
  <c r="M2126" i="2" s="1"/>
  <c r="L2127" i="2"/>
  <c r="M2127" i="2" s="1"/>
  <c r="L2128" i="2"/>
  <c r="M2128" i="2" s="1"/>
  <c r="L2129" i="2"/>
  <c r="M2129" i="2" s="1"/>
  <c r="L2130" i="2"/>
  <c r="M2130" i="2" s="1"/>
  <c r="L2131" i="2"/>
  <c r="M2131" i="2" s="1"/>
  <c r="L2132" i="2"/>
  <c r="M2132" i="2" s="1"/>
  <c r="L2133" i="2"/>
  <c r="M2133" i="2" s="1"/>
  <c r="L2134" i="2"/>
  <c r="M2134" i="2" s="1"/>
  <c r="L2135" i="2"/>
  <c r="M2135" i="2" s="1"/>
  <c r="L2136" i="2"/>
  <c r="M2136" i="2" s="1"/>
  <c r="L2137" i="2"/>
  <c r="M2137" i="2" s="1"/>
  <c r="L2138" i="2"/>
  <c r="M2138" i="2" s="1"/>
  <c r="L2139" i="2"/>
  <c r="M2139" i="2" s="1"/>
  <c r="L2140" i="2"/>
  <c r="M2140" i="2" s="1"/>
  <c r="L2141" i="2"/>
  <c r="M2141" i="2" s="1"/>
  <c r="L2142" i="2"/>
  <c r="M2142" i="2" s="1"/>
  <c r="L2143" i="2"/>
  <c r="M2143" i="2" s="1"/>
  <c r="L2144" i="2"/>
  <c r="M2144" i="2" s="1"/>
  <c r="L2145" i="2"/>
  <c r="M2145" i="2" s="1"/>
  <c r="L2146" i="2"/>
  <c r="M2146" i="2" s="1"/>
  <c r="L2147" i="2"/>
  <c r="M2147" i="2" s="1"/>
  <c r="L2148" i="2"/>
  <c r="M2148" i="2" s="1"/>
  <c r="L2149" i="2"/>
  <c r="M2149" i="2" s="1"/>
  <c r="L2150" i="2"/>
  <c r="M2150" i="2" s="1"/>
  <c r="L2151" i="2"/>
  <c r="M2151" i="2" s="1"/>
  <c r="L2152" i="2"/>
  <c r="M2152" i="2" s="1"/>
  <c r="L2153" i="2"/>
  <c r="M2153" i="2" s="1"/>
  <c r="L2154" i="2"/>
  <c r="M2154" i="2" s="1"/>
  <c r="L2155" i="2"/>
  <c r="M2155" i="2" s="1"/>
  <c r="L2156" i="2"/>
  <c r="M2156" i="2" s="1"/>
  <c r="L2157" i="2"/>
  <c r="M2157" i="2" s="1"/>
  <c r="L2158" i="2"/>
  <c r="M2158" i="2" s="1"/>
  <c r="L2159" i="2"/>
  <c r="M2159" i="2" s="1"/>
  <c r="L2160" i="2"/>
  <c r="M2160" i="2" s="1"/>
  <c r="L2161" i="2"/>
  <c r="M2161" i="2" s="1"/>
  <c r="L2162" i="2"/>
  <c r="M2162" i="2" s="1"/>
  <c r="L2163" i="2"/>
  <c r="M2163" i="2" s="1"/>
  <c r="L2164" i="2"/>
  <c r="M2164" i="2" s="1"/>
  <c r="L2165" i="2"/>
  <c r="M2165" i="2" s="1"/>
  <c r="L2166" i="2"/>
  <c r="M2166" i="2" s="1"/>
  <c r="L2167" i="2"/>
  <c r="M2167" i="2" s="1"/>
  <c r="L2168" i="2"/>
  <c r="M2168" i="2" s="1"/>
  <c r="L2169" i="2"/>
  <c r="M2169" i="2" s="1"/>
  <c r="L2170" i="2"/>
  <c r="M2170" i="2" s="1"/>
  <c r="L2171" i="2"/>
  <c r="M2171" i="2" s="1"/>
  <c r="L2172" i="2"/>
  <c r="M2172" i="2" s="1"/>
  <c r="L2173" i="2"/>
  <c r="M2173" i="2" s="1"/>
  <c r="L2174" i="2"/>
  <c r="M2174" i="2" s="1"/>
  <c r="L2175" i="2"/>
  <c r="M2175" i="2" s="1"/>
  <c r="L2176" i="2"/>
  <c r="M2176" i="2" s="1"/>
  <c r="L2177" i="2"/>
  <c r="M2177" i="2" s="1"/>
  <c r="L2178" i="2"/>
  <c r="M2178" i="2" s="1"/>
  <c r="L2179" i="2"/>
  <c r="M2179" i="2" s="1"/>
  <c r="L2180" i="2"/>
  <c r="M2180" i="2" s="1"/>
  <c r="L2181" i="2"/>
  <c r="M2181" i="2" s="1"/>
  <c r="L2182" i="2"/>
  <c r="M2182" i="2" s="1"/>
  <c r="L2183" i="2"/>
  <c r="M2183" i="2" s="1"/>
  <c r="L2184" i="2"/>
  <c r="M2184" i="2" s="1"/>
  <c r="L2185" i="2"/>
  <c r="M2185" i="2" s="1"/>
  <c r="L2186" i="2"/>
  <c r="M2186" i="2" s="1"/>
  <c r="L2187" i="2"/>
  <c r="M2187" i="2" s="1"/>
  <c r="L2188" i="2"/>
  <c r="M2188" i="2" s="1"/>
  <c r="L2189" i="2"/>
  <c r="M2189" i="2" s="1"/>
  <c r="L2190" i="2"/>
  <c r="M2190" i="2" s="1"/>
  <c r="L2191" i="2"/>
  <c r="M2191" i="2" s="1"/>
  <c r="L2192" i="2"/>
  <c r="M2192" i="2" s="1"/>
  <c r="L2193" i="2"/>
  <c r="M2193" i="2" s="1"/>
  <c r="L2194" i="2"/>
  <c r="M2194" i="2" s="1"/>
  <c r="L2195" i="2"/>
  <c r="M2195" i="2" s="1"/>
  <c r="L2196" i="2"/>
  <c r="M2196" i="2" s="1"/>
  <c r="L2197" i="2"/>
  <c r="M2197" i="2" s="1"/>
  <c r="L2198" i="2"/>
  <c r="M2198" i="2" s="1"/>
  <c r="L2199" i="2"/>
  <c r="M2199" i="2" s="1"/>
  <c r="L2200" i="2"/>
  <c r="M2200" i="2" s="1"/>
  <c r="L2201" i="2"/>
  <c r="M2201" i="2" s="1"/>
  <c r="L2202" i="2"/>
  <c r="M2202" i="2" s="1"/>
  <c r="L2203" i="2"/>
  <c r="M2203" i="2" s="1"/>
  <c r="L2204" i="2"/>
  <c r="M2204" i="2" s="1"/>
  <c r="L2205" i="2"/>
  <c r="M2205" i="2" s="1"/>
  <c r="L2206" i="2"/>
  <c r="M2206" i="2" s="1"/>
  <c r="L2207" i="2"/>
  <c r="M2207" i="2" s="1"/>
  <c r="L2208" i="2"/>
  <c r="M2208" i="2" s="1"/>
  <c r="L2209" i="2"/>
  <c r="M2209" i="2" s="1"/>
  <c r="L2210" i="2"/>
  <c r="M2210" i="2" s="1"/>
  <c r="L2211" i="2"/>
  <c r="M2211" i="2" s="1"/>
  <c r="L2212" i="2"/>
  <c r="M2212" i="2" s="1"/>
  <c r="L2213" i="2"/>
  <c r="M2213" i="2" s="1"/>
  <c r="L2214" i="2"/>
  <c r="M2214" i="2" s="1"/>
  <c r="L2215" i="2"/>
  <c r="M2215" i="2" s="1"/>
  <c r="L2216" i="2"/>
  <c r="M2216" i="2" s="1"/>
  <c r="L2217" i="2"/>
  <c r="M2217" i="2" s="1"/>
  <c r="L2218" i="2"/>
  <c r="M2218" i="2" s="1"/>
  <c r="L2219" i="2"/>
  <c r="M2219" i="2" s="1"/>
  <c r="L2220" i="2"/>
  <c r="M2220" i="2" s="1"/>
  <c r="L2221" i="2"/>
  <c r="M2221" i="2" s="1"/>
  <c r="L2222" i="2"/>
  <c r="M2222" i="2" s="1"/>
  <c r="L2223" i="2"/>
  <c r="M2223" i="2" s="1"/>
  <c r="L2224" i="2"/>
  <c r="M2224" i="2" s="1"/>
  <c r="L2225" i="2"/>
  <c r="M2225" i="2" s="1"/>
  <c r="L2226" i="2"/>
  <c r="M2226" i="2" s="1"/>
  <c r="L2227" i="2"/>
  <c r="M2227" i="2" s="1"/>
  <c r="L2228" i="2"/>
  <c r="M2228" i="2" s="1"/>
  <c r="L2229" i="2"/>
  <c r="M2229" i="2" s="1"/>
  <c r="L2230" i="2"/>
  <c r="M2230" i="2" s="1"/>
  <c r="L2231" i="2"/>
  <c r="M2231" i="2" s="1"/>
  <c r="L2232" i="2"/>
  <c r="M2232" i="2" s="1"/>
  <c r="L2233" i="2"/>
  <c r="M2233" i="2" s="1"/>
  <c r="L2234" i="2"/>
  <c r="M2234" i="2" s="1"/>
  <c r="L2235" i="2"/>
  <c r="M2235" i="2" s="1"/>
  <c r="L2236" i="2"/>
  <c r="M2236" i="2" s="1"/>
  <c r="L2237" i="2"/>
  <c r="M2237" i="2" s="1"/>
  <c r="L2238" i="2"/>
  <c r="M2238" i="2" s="1"/>
  <c r="L2239" i="2"/>
  <c r="M2239" i="2" s="1"/>
  <c r="L2240" i="2"/>
  <c r="M2240" i="2" s="1"/>
  <c r="L2241" i="2"/>
  <c r="M2241" i="2" s="1"/>
  <c r="L2242" i="2"/>
  <c r="M2242" i="2" s="1"/>
  <c r="L2243" i="2"/>
  <c r="M2243" i="2" s="1"/>
  <c r="L2244" i="2"/>
  <c r="M2244" i="2" s="1"/>
  <c r="L2245" i="2"/>
  <c r="M2245" i="2" s="1"/>
  <c r="L2246" i="2"/>
  <c r="M2246" i="2" s="1"/>
  <c r="L2247" i="2"/>
  <c r="M2247" i="2" s="1"/>
  <c r="L2248" i="2"/>
  <c r="M2248" i="2" s="1"/>
  <c r="L2249" i="2"/>
  <c r="M2249" i="2" s="1"/>
  <c r="L2250" i="2"/>
  <c r="M2250" i="2" s="1"/>
  <c r="L2251" i="2"/>
  <c r="M2251" i="2" s="1"/>
  <c r="L2252" i="2"/>
  <c r="M2252" i="2" s="1"/>
  <c r="L2253" i="2"/>
  <c r="M2253" i="2" s="1"/>
  <c r="L2254" i="2"/>
  <c r="M2254" i="2" s="1"/>
  <c r="L2255" i="2"/>
  <c r="M2255" i="2" s="1"/>
  <c r="L2256" i="2"/>
  <c r="M2256" i="2" s="1"/>
  <c r="L2257" i="2"/>
  <c r="M2257" i="2" s="1"/>
  <c r="L2258" i="2"/>
  <c r="M2258" i="2" s="1"/>
  <c r="L2259" i="2"/>
  <c r="M2259" i="2" s="1"/>
  <c r="L2260" i="2"/>
  <c r="M2260" i="2" s="1"/>
  <c r="L2261" i="2"/>
  <c r="M2261" i="2" s="1"/>
  <c r="L2262" i="2"/>
  <c r="M2262" i="2" s="1"/>
  <c r="L2263" i="2"/>
  <c r="M2263" i="2" s="1"/>
  <c r="L2264" i="2"/>
  <c r="M2264" i="2" s="1"/>
  <c r="L2265" i="2"/>
  <c r="M2265" i="2" s="1"/>
  <c r="L2266" i="2"/>
  <c r="M2266" i="2" s="1"/>
  <c r="L2267" i="2"/>
  <c r="M2267" i="2" s="1"/>
  <c r="L2268" i="2"/>
  <c r="M2268" i="2" s="1"/>
  <c r="L2269" i="2"/>
  <c r="M2269" i="2" s="1"/>
  <c r="L2270" i="2"/>
  <c r="M2270" i="2" s="1"/>
  <c r="L2271" i="2"/>
  <c r="M2271" i="2" s="1"/>
  <c r="L2272" i="2"/>
  <c r="M2272" i="2" s="1"/>
  <c r="L2273" i="2"/>
  <c r="M2273" i="2" s="1"/>
  <c r="L2274" i="2"/>
  <c r="M2274" i="2" s="1"/>
  <c r="L2275" i="2"/>
  <c r="M2275" i="2" s="1"/>
  <c r="L2276" i="2"/>
  <c r="M2276" i="2" s="1"/>
  <c r="L2277" i="2"/>
  <c r="M2277" i="2" s="1"/>
  <c r="L2278" i="2"/>
  <c r="M2278" i="2" s="1"/>
  <c r="L2279" i="2"/>
  <c r="M2279" i="2" s="1"/>
  <c r="L2280" i="2"/>
  <c r="M2280" i="2" s="1"/>
  <c r="L2281" i="2"/>
  <c r="M2281" i="2" s="1"/>
  <c r="L2282" i="2"/>
  <c r="M2282" i="2" s="1"/>
  <c r="L2283" i="2"/>
  <c r="M2283" i="2" s="1"/>
  <c r="L2284" i="2"/>
  <c r="M2284" i="2" s="1"/>
  <c r="L2285" i="2"/>
  <c r="M2285" i="2" s="1"/>
  <c r="L2286" i="2"/>
  <c r="M2286" i="2" s="1"/>
  <c r="L2287" i="2"/>
  <c r="M2287" i="2" s="1"/>
  <c r="L2288" i="2"/>
  <c r="M2288" i="2" s="1"/>
  <c r="L2289" i="2"/>
  <c r="M2289" i="2" s="1"/>
  <c r="L2290" i="2"/>
  <c r="M2290" i="2" s="1"/>
  <c r="L2291" i="2"/>
  <c r="M2291" i="2" s="1"/>
  <c r="L2292" i="2"/>
  <c r="M2292" i="2" s="1"/>
  <c r="L2293" i="2"/>
  <c r="M2293" i="2" s="1"/>
  <c r="L2294" i="2"/>
  <c r="M2294" i="2" s="1"/>
  <c r="L2295" i="2"/>
  <c r="M2295" i="2" s="1"/>
  <c r="L2296" i="2"/>
  <c r="M2296" i="2" s="1"/>
  <c r="L2297" i="2"/>
  <c r="M2297" i="2" s="1"/>
  <c r="L2298" i="2"/>
  <c r="M2298" i="2" s="1"/>
  <c r="L2299" i="2"/>
  <c r="M2299" i="2" s="1"/>
  <c r="L2300" i="2"/>
  <c r="M2300" i="2" s="1"/>
  <c r="L2301" i="2"/>
  <c r="M2301" i="2" s="1"/>
  <c r="L2302" i="2"/>
  <c r="M2302" i="2" s="1"/>
  <c r="L2303" i="2"/>
  <c r="M2303" i="2" s="1"/>
  <c r="L2304" i="2"/>
  <c r="M2304" i="2" s="1"/>
  <c r="L2305" i="2"/>
  <c r="M2305" i="2" s="1"/>
  <c r="L2306" i="2"/>
  <c r="M2306" i="2" s="1"/>
  <c r="L2307" i="2"/>
  <c r="M2307" i="2" s="1"/>
  <c r="L2308" i="2"/>
  <c r="M2308" i="2" s="1"/>
  <c r="L2309" i="2"/>
  <c r="M2309" i="2" s="1"/>
  <c r="L2310" i="2"/>
  <c r="M2310" i="2" s="1"/>
  <c r="L2311" i="2"/>
  <c r="M2311" i="2" s="1"/>
  <c r="L2312" i="2"/>
  <c r="M2312" i="2" s="1"/>
  <c r="L2313" i="2"/>
  <c r="M2313" i="2" s="1"/>
  <c r="L2314" i="2"/>
  <c r="M2314" i="2" s="1"/>
  <c r="L2315" i="2"/>
  <c r="M2315" i="2" s="1"/>
  <c r="L2316" i="2"/>
  <c r="M2316" i="2" s="1"/>
  <c r="L2317" i="2"/>
  <c r="M2317" i="2" s="1"/>
  <c r="L2318" i="2"/>
  <c r="M2318" i="2" s="1"/>
  <c r="L2319" i="2"/>
  <c r="M2319" i="2" s="1"/>
  <c r="L2320" i="2"/>
  <c r="M2320" i="2" s="1"/>
  <c r="L2321" i="2"/>
  <c r="M2321" i="2" s="1"/>
  <c r="L2322" i="2"/>
  <c r="M2322" i="2" s="1"/>
  <c r="L2323" i="2"/>
  <c r="M2323" i="2" s="1"/>
  <c r="L2324" i="2"/>
  <c r="M2324" i="2" s="1"/>
  <c r="L2325" i="2"/>
  <c r="M2325" i="2" s="1"/>
  <c r="L2326" i="2"/>
  <c r="M2326" i="2" s="1"/>
  <c r="L2327" i="2"/>
  <c r="M2327" i="2" s="1"/>
  <c r="L2328" i="2"/>
  <c r="M2328" i="2" s="1"/>
  <c r="L2329" i="2"/>
  <c r="M2329" i="2" s="1"/>
  <c r="L2330" i="2"/>
  <c r="M2330" i="2" s="1"/>
  <c r="L2331" i="2"/>
  <c r="M2331" i="2" s="1"/>
  <c r="L2332" i="2"/>
  <c r="M2332" i="2" s="1"/>
  <c r="L2333" i="2"/>
  <c r="M2333" i="2" s="1"/>
  <c r="L2334" i="2"/>
  <c r="M2334" i="2" s="1"/>
  <c r="L2335" i="2"/>
  <c r="M2335" i="2" s="1"/>
  <c r="L2336" i="2"/>
  <c r="M2336" i="2" s="1"/>
  <c r="L2337" i="2"/>
  <c r="M2337" i="2" s="1"/>
  <c r="L2338" i="2"/>
  <c r="M2338" i="2" s="1"/>
  <c r="L2339" i="2"/>
  <c r="M2339" i="2" s="1"/>
  <c r="L2340" i="2"/>
  <c r="M2340" i="2" s="1"/>
  <c r="L2341" i="2"/>
  <c r="M2341" i="2" s="1"/>
  <c r="L2342" i="2"/>
  <c r="M2342" i="2" s="1"/>
  <c r="L2343" i="2"/>
  <c r="M2343" i="2" s="1"/>
  <c r="L2344" i="2"/>
  <c r="M2344" i="2" s="1"/>
  <c r="L2345" i="2"/>
  <c r="M2345" i="2" s="1"/>
  <c r="L2346" i="2"/>
  <c r="M2346" i="2" s="1"/>
  <c r="L2347" i="2"/>
  <c r="M2347" i="2" s="1"/>
  <c r="L2348" i="2"/>
  <c r="M2348" i="2" s="1"/>
  <c r="L2349" i="2"/>
  <c r="M2349" i="2" s="1"/>
  <c r="L2350" i="2"/>
  <c r="M2350" i="2" s="1"/>
  <c r="L2351" i="2"/>
  <c r="M2351" i="2" s="1"/>
  <c r="L2352" i="2"/>
  <c r="M2352" i="2" s="1"/>
  <c r="L2353" i="2"/>
  <c r="M2353" i="2" s="1"/>
  <c r="L2354" i="2"/>
  <c r="M2354" i="2" s="1"/>
  <c r="L2355" i="2"/>
  <c r="M2355" i="2" s="1"/>
  <c r="L2356" i="2"/>
  <c r="M2356" i="2" s="1"/>
  <c r="L2357" i="2"/>
  <c r="M2357" i="2" s="1"/>
  <c r="L2358" i="2"/>
  <c r="M2358" i="2" s="1"/>
  <c r="L2359" i="2"/>
  <c r="M2359" i="2" s="1"/>
  <c r="L2360" i="2"/>
  <c r="M2360" i="2" s="1"/>
  <c r="L2361" i="2"/>
  <c r="M2361" i="2" s="1"/>
  <c r="L2362" i="2"/>
  <c r="M2362" i="2" s="1"/>
  <c r="L2363" i="2"/>
  <c r="M2363" i="2" s="1"/>
  <c r="L2364" i="2"/>
  <c r="M2364" i="2" s="1"/>
  <c r="L2365" i="2"/>
  <c r="M2365" i="2" s="1"/>
  <c r="L2366" i="2"/>
  <c r="M2366" i="2" s="1"/>
  <c r="L2367" i="2"/>
  <c r="M2367" i="2" s="1"/>
  <c r="L2368" i="2"/>
  <c r="M2368" i="2" s="1"/>
  <c r="L2369" i="2"/>
  <c r="M2369" i="2" s="1"/>
  <c r="L2370" i="2"/>
  <c r="M2370" i="2" s="1"/>
  <c r="L2371" i="2"/>
  <c r="M2371" i="2" s="1"/>
  <c r="L2372" i="2"/>
  <c r="M2372" i="2" s="1"/>
  <c r="L2373" i="2"/>
  <c r="M2373" i="2" s="1"/>
  <c r="L2374" i="2"/>
  <c r="M2374" i="2" s="1"/>
  <c r="L2375" i="2"/>
  <c r="M2375" i="2" s="1"/>
  <c r="L2376" i="2"/>
  <c r="M2376" i="2" s="1"/>
  <c r="L2377" i="2"/>
  <c r="M2377" i="2" s="1"/>
  <c r="L2378" i="2"/>
  <c r="M2378" i="2" s="1"/>
  <c r="L2379" i="2"/>
  <c r="M2379" i="2" s="1"/>
  <c r="L2380" i="2"/>
  <c r="M2380" i="2" s="1"/>
  <c r="L2381" i="2"/>
  <c r="M2381" i="2" s="1"/>
  <c r="L2382" i="2"/>
  <c r="M2382" i="2" s="1"/>
  <c r="L2383" i="2"/>
  <c r="M2383" i="2" s="1"/>
  <c r="L2384" i="2"/>
  <c r="M2384" i="2" s="1"/>
  <c r="L2385" i="2"/>
  <c r="M2385" i="2" s="1"/>
  <c r="L2386" i="2"/>
  <c r="M2386" i="2" s="1"/>
  <c r="L2387" i="2"/>
  <c r="M2387" i="2" s="1"/>
  <c r="L2388" i="2"/>
  <c r="M2388" i="2" s="1"/>
  <c r="L2389" i="2"/>
  <c r="M2389" i="2" s="1"/>
  <c r="L2390" i="2"/>
  <c r="M2390" i="2" s="1"/>
  <c r="L2391" i="2"/>
  <c r="M2391" i="2" s="1"/>
  <c r="L2392" i="2"/>
  <c r="M2392" i="2" s="1"/>
  <c r="L2393" i="2"/>
  <c r="M2393" i="2" s="1"/>
  <c r="L2394" i="2"/>
  <c r="M2394" i="2" s="1"/>
  <c r="L2395" i="2"/>
  <c r="M2395" i="2" s="1"/>
  <c r="L2396" i="2"/>
  <c r="M2396" i="2" s="1"/>
  <c r="L2397" i="2"/>
  <c r="M2397" i="2" s="1"/>
  <c r="L2398" i="2"/>
  <c r="M2398" i="2" s="1"/>
  <c r="L2399" i="2"/>
  <c r="M2399" i="2" s="1"/>
  <c r="L2400" i="2"/>
  <c r="M2400" i="2" s="1"/>
  <c r="L2401" i="2"/>
  <c r="M2401" i="2" s="1"/>
  <c r="L2402" i="2"/>
  <c r="M2402" i="2" s="1"/>
  <c r="L2403" i="2"/>
  <c r="M2403" i="2" s="1"/>
  <c r="L2404" i="2"/>
  <c r="M2404" i="2" s="1"/>
  <c r="L2405" i="2"/>
  <c r="M2405" i="2" s="1"/>
  <c r="L2406" i="2"/>
  <c r="M2406" i="2" s="1"/>
  <c r="L2407" i="2"/>
  <c r="M2407" i="2" s="1"/>
  <c r="L2408" i="2"/>
  <c r="M2408" i="2" s="1"/>
  <c r="L2409" i="2"/>
  <c r="M2409" i="2" s="1"/>
  <c r="L2410" i="2"/>
  <c r="M2410" i="2" s="1"/>
  <c r="L2411" i="2"/>
  <c r="M2411" i="2" s="1"/>
  <c r="L2412" i="2"/>
  <c r="M2412" i="2" s="1"/>
  <c r="L2413" i="2"/>
  <c r="M2413" i="2" s="1"/>
  <c r="L2414" i="2"/>
  <c r="M2414" i="2" s="1"/>
  <c r="L2415" i="2"/>
  <c r="M2415" i="2" s="1"/>
  <c r="L2416" i="2"/>
  <c r="M2416" i="2" s="1"/>
  <c r="L2417" i="2"/>
  <c r="M2417" i="2" s="1"/>
  <c r="L2418" i="2"/>
  <c r="M2418" i="2" s="1"/>
  <c r="L2419" i="2"/>
  <c r="M2419" i="2" s="1"/>
  <c r="L2420" i="2"/>
  <c r="M2420" i="2" s="1"/>
  <c r="L2421" i="2"/>
  <c r="M2421" i="2" s="1"/>
  <c r="L2422" i="2"/>
  <c r="M2422" i="2" s="1"/>
  <c r="L2423" i="2"/>
  <c r="M2423" i="2" s="1"/>
  <c r="L2424" i="2"/>
  <c r="M2424" i="2" s="1"/>
  <c r="L2425" i="2"/>
  <c r="M2425" i="2" s="1"/>
  <c r="L2426" i="2"/>
  <c r="M2426" i="2" s="1"/>
  <c r="L2427" i="2"/>
  <c r="M2427" i="2" s="1"/>
  <c r="L2428" i="2"/>
  <c r="M2428" i="2" s="1"/>
  <c r="L2429" i="2"/>
  <c r="M2429" i="2" s="1"/>
  <c r="L2430" i="2"/>
  <c r="M2430" i="2" s="1"/>
  <c r="L2431" i="2"/>
  <c r="M2431" i="2" s="1"/>
  <c r="L2432" i="2"/>
  <c r="M2432" i="2" s="1"/>
  <c r="L2433" i="2"/>
  <c r="M2433" i="2" s="1"/>
  <c r="L2434" i="2"/>
  <c r="M2434" i="2" s="1"/>
  <c r="L2435" i="2"/>
  <c r="M2435" i="2" s="1"/>
  <c r="L2436" i="2"/>
  <c r="M2436" i="2" s="1"/>
  <c r="L2437" i="2"/>
  <c r="M2437" i="2" s="1"/>
  <c r="L2438" i="2"/>
  <c r="M2438" i="2" s="1"/>
  <c r="L2439" i="2"/>
  <c r="M2439" i="2" s="1"/>
  <c r="L2440" i="2"/>
  <c r="M2440" i="2" s="1"/>
  <c r="L2441" i="2"/>
  <c r="M2441" i="2" s="1"/>
  <c r="L2442" i="2"/>
  <c r="M2442" i="2" s="1"/>
  <c r="L2443" i="2"/>
  <c r="M2443" i="2" s="1"/>
  <c r="L2444" i="2"/>
  <c r="M2444" i="2" s="1"/>
  <c r="L2445" i="2"/>
  <c r="M2445" i="2" s="1"/>
  <c r="L2446" i="2"/>
  <c r="M2446" i="2" s="1"/>
  <c r="L2447" i="2"/>
  <c r="M2447" i="2" s="1"/>
  <c r="L2448" i="2"/>
  <c r="M2448" i="2" s="1"/>
  <c r="L2449" i="2"/>
  <c r="M2449" i="2" s="1"/>
  <c r="L2450" i="2"/>
  <c r="M2450" i="2" s="1"/>
  <c r="L2451" i="2"/>
  <c r="M2451" i="2" s="1"/>
  <c r="L2452" i="2"/>
  <c r="M2452" i="2" s="1"/>
  <c r="L2453" i="2"/>
  <c r="M2453" i="2" s="1"/>
  <c r="L2454" i="2"/>
  <c r="M2454" i="2" s="1"/>
  <c r="L2455" i="2"/>
  <c r="M2455" i="2" s="1"/>
  <c r="L2456" i="2"/>
  <c r="M2456" i="2" s="1"/>
  <c r="L2457" i="2"/>
  <c r="M2457" i="2" s="1"/>
  <c r="L2458" i="2"/>
  <c r="M2458" i="2" s="1"/>
  <c r="L2459" i="2"/>
  <c r="M2459" i="2" s="1"/>
  <c r="L2460" i="2"/>
  <c r="M2460" i="2" s="1"/>
  <c r="L2461" i="2"/>
  <c r="M2461" i="2" s="1"/>
  <c r="L2462" i="2"/>
  <c r="M2462" i="2" s="1"/>
  <c r="L2463" i="2"/>
  <c r="M2463" i="2" s="1"/>
  <c r="L2464" i="2"/>
  <c r="M2464" i="2" s="1"/>
  <c r="L2465" i="2"/>
  <c r="M2465" i="2" s="1"/>
  <c r="L2466" i="2"/>
  <c r="M2466" i="2" s="1"/>
  <c r="L2467" i="2"/>
  <c r="M2467" i="2" s="1"/>
  <c r="L2468" i="2"/>
  <c r="M2468" i="2" s="1"/>
  <c r="L2469" i="2"/>
  <c r="M2469" i="2" s="1"/>
  <c r="L2470" i="2"/>
  <c r="M2470" i="2" s="1"/>
  <c r="L2471" i="2"/>
  <c r="M2471" i="2" s="1"/>
  <c r="L2472" i="2"/>
  <c r="M2472" i="2" s="1"/>
  <c r="L2473" i="2"/>
  <c r="M2473" i="2" s="1"/>
  <c r="L2474" i="2"/>
  <c r="M2474" i="2" s="1"/>
  <c r="L2475" i="2"/>
  <c r="M2475" i="2" s="1"/>
  <c r="L2476" i="2"/>
  <c r="M2476" i="2" s="1"/>
  <c r="L2477" i="2"/>
  <c r="M2477" i="2" s="1"/>
  <c r="L2478" i="2"/>
  <c r="M2478" i="2" s="1"/>
  <c r="L2479" i="2"/>
  <c r="M2479" i="2" s="1"/>
  <c r="L2480" i="2"/>
  <c r="M2480" i="2" s="1"/>
  <c r="L2481" i="2"/>
  <c r="M2481" i="2" s="1"/>
  <c r="L2482" i="2"/>
  <c r="M2482" i="2" s="1"/>
  <c r="L2483" i="2"/>
  <c r="M2483" i="2" s="1"/>
  <c r="L2484" i="2"/>
  <c r="M2484" i="2" s="1"/>
  <c r="L2485" i="2"/>
  <c r="M2485" i="2" s="1"/>
  <c r="L2486" i="2"/>
  <c r="M2486" i="2" s="1"/>
  <c r="L2487" i="2"/>
  <c r="M2487" i="2" s="1"/>
  <c r="L2488" i="2"/>
  <c r="M2488" i="2" s="1"/>
  <c r="L2489" i="2"/>
  <c r="M2489" i="2" s="1"/>
  <c r="L2490" i="2"/>
  <c r="M2490" i="2" s="1"/>
  <c r="L2491" i="2"/>
  <c r="M2491" i="2" s="1"/>
  <c r="L2492" i="2"/>
  <c r="M2492" i="2" s="1"/>
  <c r="L2493" i="2"/>
  <c r="M2493" i="2" s="1"/>
  <c r="L2494" i="2"/>
  <c r="M2494" i="2" s="1"/>
  <c r="L2495" i="2"/>
  <c r="M2495" i="2" s="1"/>
  <c r="L2496" i="2"/>
  <c r="M2496" i="2" s="1"/>
  <c r="L2497" i="2"/>
  <c r="M2497" i="2" s="1"/>
  <c r="L2498" i="2"/>
  <c r="M2498" i="2" s="1"/>
  <c r="L2499" i="2"/>
  <c r="M2499" i="2" s="1"/>
  <c r="L2500" i="2"/>
  <c r="M2500" i="2" s="1"/>
  <c r="L2501" i="2"/>
  <c r="M2501" i="2" s="1"/>
  <c r="L2502" i="2"/>
  <c r="M2502" i="2" s="1"/>
  <c r="L2503" i="2"/>
  <c r="M2503" i="2" s="1"/>
  <c r="L2504" i="2"/>
  <c r="M2504" i="2" s="1"/>
  <c r="L2505" i="2"/>
  <c r="M2505" i="2" s="1"/>
  <c r="L2506" i="2"/>
  <c r="M2506" i="2" s="1"/>
  <c r="L2507" i="2"/>
  <c r="M2507" i="2" s="1"/>
  <c r="L2508" i="2"/>
  <c r="M2508" i="2" s="1"/>
  <c r="L2509" i="2"/>
  <c r="M2509" i="2" s="1"/>
  <c r="L2510" i="2"/>
  <c r="M2510" i="2" s="1"/>
  <c r="L11" i="2"/>
  <c r="M11" i="2" s="1"/>
  <c r="BD35" i="4" l="1"/>
  <c r="BG35" i="4" s="1"/>
  <c r="BD34" i="4"/>
  <c r="H18" i="3"/>
  <c r="H11" i="3"/>
  <c r="BC34" i="4"/>
  <c r="H13" i="3"/>
  <c r="BC36" i="4"/>
  <c r="BF38" i="4"/>
  <c r="BG38" i="4"/>
  <c r="BH38" i="4"/>
  <c r="H17" i="3"/>
  <c r="BC40" i="4"/>
  <c r="BF42" i="4"/>
  <c r="BG42" i="4"/>
  <c r="BH42" i="4"/>
  <c r="H21" i="3"/>
  <c r="N21" i="3" s="1"/>
  <c r="BC44" i="4"/>
  <c r="H23" i="3"/>
  <c r="N23" i="3" s="1"/>
  <c r="BC46" i="4"/>
  <c r="H25" i="3"/>
  <c r="N25" i="3" s="1"/>
  <c r="BC48" i="4"/>
  <c r="H27" i="3"/>
  <c r="N27" i="3" s="1"/>
  <c r="BC50" i="4"/>
  <c r="H29" i="3"/>
  <c r="N29" i="3" s="1"/>
  <c r="BC52" i="4"/>
  <c r="H31" i="3"/>
  <c r="N31" i="3" s="1"/>
  <c r="BC54" i="4"/>
  <c r="H33" i="3"/>
  <c r="N33" i="3" s="1"/>
  <c r="BC56" i="4"/>
  <c r="H35" i="3"/>
  <c r="N35" i="3" s="1"/>
  <c r="BC58" i="4"/>
  <c r="H37" i="3"/>
  <c r="N37" i="3" s="1"/>
  <c r="BC60" i="4"/>
  <c r="H39" i="3"/>
  <c r="N39" i="3" s="1"/>
  <c r="BC62" i="4"/>
  <c r="H41" i="3"/>
  <c r="N41" i="3" s="1"/>
  <c r="BC64" i="4"/>
  <c r="H43" i="3"/>
  <c r="N43" i="3" s="1"/>
  <c r="BC66" i="4"/>
  <c r="H45" i="3"/>
  <c r="N45" i="3" s="1"/>
  <c r="BC68" i="4"/>
  <c r="H47" i="3"/>
  <c r="N47" i="3" s="1"/>
  <c r="BC70" i="4"/>
  <c r="H49" i="3"/>
  <c r="N49" i="3" s="1"/>
  <c r="BC72" i="4"/>
  <c r="H14" i="3"/>
  <c r="BC37" i="4"/>
  <c r="BF39" i="4"/>
  <c r="BG39" i="4"/>
  <c r="BH39" i="4"/>
  <c r="BF41" i="4"/>
  <c r="BG41" i="4"/>
  <c r="BH41" i="4"/>
  <c r="BF43" i="4"/>
  <c r="BG43" i="4"/>
  <c r="BH43" i="4"/>
  <c r="H24" i="3"/>
  <c r="N24" i="3" s="1"/>
  <c r="BC47" i="4"/>
  <c r="H28" i="3"/>
  <c r="N28" i="3" s="1"/>
  <c r="BC51" i="4"/>
  <c r="H32" i="3"/>
  <c r="N32" i="3" s="1"/>
  <c r="BC55" i="4"/>
  <c r="H36" i="3"/>
  <c r="N36" i="3" s="1"/>
  <c r="BC59" i="4"/>
  <c r="H40" i="3"/>
  <c r="N40" i="3" s="1"/>
  <c r="BC63" i="4"/>
  <c r="H44" i="3"/>
  <c r="N44" i="3" s="1"/>
  <c r="BC67" i="4"/>
  <c r="H48" i="3"/>
  <c r="N48" i="3" s="1"/>
  <c r="BC71" i="4"/>
  <c r="L7" i="3"/>
  <c r="B8" i="3" s="1"/>
  <c r="H15" i="3"/>
  <c r="H19" i="3"/>
  <c r="H12" i="3"/>
  <c r="H16" i="3"/>
  <c r="H20" i="3"/>
  <c r="BM31" i="1"/>
  <c r="BF35" i="4" l="1"/>
  <c r="BH35" i="4"/>
  <c r="L4" i="3"/>
  <c r="BF37" i="4"/>
  <c r="BG37" i="4"/>
  <c r="BH37" i="4"/>
  <c r="N17" i="3"/>
  <c r="BH34" i="4"/>
  <c r="BG34" i="4"/>
  <c r="BF34" i="4"/>
  <c r="BF36" i="4"/>
  <c r="BG36" i="4"/>
  <c r="BH36" i="4"/>
  <c r="N19" i="3"/>
  <c r="BF40" i="4"/>
  <c r="BG40" i="4"/>
  <c r="BH40" i="4"/>
  <c r="N13" i="3"/>
  <c r="N20" i="3"/>
  <c r="N16" i="3"/>
  <c r="N15" i="3"/>
  <c r="N14" i="3"/>
  <c r="N12" i="3"/>
  <c r="N18" i="3"/>
  <c r="N11" i="3"/>
  <c r="L3" i="3" l="1"/>
  <c r="P4" i="3" s="1"/>
  <c r="BA92" i="4"/>
  <c r="N7" i="3"/>
  <c r="P5" i="3" l="1"/>
  <c r="P7" i="3" s="1"/>
  <c r="B92" i="4" s="1"/>
  <c r="BS4" i="1"/>
  <c r="CJ3" i="1" l="1"/>
  <c r="CM9" i="1" s="1"/>
  <c r="CL9" i="1" s="1"/>
  <c r="CJ9" i="1" s="1"/>
  <c r="CJ27" i="1" s="1"/>
  <c r="BX4" i="1"/>
  <c r="CA4" i="1"/>
  <c r="BS2" i="1"/>
  <c r="O20" i="2" l="1"/>
  <c r="AB18" i="1"/>
  <c r="CM4" i="1"/>
  <c r="CL4" i="1" s="1"/>
  <c r="CJ4" i="1" s="1"/>
  <c r="CJ22" i="1" s="1"/>
  <c r="CM11" i="1"/>
  <c r="CL11" i="1" s="1"/>
  <c r="CM8" i="1"/>
  <c r="CM7" i="1"/>
  <c r="CL7" i="1" s="1"/>
  <c r="CJ7" i="1" s="1"/>
  <c r="CJ25" i="1" s="1"/>
  <c r="CJ12" i="1"/>
  <c r="CM13" i="1" s="1"/>
  <c r="CM10" i="1"/>
  <c r="CL10" i="1" s="1"/>
  <c r="CJ10" i="1" s="1"/>
  <c r="CJ28" i="1" s="1"/>
  <c r="O17" i="2"/>
  <c r="O11" i="2"/>
  <c r="O16" i="2"/>
  <c r="O13" i="2"/>
  <c r="O15" i="2"/>
  <c r="BS5" i="1"/>
  <c r="BR2" i="1"/>
  <c r="CB4" i="1"/>
  <c r="CA5" i="1"/>
  <c r="CC4" i="1"/>
  <c r="O14" i="2"/>
  <c r="O19" i="2"/>
  <c r="B4" i="4"/>
  <c r="O18" i="2"/>
  <c r="O12" i="2"/>
  <c r="CM5" i="1"/>
  <c r="CL8" i="1"/>
  <c r="CJ8" i="1" s="1"/>
  <c r="CJ26" i="1" s="1"/>
  <c r="CM17" i="1"/>
  <c r="CM20" i="1"/>
  <c r="CL20" i="1" s="1"/>
  <c r="CM16" i="1"/>
  <c r="CM18" i="1"/>
  <c r="CM19" i="1" l="1"/>
  <c r="CL19" i="1" s="1"/>
  <c r="CJ11" i="1"/>
  <c r="CJ29" i="1" s="1"/>
  <c r="BZ4" i="1"/>
  <c r="BZ5" i="1"/>
  <c r="BR4" i="1"/>
  <c r="BA4" i="4"/>
  <c r="BA19" i="4"/>
  <c r="BS6" i="1"/>
  <c r="BX5" i="1"/>
  <c r="BR5" i="1"/>
  <c r="O6" i="2"/>
  <c r="B8" i="2" s="1"/>
  <c r="CC5" i="1"/>
  <c r="CB5" i="1"/>
  <c r="CA6" i="1"/>
  <c r="BZ6" i="1" s="1"/>
  <c r="CL17" i="1"/>
  <c r="CJ17" i="1" s="1"/>
  <c r="CJ34" i="1" s="1"/>
  <c r="CL18" i="1"/>
  <c r="CJ18" i="1" s="1"/>
  <c r="CJ35" i="1" s="1"/>
  <c r="CM14" i="1"/>
  <c r="CL13" i="1"/>
  <c r="CJ13" i="1" s="1"/>
  <c r="CJ30" i="1" s="1"/>
  <c r="CJ20" i="1"/>
  <c r="CJ37" i="1" s="1"/>
  <c r="CJ19" i="1"/>
  <c r="CJ36" i="1" s="1"/>
  <c r="CL16" i="1"/>
  <c r="CJ16" i="1" s="1"/>
  <c r="CJ33" i="1" s="1"/>
  <c r="CM6" i="1"/>
  <c r="CL6" i="1" s="1"/>
  <c r="CL5" i="1"/>
  <c r="CJ5" i="1" s="1"/>
  <c r="BA20" i="4" l="1"/>
  <c r="BA5" i="4"/>
  <c r="BS7" i="1"/>
  <c r="BX6" i="1"/>
  <c r="BR6" i="1"/>
  <c r="B54" i="4"/>
  <c r="U54" i="4" s="1"/>
  <c r="CA7" i="1"/>
  <c r="CB6" i="1"/>
  <c r="CC6" i="1"/>
  <c r="BE4" i="4"/>
  <c r="BC4" i="4"/>
  <c r="BB4" i="4"/>
  <c r="BD4" i="4"/>
  <c r="CJ6" i="1"/>
  <c r="CJ24" i="1" s="1"/>
  <c r="CJ23" i="1"/>
  <c r="CL14" i="1"/>
  <c r="CJ14" i="1" s="1"/>
  <c r="CM15" i="1"/>
  <c r="CL15" i="1" s="1"/>
  <c r="BC5" i="4" l="1"/>
  <c r="BE5" i="4"/>
  <c r="BD5" i="4"/>
  <c r="BB5" i="4"/>
  <c r="CA8" i="1"/>
  <c r="CC7" i="1"/>
  <c r="CB7" i="1"/>
  <c r="BZ7" i="1"/>
  <c r="B55" i="4"/>
  <c r="U55" i="4" s="1"/>
  <c r="BA21" i="4"/>
  <c r="BA6" i="4"/>
  <c r="BS8" i="1"/>
  <c r="BX7" i="1"/>
  <c r="BR7" i="1"/>
  <c r="CJ15" i="1"/>
  <c r="CJ32" i="1" s="1"/>
  <c r="CJ31" i="1"/>
  <c r="BS9" i="1" l="1"/>
  <c r="BX8" i="1"/>
  <c r="BR8" i="1"/>
  <c r="BC6" i="4"/>
  <c r="BE6" i="4"/>
  <c r="BB6" i="4"/>
  <c r="BD6" i="4"/>
  <c r="B56" i="4"/>
  <c r="U56" i="4" s="1"/>
  <c r="BA22" i="4"/>
  <c r="BA7" i="4"/>
  <c r="CB8" i="1"/>
  <c r="CC8" i="1"/>
  <c r="CA9" i="1"/>
  <c r="BZ8" i="1"/>
  <c r="BT7" i="1"/>
  <c r="BV7" i="1" s="1"/>
  <c r="BT8" i="1"/>
  <c r="BT5" i="1"/>
  <c r="BV5" i="1" s="1"/>
  <c r="BT6" i="1"/>
  <c r="BV6" i="1" s="1"/>
  <c r="BT4" i="1"/>
  <c r="BV4" i="1" s="1"/>
  <c r="BT9" i="1"/>
  <c r="BV8" i="1" l="1"/>
  <c r="BA23" i="4"/>
  <c r="BA8" i="4"/>
  <c r="B57" i="4"/>
  <c r="U57" i="4" s="1"/>
  <c r="BS10" i="1"/>
  <c r="BX9" i="1"/>
  <c r="BR9" i="1"/>
  <c r="BV9" i="1" s="1"/>
  <c r="CC9" i="1"/>
  <c r="CB9" i="1"/>
  <c r="CA10" i="1"/>
  <c r="BZ9" i="1"/>
  <c r="BC7" i="4"/>
  <c r="BE7" i="4"/>
  <c r="BB7" i="4"/>
  <c r="BD7" i="4"/>
  <c r="CB10" i="1" l="1"/>
  <c r="CA11" i="1"/>
  <c r="BZ10" i="1"/>
  <c r="CC10" i="1"/>
  <c r="BC8" i="4"/>
  <c r="BD8" i="4"/>
  <c r="BE8" i="4"/>
  <c r="BB8" i="4"/>
  <c r="B58" i="4"/>
  <c r="U58" i="4" s="1"/>
  <c r="BA24" i="4"/>
  <c r="BA9" i="4"/>
  <c r="BS11" i="1"/>
  <c r="BX10" i="1"/>
  <c r="BR10" i="1"/>
  <c r="BT10" i="1"/>
  <c r="BV10" i="1" l="1"/>
  <c r="BS12" i="1"/>
  <c r="BX11" i="1"/>
  <c r="BR11" i="1"/>
  <c r="BT11" i="1"/>
  <c r="BB9" i="4"/>
  <c r="BD9" i="4"/>
  <c r="BC9" i="4"/>
  <c r="BE9" i="4"/>
  <c r="BZ11" i="1"/>
  <c r="CA12" i="1"/>
  <c r="CC11" i="1"/>
  <c r="CB11" i="1"/>
  <c r="B59" i="4"/>
  <c r="U59" i="4" s="1"/>
  <c r="BA25" i="4"/>
  <c r="BA10" i="4"/>
  <c r="BV11" i="1" l="1"/>
  <c r="BZ12" i="1"/>
  <c r="CA13" i="1"/>
  <c r="CC12" i="1"/>
  <c r="CB12" i="1"/>
  <c r="BB10" i="4"/>
  <c r="BD10" i="4"/>
  <c r="BC10" i="4"/>
  <c r="BE10" i="4"/>
  <c r="BA26" i="4"/>
  <c r="BA11" i="4"/>
  <c r="B60" i="4"/>
  <c r="U60" i="4" s="1"/>
  <c r="BS13" i="1"/>
  <c r="BX12" i="1"/>
  <c r="BR12" i="1"/>
  <c r="BT12" i="1"/>
  <c r="BV12" i="1" l="1"/>
  <c r="B61" i="4"/>
  <c r="U61" i="4" s="1"/>
  <c r="BA27" i="4"/>
  <c r="BA12" i="4"/>
  <c r="BS14" i="1"/>
  <c r="BX13" i="1"/>
  <c r="BR13" i="1"/>
  <c r="BT13" i="1"/>
  <c r="BZ13" i="1"/>
  <c r="CC13" i="1"/>
  <c r="CB13" i="1"/>
  <c r="CA14" i="1"/>
  <c r="BB11" i="4"/>
  <c r="BD11" i="4"/>
  <c r="BC11" i="4"/>
  <c r="BE11" i="4"/>
  <c r="BV13" i="1" l="1"/>
  <c r="BZ14" i="1"/>
  <c r="CB14" i="1"/>
  <c r="CA15" i="1"/>
  <c r="CC14" i="1"/>
  <c r="B62" i="4"/>
  <c r="U62" i="4" s="1"/>
  <c r="BA28" i="4"/>
  <c r="BA13" i="4"/>
  <c r="BS15" i="1"/>
  <c r="BX14" i="1"/>
  <c r="BR14" i="1"/>
  <c r="BT14" i="1"/>
  <c r="BB12" i="4"/>
  <c r="BC12" i="4"/>
  <c r="BD12" i="4"/>
  <c r="BE12" i="4"/>
  <c r="BV14" i="1" l="1"/>
  <c r="B63" i="4"/>
  <c r="U63" i="4" s="1"/>
  <c r="BA29" i="4"/>
  <c r="BA14" i="4"/>
  <c r="BS16" i="1"/>
  <c r="BX15" i="1"/>
  <c r="BR15" i="1"/>
  <c r="BT15" i="1"/>
  <c r="BZ15" i="1"/>
  <c r="CC15" i="1"/>
  <c r="CB15" i="1"/>
  <c r="BU15" i="1" s="1"/>
  <c r="BE13" i="4"/>
  <c r="BC13" i="4"/>
  <c r="BD13" i="4"/>
  <c r="BB13" i="4"/>
  <c r="BV15" i="1" l="1"/>
  <c r="B64" i="4"/>
  <c r="U64" i="4" s="1"/>
  <c r="BS17" i="1"/>
  <c r="BX16" i="1"/>
  <c r="BR16" i="1"/>
  <c r="BT16" i="1"/>
  <c r="BU16" i="1"/>
  <c r="BU11" i="1"/>
  <c r="BU6" i="1"/>
  <c r="BU8" i="1"/>
  <c r="BU12" i="1"/>
  <c r="BU10" i="1"/>
  <c r="BU4" i="1"/>
  <c r="BU7" i="1"/>
  <c r="BU5" i="1"/>
  <c r="BU9" i="1"/>
  <c r="BU13" i="1"/>
  <c r="BU14" i="1"/>
  <c r="BA30" i="4"/>
  <c r="BA15" i="4"/>
  <c r="BE14" i="4"/>
  <c r="BC14" i="4"/>
  <c r="BB14" i="4"/>
  <c r="BD14" i="4"/>
  <c r="BV16" i="1" l="1"/>
  <c r="BE15" i="4"/>
  <c r="BC15" i="4"/>
  <c r="BH21" i="4" s="1"/>
  <c r="BB15" i="4"/>
  <c r="BG21" i="4" s="1"/>
  <c r="BD15" i="4"/>
  <c r="BG22" i="4" s="1"/>
  <c r="B65" i="4"/>
  <c r="U65" i="4" s="1"/>
  <c r="BS18" i="1"/>
  <c r="BX17" i="1"/>
  <c r="BR17" i="1"/>
  <c r="BT17" i="1"/>
  <c r="BU17" i="1"/>
  <c r="BS19" i="1" l="1"/>
  <c r="BX18" i="1"/>
  <c r="BR18" i="1"/>
  <c r="BT18" i="1"/>
  <c r="BU18" i="1"/>
  <c r="BV17" i="1"/>
  <c r="BS20" i="1" l="1"/>
  <c r="BX19" i="1"/>
  <c r="BR19" i="1"/>
  <c r="BT19" i="1"/>
  <c r="BU19" i="1"/>
  <c r="BV18" i="1"/>
  <c r="BV19" i="1" l="1"/>
  <c r="BS21" i="1"/>
  <c r="BX20" i="1"/>
  <c r="BR20" i="1"/>
  <c r="BT20" i="1"/>
  <c r="BU20" i="1"/>
  <c r="BV20" i="1" l="1"/>
  <c r="BS22" i="1"/>
  <c r="BX21" i="1"/>
  <c r="BR21" i="1"/>
  <c r="BT21" i="1"/>
  <c r="BU21" i="1"/>
  <c r="BV21" i="1" l="1"/>
  <c r="BS23" i="1"/>
  <c r="BX22" i="1"/>
  <c r="BR22" i="1"/>
  <c r="BT22" i="1"/>
  <c r="BU22" i="1"/>
  <c r="BS24" i="1" l="1"/>
  <c r="BX23" i="1"/>
  <c r="BR23" i="1"/>
  <c r="BT23" i="1"/>
  <c r="BU23" i="1"/>
  <c r="BV22" i="1"/>
  <c r="BV23" i="1" l="1"/>
  <c r="BS25" i="1"/>
  <c r="BX24" i="1"/>
  <c r="BR24" i="1"/>
  <c r="BT24" i="1"/>
  <c r="BU24" i="1"/>
  <c r="BV24" i="1" l="1"/>
  <c r="BS26" i="1"/>
  <c r="BX25" i="1"/>
  <c r="BR25" i="1"/>
  <c r="BT25" i="1"/>
  <c r="BU25" i="1"/>
  <c r="BV25" i="1" l="1"/>
  <c r="BS27" i="1"/>
  <c r="BX26" i="1"/>
  <c r="BR26" i="1"/>
  <c r="BT26" i="1"/>
  <c r="BU26" i="1"/>
  <c r="BV26" i="1" l="1"/>
  <c r="BS28" i="1"/>
  <c r="BX27" i="1"/>
  <c r="BR27" i="1"/>
  <c r="BT27" i="1"/>
  <c r="BU27" i="1"/>
  <c r="BV27" i="1" l="1"/>
  <c r="BS29" i="1"/>
  <c r="BX28" i="1"/>
  <c r="BR28" i="1"/>
  <c r="BT28" i="1"/>
  <c r="BU28" i="1"/>
  <c r="BV28" i="1" l="1"/>
  <c r="BS30" i="1"/>
  <c r="BX29" i="1"/>
  <c r="BR29" i="1"/>
  <c r="BT29" i="1"/>
  <c r="BU29" i="1"/>
  <c r="BV29" i="1" l="1"/>
  <c r="BS31" i="1"/>
  <c r="BX30" i="1"/>
  <c r="BR30" i="1"/>
  <c r="BT30" i="1"/>
  <c r="BU30" i="1"/>
  <c r="BV30" i="1" l="1"/>
  <c r="BS32" i="1"/>
  <c r="BX31" i="1"/>
  <c r="BR31" i="1"/>
  <c r="BT31" i="1"/>
  <c r="BU31" i="1"/>
  <c r="BV31" i="1" l="1"/>
  <c r="BS33" i="1"/>
  <c r="BX32" i="1"/>
  <c r="BR32" i="1"/>
  <c r="BT32" i="1"/>
  <c r="BU32" i="1"/>
  <c r="BV32" i="1" l="1"/>
  <c r="BS34" i="1"/>
  <c r="BX33" i="1"/>
  <c r="BR33" i="1"/>
  <c r="BT33" i="1"/>
  <c r="BU33" i="1"/>
  <c r="BV33" i="1" l="1"/>
  <c r="BS35" i="1"/>
  <c r="BX34" i="1"/>
  <c r="BR34" i="1"/>
  <c r="BT34" i="1"/>
  <c r="BU34" i="1"/>
  <c r="BV34" i="1" l="1"/>
  <c r="BS36" i="1"/>
  <c r="BX35" i="1"/>
  <c r="BR35" i="1"/>
  <c r="BT35" i="1"/>
  <c r="BU35" i="1"/>
  <c r="BV35" i="1" l="1"/>
  <c r="BS37" i="1"/>
  <c r="BX36" i="1"/>
  <c r="BR36" i="1"/>
  <c r="BT36" i="1"/>
  <c r="BU36" i="1"/>
  <c r="BV36" i="1" l="1"/>
  <c r="BS38" i="1"/>
  <c r="BX37" i="1"/>
  <c r="BR37" i="1"/>
  <c r="BT37" i="1"/>
  <c r="BU37" i="1"/>
  <c r="BV37" i="1" l="1"/>
  <c r="BS39" i="1"/>
  <c r="BX38" i="1"/>
  <c r="BR38" i="1"/>
  <c r="BT38" i="1"/>
  <c r="BU38" i="1"/>
  <c r="BV38" i="1" l="1"/>
  <c r="BS40" i="1"/>
  <c r="BX39" i="1"/>
  <c r="BR39" i="1"/>
  <c r="BT39" i="1"/>
  <c r="BU39" i="1"/>
  <c r="BV39" i="1" l="1"/>
  <c r="BS41" i="1"/>
  <c r="BX40" i="1"/>
  <c r="BR40" i="1"/>
  <c r="BT40" i="1"/>
  <c r="BU40" i="1"/>
  <c r="BV40" i="1" l="1"/>
  <c r="BS42" i="1"/>
  <c r="BX41" i="1"/>
  <c r="BR41" i="1"/>
  <c r="BT41" i="1"/>
  <c r="BU41" i="1"/>
  <c r="BV41" i="1" l="1"/>
  <c r="BS43" i="1"/>
  <c r="BX42" i="1"/>
  <c r="BR42" i="1"/>
  <c r="BT42" i="1"/>
  <c r="BU42" i="1"/>
  <c r="BV42" i="1" l="1"/>
  <c r="BS44" i="1"/>
  <c r="BX43" i="1"/>
  <c r="BR43" i="1"/>
  <c r="BT43" i="1"/>
  <c r="BU43" i="1"/>
  <c r="BV43" i="1" l="1"/>
  <c r="BS45" i="1"/>
  <c r="BX44" i="1"/>
  <c r="BR44" i="1"/>
  <c r="BT44" i="1"/>
  <c r="BU44" i="1"/>
  <c r="BV44" i="1" l="1"/>
  <c r="BS46" i="1"/>
  <c r="BX45" i="1"/>
  <c r="BR45" i="1"/>
  <c r="BT45" i="1"/>
  <c r="BU45" i="1"/>
  <c r="BV45" i="1" l="1"/>
  <c r="BS47" i="1"/>
  <c r="BX46" i="1"/>
  <c r="BR46" i="1"/>
  <c r="BT46" i="1"/>
  <c r="BU46" i="1"/>
  <c r="BV46" i="1" l="1"/>
  <c r="BS48" i="1"/>
  <c r="BX47" i="1"/>
  <c r="BR47" i="1"/>
  <c r="BT47" i="1"/>
  <c r="BU47" i="1"/>
  <c r="BV47" i="1" l="1"/>
  <c r="BS49" i="1"/>
  <c r="BX48" i="1"/>
  <c r="BR48" i="1"/>
  <c r="BT48" i="1"/>
  <c r="BU48" i="1"/>
  <c r="BV48" i="1" l="1"/>
  <c r="BS50" i="1"/>
  <c r="BX49" i="1"/>
  <c r="BR49" i="1"/>
  <c r="BT49" i="1"/>
  <c r="BU49" i="1"/>
  <c r="BV49" i="1" l="1"/>
  <c r="BS51" i="1"/>
  <c r="BX50" i="1"/>
  <c r="BR50" i="1"/>
  <c r="BT50" i="1"/>
  <c r="BU50" i="1"/>
  <c r="BV50" i="1" l="1"/>
  <c r="BS52" i="1"/>
  <c r="BX51" i="1"/>
  <c r="BR51" i="1"/>
  <c r="BT51" i="1"/>
  <c r="BU51" i="1"/>
  <c r="BV51" i="1" l="1"/>
  <c r="BS53" i="1"/>
  <c r="BX52" i="1"/>
  <c r="BR52" i="1"/>
  <c r="BT52" i="1"/>
  <c r="BU52" i="1"/>
  <c r="BV52" i="1" l="1"/>
  <c r="BS54" i="1"/>
  <c r="BX53" i="1"/>
  <c r="BR53" i="1"/>
  <c r="BT53" i="1"/>
  <c r="BU53" i="1"/>
  <c r="BV53" i="1" l="1"/>
  <c r="BS55" i="1"/>
  <c r="BX54" i="1"/>
  <c r="BR54" i="1"/>
  <c r="BT54" i="1"/>
  <c r="BU54" i="1"/>
  <c r="BV54" i="1" l="1"/>
  <c r="BS56" i="1"/>
  <c r="BX55" i="1"/>
  <c r="BR55" i="1"/>
  <c r="BT55" i="1"/>
  <c r="BU55" i="1"/>
  <c r="BV55" i="1" l="1"/>
  <c r="BS57" i="1"/>
  <c r="BX56" i="1"/>
  <c r="BR56" i="1"/>
  <c r="BT56" i="1"/>
  <c r="BU56" i="1"/>
  <c r="BV56" i="1" l="1"/>
  <c r="BS58" i="1"/>
  <c r="BX57" i="1"/>
  <c r="BR57" i="1"/>
  <c r="BT57" i="1"/>
  <c r="BU57" i="1"/>
  <c r="BV57" i="1" l="1"/>
  <c r="BS59" i="1"/>
  <c r="BX58" i="1"/>
  <c r="BR58" i="1"/>
  <c r="BT58" i="1"/>
  <c r="BU58" i="1"/>
  <c r="BV58" i="1" l="1"/>
  <c r="BS60" i="1"/>
  <c r="BX59" i="1"/>
  <c r="BR59" i="1"/>
  <c r="BT59" i="1"/>
  <c r="BU59" i="1"/>
  <c r="BV59" i="1" l="1"/>
  <c r="BS61" i="1"/>
  <c r="BX60" i="1"/>
  <c r="BR60" i="1"/>
  <c r="BT60" i="1"/>
  <c r="BU60" i="1"/>
  <c r="BV60" i="1" l="1"/>
  <c r="BS62" i="1"/>
  <c r="BX61" i="1"/>
  <c r="BR61" i="1"/>
  <c r="BT61" i="1"/>
  <c r="BU61" i="1"/>
  <c r="BV61" i="1" l="1"/>
  <c r="BS63" i="1"/>
  <c r="BX62" i="1"/>
  <c r="BR62" i="1"/>
  <c r="BT62" i="1"/>
  <c r="BU62" i="1"/>
  <c r="BV62" i="1" l="1"/>
  <c r="BS64" i="1"/>
  <c r="BX63" i="1"/>
  <c r="BR63" i="1"/>
  <c r="BT63" i="1"/>
  <c r="BU63" i="1"/>
  <c r="BV63" i="1" l="1"/>
  <c r="BS65" i="1"/>
  <c r="BX64" i="1"/>
  <c r="BR64" i="1"/>
  <c r="BT64" i="1"/>
  <c r="BU64" i="1"/>
  <c r="BV64" i="1" l="1"/>
  <c r="BS66" i="1"/>
  <c r="BX65" i="1"/>
  <c r="BR65" i="1"/>
  <c r="BT65" i="1"/>
  <c r="BU65" i="1"/>
  <c r="BV65" i="1" l="1"/>
  <c r="BS67" i="1"/>
  <c r="BX66" i="1"/>
  <c r="BR66" i="1"/>
  <c r="BT66" i="1"/>
  <c r="BU66" i="1"/>
  <c r="BV66" i="1" l="1"/>
  <c r="BS68" i="1"/>
  <c r="BX67" i="1"/>
  <c r="BR67" i="1"/>
  <c r="BT67" i="1"/>
  <c r="BU67" i="1"/>
  <c r="BV67" i="1" l="1"/>
  <c r="BS69" i="1"/>
  <c r="BX68" i="1"/>
  <c r="BR68" i="1"/>
  <c r="BT68" i="1"/>
  <c r="BU68" i="1"/>
  <c r="BV68" i="1" l="1"/>
  <c r="BS70" i="1"/>
  <c r="BX69" i="1"/>
  <c r="BR69" i="1"/>
  <c r="BT69" i="1"/>
  <c r="BU69" i="1"/>
  <c r="BV69" i="1" l="1"/>
  <c r="BS71" i="1"/>
  <c r="BX70" i="1"/>
  <c r="BR70" i="1"/>
  <c r="BT70" i="1"/>
  <c r="BU70" i="1"/>
  <c r="BV70" i="1" l="1"/>
  <c r="BS72" i="1"/>
  <c r="BX71" i="1"/>
  <c r="BR71" i="1"/>
  <c r="BT71" i="1"/>
  <c r="BU71" i="1"/>
  <c r="BV71" i="1" l="1"/>
  <c r="BS73" i="1"/>
  <c r="BX72" i="1"/>
  <c r="BR72" i="1"/>
  <c r="BT72" i="1"/>
  <c r="BU72" i="1"/>
  <c r="BV72" i="1" l="1"/>
  <c r="BS74" i="1"/>
  <c r="BX73" i="1"/>
  <c r="BR73" i="1"/>
  <c r="BT73" i="1"/>
  <c r="BU73" i="1"/>
  <c r="BV73" i="1" l="1"/>
  <c r="BS75" i="1"/>
  <c r="BX74" i="1"/>
  <c r="BR74" i="1"/>
  <c r="BT74" i="1"/>
  <c r="BU74" i="1"/>
  <c r="BV74" i="1" l="1"/>
  <c r="BS76" i="1"/>
  <c r="BX75" i="1"/>
  <c r="BR75" i="1"/>
  <c r="BT75" i="1"/>
  <c r="BU75" i="1"/>
  <c r="BV75" i="1" l="1"/>
  <c r="BS77" i="1"/>
  <c r="BX76" i="1"/>
  <c r="BR76" i="1"/>
  <c r="BT76" i="1"/>
  <c r="BU76" i="1"/>
  <c r="BV76" i="1" l="1"/>
  <c r="BS78" i="1"/>
  <c r="BX77" i="1"/>
  <c r="BR77" i="1"/>
  <c r="BT77" i="1"/>
  <c r="BU77" i="1"/>
  <c r="BV77" i="1" l="1"/>
  <c r="BS79" i="1"/>
  <c r="BX78" i="1"/>
  <c r="BR78" i="1"/>
  <c r="BT78" i="1"/>
  <c r="BU78" i="1"/>
  <c r="BV78" i="1" l="1"/>
  <c r="BS80" i="1"/>
  <c r="BX79" i="1"/>
  <c r="BR79" i="1"/>
  <c r="BT79" i="1"/>
  <c r="BU79" i="1"/>
  <c r="BV79" i="1" l="1"/>
  <c r="BS81" i="1"/>
  <c r="BX80" i="1"/>
  <c r="BR80" i="1"/>
  <c r="BT80" i="1"/>
  <c r="BU80" i="1"/>
  <c r="BV80" i="1" l="1"/>
  <c r="BS82" i="1"/>
  <c r="BX81" i="1"/>
  <c r="BR81" i="1"/>
  <c r="BT81" i="1"/>
  <c r="BU81" i="1"/>
  <c r="BV81" i="1" l="1"/>
  <c r="BS83" i="1"/>
  <c r="BX82" i="1"/>
  <c r="BR82" i="1"/>
  <c r="BT82" i="1"/>
  <c r="BU82" i="1"/>
  <c r="BV82" i="1" l="1"/>
  <c r="BS84" i="1"/>
  <c r="BX83" i="1"/>
  <c r="BR83" i="1"/>
  <c r="BT83" i="1"/>
  <c r="BU83" i="1"/>
  <c r="BV83" i="1" l="1"/>
  <c r="BS85" i="1"/>
  <c r="BX84" i="1"/>
  <c r="BR84" i="1"/>
  <c r="BT84" i="1"/>
  <c r="BU84" i="1"/>
  <c r="BV84" i="1" l="1"/>
  <c r="BS86" i="1"/>
  <c r="BX85" i="1"/>
  <c r="BR85" i="1"/>
  <c r="BT85" i="1"/>
  <c r="BU85" i="1"/>
  <c r="BV85" i="1" l="1"/>
  <c r="BS87" i="1"/>
  <c r="BX86" i="1"/>
  <c r="BR86" i="1"/>
  <c r="BT86" i="1"/>
  <c r="BU86" i="1"/>
  <c r="BV86" i="1" l="1"/>
  <c r="BS88" i="1"/>
  <c r="BX87" i="1"/>
  <c r="BR87" i="1"/>
  <c r="BT87" i="1"/>
  <c r="BU87" i="1"/>
  <c r="BV87" i="1" l="1"/>
  <c r="BS89" i="1"/>
  <c r="BX88" i="1"/>
  <c r="BR88" i="1"/>
  <c r="BT88" i="1"/>
  <c r="BU88" i="1"/>
  <c r="BV88" i="1" l="1"/>
  <c r="BS90" i="1"/>
  <c r="BX89" i="1"/>
  <c r="BR89" i="1"/>
  <c r="BT89" i="1"/>
  <c r="BU89" i="1"/>
  <c r="BV89" i="1" l="1"/>
  <c r="BS91" i="1"/>
  <c r="BX90" i="1"/>
  <c r="BR90" i="1"/>
  <c r="BT90" i="1"/>
  <c r="BU90" i="1"/>
  <c r="BV90" i="1" l="1"/>
  <c r="BS92" i="1"/>
  <c r="BX91" i="1"/>
  <c r="BR91" i="1"/>
  <c r="BT91" i="1"/>
  <c r="BU91" i="1"/>
  <c r="BV91" i="1" l="1"/>
  <c r="BS93" i="1"/>
  <c r="BX92" i="1"/>
  <c r="BR92" i="1"/>
  <c r="BT92" i="1"/>
  <c r="BU92" i="1"/>
  <c r="BV92" i="1" l="1"/>
  <c r="BS94" i="1"/>
  <c r="BX93" i="1"/>
  <c r="BR93" i="1"/>
  <c r="BT93" i="1"/>
  <c r="BU93" i="1"/>
  <c r="BV93" i="1" l="1"/>
  <c r="BS95" i="1"/>
  <c r="BX94" i="1"/>
  <c r="BR94" i="1"/>
  <c r="BT94" i="1"/>
  <c r="BU94" i="1"/>
  <c r="BV94" i="1" l="1"/>
  <c r="BS96" i="1"/>
  <c r="BX95" i="1"/>
  <c r="BR95" i="1"/>
  <c r="BT95" i="1"/>
  <c r="BU95" i="1"/>
  <c r="BV95" i="1" l="1"/>
  <c r="BS97" i="1"/>
  <c r="BX96" i="1"/>
  <c r="BR96" i="1"/>
  <c r="BT96" i="1"/>
  <c r="BU96" i="1"/>
  <c r="BV96" i="1" l="1"/>
  <c r="BS98" i="1"/>
  <c r="BX97" i="1"/>
  <c r="BR97" i="1"/>
  <c r="BT97" i="1"/>
  <c r="BU97" i="1"/>
  <c r="BV97" i="1" l="1"/>
  <c r="BS99" i="1"/>
  <c r="BX98" i="1"/>
  <c r="BR98" i="1"/>
  <c r="BT98" i="1"/>
  <c r="BU98" i="1"/>
  <c r="BV98" i="1" l="1"/>
  <c r="BS100" i="1"/>
  <c r="BX99" i="1"/>
  <c r="BR99" i="1"/>
  <c r="BT99" i="1"/>
  <c r="BU99" i="1"/>
  <c r="BV99" i="1" l="1"/>
  <c r="BS101" i="1"/>
  <c r="BX100" i="1"/>
  <c r="BR100" i="1"/>
  <c r="BT100" i="1"/>
  <c r="BU100" i="1"/>
  <c r="BV100" i="1" l="1"/>
  <c r="BS102" i="1"/>
  <c r="BX101" i="1"/>
  <c r="BR101" i="1"/>
  <c r="BT101" i="1"/>
  <c r="BU101" i="1"/>
  <c r="BV101" i="1" l="1"/>
  <c r="BS103" i="1"/>
  <c r="BX102" i="1"/>
  <c r="BR102" i="1"/>
  <c r="BT102" i="1"/>
  <c r="BU102" i="1"/>
  <c r="BV102" i="1" l="1"/>
  <c r="BS104" i="1"/>
  <c r="BX103" i="1"/>
  <c r="BR103" i="1"/>
  <c r="BT103" i="1"/>
  <c r="BU103" i="1"/>
  <c r="BV103" i="1" l="1"/>
  <c r="BS105" i="1"/>
  <c r="BX104" i="1"/>
  <c r="BR104" i="1"/>
  <c r="BT104" i="1"/>
  <c r="BU104" i="1"/>
  <c r="BV104" i="1" l="1"/>
  <c r="BS106" i="1"/>
  <c r="BX105" i="1"/>
  <c r="BR105" i="1"/>
  <c r="BT105" i="1"/>
  <c r="BU105" i="1"/>
  <c r="BV105" i="1" l="1"/>
  <c r="BS107" i="1"/>
  <c r="BX106" i="1"/>
  <c r="BR106" i="1"/>
  <c r="BT106" i="1"/>
  <c r="BU106" i="1"/>
  <c r="BV106" i="1" l="1"/>
  <c r="BS108" i="1"/>
  <c r="BX107" i="1"/>
  <c r="BR107" i="1"/>
  <c r="BT107" i="1"/>
  <c r="BU107" i="1"/>
  <c r="BV107" i="1" l="1"/>
  <c r="BS109" i="1"/>
  <c r="BX108" i="1"/>
  <c r="BR108" i="1"/>
  <c r="BT108" i="1"/>
  <c r="BU108" i="1"/>
  <c r="BV108" i="1" l="1"/>
  <c r="BS110" i="1"/>
  <c r="BX109" i="1"/>
  <c r="BR109" i="1"/>
  <c r="BT109" i="1"/>
  <c r="BU109" i="1"/>
  <c r="BV109" i="1" l="1"/>
  <c r="BS111" i="1"/>
  <c r="BX110" i="1"/>
  <c r="BR110" i="1"/>
  <c r="BT110" i="1"/>
  <c r="BU110" i="1"/>
  <c r="BV110" i="1" l="1"/>
  <c r="BS112" i="1"/>
  <c r="BX111" i="1"/>
  <c r="BR111" i="1"/>
  <c r="BT111" i="1"/>
  <c r="BU111" i="1"/>
  <c r="BV111" i="1" l="1"/>
  <c r="BS113" i="1"/>
  <c r="BX112" i="1"/>
  <c r="BR112" i="1"/>
  <c r="BT112" i="1"/>
  <c r="BU112" i="1"/>
  <c r="BV112" i="1" l="1"/>
  <c r="BS114" i="1"/>
  <c r="BX113" i="1"/>
  <c r="BR113" i="1"/>
  <c r="BT113" i="1"/>
  <c r="BU113" i="1"/>
  <c r="BV113" i="1" l="1"/>
  <c r="BS115" i="1"/>
  <c r="BX114" i="1"/>
  <c r="BR114" i="1"/>
  <c r="BT114" i="1"/>
  <c r="BU114" i="1"/>
  <c r="BV114" i="1" l="1"/>
  <c r="BS116" i="1"/>
  <c r="BX115" i="1"/>
  <c r="BR115" i="1"/>
  <c r="BT115" i="1"/>
  <c r="BU115" i="1"/>
  <c r="BV115" i="1" l="1"/>
  <c r="BS117" i="1"/>
  <c r="BX116" i="1"/>
  <c r="BR116" i="1"/>
  <c r="BT116" i="1"/>
  <c r="BU116" i="1"/>
  <c r="BV116" i="1" l="1"/>
  <c r="BS118" i="1"/>
  <c r="BX117" i="1"/>
  <c r="BR117" i="1"/>
  <c r="BT117" i="1"/>
  <c r="BU117" i="1"/>
  <c r="BV117" i="1" l="1"/>
  <c r="BS119" i="1"/>
  <c r="BX118" i="1"/>
  <c r="BR118" i="1"/>
  <c r="BT118" i="1"/>
  <c r="BU118" i="1"/>
  <c r="BV118" i="1" l="1"/>
  <c r="BS120" i="1"/>
  <c r="BX119" i="1"/>
  <c r="BR119" i="1"/>
  <c r="BT119" i="1"/>
  <c r="BU119" i="1"/>
  <c r="BV119" i="1" l="1"/>
  <c r="BS121" i="1"/>
  <c r="BX120" i="1"/>
  <c r="BR120" i="1"/>
  <c r="BT120" i="1"/>
  <c r="BU120" i="1"/>
  <c r="BV120" i="1" l="1"/>
  <c r="BS122" i="1"/>
  <c r="BX121" i="1"/>
  <c r="BR121" i="1"/>
  <c r="BT121" i="1"/>
  <c r="BU121" i="1"/>
  <c r="BV121" i="1" l="1"/>
  <c r="BS123" i="1"/>
  <c r="BX122" i="1"/>
  <c r="BR122" i="1"/>
  <c r="BT122" i="1"/>
  <c r="BU122" i="1"/>
  <c r="BV122" i="1" l="1"/>
  <c r="BS124" i="1"/>
  <c r="BX123" i="1"/>
  <c r="BR123" i="1"/>
  <c r="BT123" i="1"/>
  <c r="BU123" i="1"/>
  <c r="BV123" i="1" l="1"/>
  <c r="BS125" i="1"/>
  <c r="BX124" i="1"/>
  <c r="BR124" i="1"/>
  <c r="BT124" i="1"/>
  <c r="BU124" i="1"/>
  <c r="BV124" i="1" l="1"/>
  <c r="BS126" i="1"/>
  <c r="BX125" i="1"/>
  <c r="BR125" i="1"/>
  <c r="BT125" i="1"/>
  <c r="BU125" i="1"/>
  <c r="BV125" i="1" l="1"/>
  <c r="BS127" i="1"/>
  <c r="BX126" i="1"/>
  <c r="BR126" i="1"/>
  <c r="BT126" i="1"/>
  <c r="BU126" i="1"/>
  <c r="BV126" i="1" l="1"/>
  <c r="BS128" i="1"/>
  <c r="BX127" i="1"/>
  <c r="BR127" i="1"/>
  <c r="BT127" i="1"/>
  <c r="BU127" i="1"/>
  <c r="BV127" i="1" l="1"/>
  <c r="BS129" i="1"/>
  <c r="BX128" i="1"/>
  <c r="BR128" i="1"/>
  <c r="BT128" i="1"/>
  <c r="BU128" i="1"/>
  <c r="BV128" i="1" l="1"/>
  <c r="BS130" i="1"/>
  <c r="BX129" i="1"/>
  <c r="BR129" i="1"/>
  <c r="BT129" i="1"/>
  <c r="BU129" i="1"/>
  <c r="BV129" i="1" l="1"/>
  <c r="BS131" i="1"/>
  <c r="BX130" i="1"/>
  <c r="BR130" i="1"/>
  <c r="BT130" i="1"/>
  <c r="BU130" i="1"/>
  <c r="BV130" i="1" l="1"/>
  <c r="BS132" i="1"/>
  <c r="BX131" i="1"/>
  <c r="BR131" i="1"/>
  <c r="BT131" i="1"/>
  <c r="BU131" i="1"/>
  <c r="BV131" i="1" l="1"/>
  <c r="BS133" i="1"/>
  <c r="BX132" i="1"/>
  <c r="BR132" i="1"/>
  <c r="BT132" i="1"/>
  <c r="BU132" i="1"/>
  <c r="BV132" i="1" l="1"/>
  <c r="BS134" i="1"/>
  <c r="BX133" i="1"/>
  <c r="BR133" i="1"/>
  <c r="BT133" i="1"/>
  <c r="BU133" i="1"/>
  <c r="BV133" i="1" l="1"/>
  <c r="BS135" i="1"/>
  <c r="BX134" i="1"/>
  <c r="BR134" i="1"/>
  <c r="BT134" i="1"/>
  <c r="BU134" i="1"/>
  <c r="BV134" i="1" l="1"/>
  <c r="BS136" i="1"/>
  <c r="BX135" i="1"/>
  <c r="BR135" i="1"/>
  <c r="BT135" i="1"/>
  <c r="BU135" i="1"/>
  <c r="BV135" i="1" l="1"/>
  <c r="BS137" i="1"/>
  <c r="BX136" i="1"/>
  <c r="BR136" i="1"/>
  <c r="BT136" i="1"/>
  <c r="BU136" i="1"/>
  <c r="BV136" i="1" l="1"/>
  <c r="BS138" i="1"/>
  <c r="BX137" i="1"/>
  <c r="BR137" i="1"/>
  <c r="BT137" i="1"/>
  <c r="BU137" i="1"/>
  <c r="BV137" i="1" l="1"/>
  <c r="BS139" i="1"/>
  <c r="BX138" i="1"/>
  <c r="BR138" i="1"/>
  <c r="BT138" i="1"/>
  <c r="BU138" i="1"/>
  <c r="BV138" i="1" l="1"/>
  <c r="BS140" i="1"/>
  <c r="BX139" i="1"/>
  <c r="BR139" i="1"/>
  <c r="BT139" i="1"/>
  <c r="BU139" i="1"/>
  <c r="BV139" i="1" l="1"/>
  <c r="BS141" i="1"/>
  <c r="BX140" i="1"/>
  <c r="BR140" i="1"/>
  <c r="BT140" i="1"/>
  <c r="BU140" i="1"/>
  <c r="BV140" i="1" l="1"/>
  <c r="BS142" i="1"/>
  <c r="BX141" i="1"/>
  <c r="BR141" i="1"/>
  <c r="BT141" i="1"/>
  <c r="BU141" i="1"/>
  <c r="BV141" i="1" l="1"/>
  <c r="BS143" i="1"/>
  <c r="BX142" i="1"/>
  <c r="BR142" i="1"/>
  <c r="BT142" i="1"/>
  <c r="BU142" i="1"/>
  <c r="BV142" i="1" l="1"/>
  <c r="BS144" i="1"/>
  <c r="BX143" i="1"/>
  <c r="BR143" i="1"/>
  <c r="BT143" i="1"/>
  <c r="BU143" i="1"/>
  <c r="BV143" i="1" l="1"/>
  <c r="BS145" i="1"/>
  <c r="BX144" i="1"/>
  <c r="BR144" i="1"/>
  <c r="BT144" i="1"/>
  <c r="BU144" i="1"/>
  <c r="BV144" i="1" l="1"/>
  <c r="BS146" i="1"/>
  <c r="BX145" i="1"/>
  <c r="BR145" i="1"/>
  <c r="BT145" i="1"/>
  <c r="BU145" i="1"/>
  <c r="BV145" i="1" l="1"/>
  <c r="BS147" i="1"/>
  <c r="BX146" i="1"/>
  <c r="BR146" i="1"/>
  <c r="BT146" i="1"/>
  <c r="BU146" i="1"/>
  <c r="BV146" i="1" l="1"/>
  <c r="BS148" i="1"/>
  <c r="BX147" i="1"/>
  <c r="BR147" i="1"/>
  <c r="BT147" i="1"/>
  <c r="BU147" i="1"/>
  <c r="BV147" i="1" l="1"/>
  <c r="BS149" i="1"/>
  <c r="BX148" i="1"/>
  <c r="BR148" i="1"/>
  <c r="BT148" i="1"/>
  <c r="BU148" i="1"/>
  <c r="BV148" i="1" l="1"/>
  <c r="BS150" i="1"/>
  <c r="BX149" i="1"/>
  <c r="BR149" i="1"/>
  <c r="BT149" i="1"/>
  <c r="BU149" i="1"/>
  <c r="BV149" i="1" l="1"/>
  <c r="BS151" i="1"/>
  <c r="BX150" i="1"/>
  <c r="BR150" i="1"/>
  <c r="BT150" i="1"/>
  <c r="BU150" i="1"/>
  <c r="BV150" i="1" l="1"/>
  <c r="BS152" i="1"/>
  <c r="BX151" i="1"/>
  <c r="BR151" i="1"/>
  <c r="BT151" i="1"/>
  <c r="BU151" i="1"/>
  <c r="BV151" i="1" l="1"/>
  <c r="BS153" i="1"/>
  <c r="BX152" i="1"/>
  <c r="BR152" i="1"/>
  <c r="BT152" i="1"/>
  <c r="BU152" i="1"/>
  <c r="BV152" i="1" l="1"/>
  <c r="BS154" i="1"/>
  <c r="BX153" i="1"/>
  <c r="BR153" i="1"/>
  <c r="BT153" i="1"/>
  <c r="BU153" i="1"/>
  <c r="BV153" i="1" l="1"/>
  <c r="BS155" i="1"/>
  <c r="BX154" i="1"/>
  <c r="BR154" i="1"/>
  <c r="BT154" i="1"/>
  <c r="BU154" i="1"/>
  <c r="BV154" i="1" l="1"/>
  <c r="BS156" i="1"/>
  <c r="BX155" i="1"/>
  <c r="BR155" i="1"/>
  <c r="BT155" i="1"/>
  <c r="BU155" i="1"/>
  <c r="BV155" i="1" l="1"/>
  <c r="BS157" i="1"/>
  <c r="BX156" i="1"/>
  <c r="BR156" i="1"/>
  <c r="BT156" i="1"/>
  <c r="BU156" i="1"/>
  <c r="BV156" i="1" l="1"/>
  <c r="BS158" i="1"/>
  <c r="BX157" i="1"/>
  <c r="BR157" i="1"/>
  <c r="BT157" i="1"/>
  <c r="BU157" i="1"/>
  <c r="BV157" i="1" l="1"/>
  <c r="BS159" i="1"/>
  <c r="BX158" i="1"/>
  <c r="BR158" i="1"/>
  <c r="BT158" i="1"/>
  <c r="BU158" i="1"/>
  <c r="BV158" i="1" l="1"/>
  <c r="BS160" i="1"/>
  <c r="BX159" i="1"/>
  <c r="BR159" i="1"/>
  <c r="BT159" i="1"/>
  <c r="BU159" i="1"/>
  <c r="BV159" i="1" l="1"/>
  <c r="BS161" i="1"/>
  <c r="BX160" i="1"/>
  <c r="BR160" i="1"/>
  <c r="BT160" i="1"/>
  <c r="BU160" i="1"/>
  <c r="BV160" i="1" l="1"/>
  <c r="BS162" i="1"/>
  <c r="BX161" i="1"/>
  <c r="BR161" i="1"/>
  <c r="BT161" i="1"/>
  <c r="BU161" i="1"/>
  <c r="BV161" i="1" l="1"/>
  <c r="BS163" i="1"/>
  <c r="BX162" i="1"/>
  <c r="BR162" i="1"/>
  <c r="BT162" i="1"/>
  <c r="BU162" i="1"/>
  <c r="BV162" i="1" l="1"/>
  <c r="BS164" i="1"/>
  <c r="BX163" i="1"/>
  <c r="BR163" i="1"/>
  <c r="BT163" i="1"/>
  <c r="BU163" i="1"/>
  <c r="BV163" i="1" l="1"/>
  <c r="BS165" i="1"/>
  <c r="BX164" i="1"/>
  <c r="BR164" i="1"/>
  <c r="BT164" i="1"/>
  <c r="BU164" i="1"/>
  <c r="BV164" i="1" l="1"/>
  <c r="BS166" i="1"/>
  <c r="BX165" i="1"/>
  <c r="BR165" i="1"/>
  <c r="BT165" i="1"/>
  <c r="BU165" i="1"/>
  <c r="BV165" i="1" l="1"/>
  <c r="BS167" i="1"/>
  <c r="BX166" i="1"/>
  <c r="BR166" i="1"/>
  <c r="BT166" i="1"/>
  <c r="BU166" i="1"/>
  <c r="BV166" i="1" l="1"/>
  <c r="BS168" i="1"/>
  <c r="BX167" i="1"/>
  <c r="BR167" i="1"/>
  <c r="BT167" i="1"/>
  <c r="BU167" i="1"/>
  <c r="BV167" i="1" l="1"/>
  <c r="BS169" i="1"/>
  <c r="BX168" i="1"/>
  <c r="BR168" i="1"/>
  <c r="BT168" i="1"/>
  <c r="BU168" i="1"/>
  <c r="BV168" i="1" l="1"/>
  <c r="BS170" i="1"/>
  <c r="BX169" i="1"/>
  <c r="BR169" i="1"/>
  <c r="BT169" i="1"/>
  <c r="BU169" i="1"/>
  <c r="BV169" i="1" l="1"/>
  <c r="BS171" i="1"/>
  <c r="BX170" i="1"/>
  <c r="BR170" i="1"/>
  <c r="BT170" i="1"/>
  <c r="BU170" i="1"/>
  <c r="BV170" i="1" l="1"/>
  <c r="BS172" i="1"/>
  <c r="BX171" i="1"/>
  <c r="BR171" i="1"/>
  <c r="BT171" i="1"/>
  <c r="BU171" i="1"/>
  <c r="BV171" i="1" l="1"/>
  <c r="BS173" i="1"/>
  <c r="BX172" i="1"/>
  <c r="BR172" i="1"/>
  <c r="BT172" i="1"/>
  <c r="BU172" i="1"/>
  <c r="BV172" i="1" l="1"/>
  <c r="BS174" i="1"/>
  <c r="BX173" i="1"/>
  <c r="BR173" i="1"/>
  <c r="BT173" i="1"/>
  <c r="BU173" i="1"/>
  <c r="BV173" i="1" l="1"/>
  <c r="BS175" i="1"/>
  <c r="BX174" i="1"/>
  <c r="BR174" i="1"/>
  <c r="BT174" i="1"/>
  <c r="BU174" i="1"/>
  <c r="BV174" i="1" l="1"/>
  <c r="BS176" i="1"/>
  <c r="BX175" i="1"/>
  <c r="BR175" i="1"/>
  <c r="BT175" i="1"/>
  <c r="BU175" i="1"/>
  <c r="BV175" i="1" l="1"/>
  <c r="BS177" i="1"/>
  <c r="BX176" i="1"/>
  <c r="BR176" i="1"/>
  <c r="BT176" i="1"/>
  <c r="BU176" i="1"/>
  <c r="BV176" i="1" l="1"/>
  <c r="BS178" i="1"/>
  <c r="BX177" i="1"/>
  <c r="BR177" i="1"/>
  <c r="BT177" i="1"/>
  <c r="BU177" i="1"/>
  <c r="BV177" i="1" l="1"/>
  <c r="BS179" i="1"/>
  <c r="BX178" i="1"/>
  <c r="BR178" i="1"/>
  <c r="BT178" i="1"/>
  <c r="BU178" i="1"/>
  <c r="BV178" i="1" l="1"/>
  <c r="BS180" i="1"/>
  <c r="BX179" i="1"/>
  <c r="BR179" i="1"/>
  <c r="BT179" i="1"/>
  <c r="BU179" i="1"/>
  <c r="BV179" i="1" l="1"/>
  <c r="BS181" i="1"/>
  <c r="BX180" i="1"/>
  <c r="BR180" i="1"/>
  <c r="BT180" i="1"/>
  <c r="BU180" i="1"/>
  <c r="BV180" i="1" l="1"/>
  <c r="BS182" i="1"/>
  <c r="BX181" i="1"/>
  <c r="BR181" i="1"/>
  <c r="BT181" i="1"/>
  <c r="BU181" i="1"/>
  <c r="BV181" i="1" l="1"/>
  <c r="BS183" i="1"/>
  <c r="BX182" i="1"/>
  <c r="BR182" i="1"/>
  <c r="BT182" i="1"/>
  <c r="BU182" i="1"/>
  <c r="BV182" i="1" l="1"/>
  <c r="BS184" i="1"/>
  <c r="BX183" i="1"/>
  <c r="BR183" i="1"/>
  <c r="BT183" i="1"/>
  <c r="BU183" i="1"/>
  <c r="BV183" i="1" l="1"/>
  <c r="BS185" i="1"/>
  <c r="BX184" i="1"/>
  <c r="BR184" i="1"/>
  <c r="BT184" i="1"/>
  <c r="BU184" i="1"/>
  <c r="BV184" i="1" l="1"/>
  <c r="BS186" i="1"/>
  <c r="BX185" i="1"/>
  <c r="BR185" i="1"/>
  <c r="BT185" i="1"/>
  <c r="BU185" i="1"/>
  <c r="BV185" i="1" l="1"/>
  <c r="BS187" i="1"/>
  <c r="BX186" i="1"/>
  <c r="BR186" i="1"/>
  <c r="BT186" i="1"/>
  <c r="BU186" i="1"/>
  <c r="BV186" i="1" l="1"/>
  <c r="BS188" i="1"/>
  <c r="BX187" i="1"/>
  <c r="BR187" i="1"/>
  <c r="BT187" i="1"/>
  <c r="BU187" i="1"/>
  <c r="BV187" i="1" l="1"/>
  <c r="BS189" i="1"/>
  <c r="BX188" i="1"/>
  <c r="BR188" i="1"/>
  <c r="BT188" i="1"/>
  <c r="BU188" i="1"/>
  <c r="BV188" i="1" l="1"/>
  <c r="BS190" i="1"/>
  <c r="BX189" i="1"/>
  <c r="BR189" i="1"/>
  <c r="BT189" i="1"/>
  <c r="BU189" i="1"/>
  <c r="BV189" i="1" l="1"/>
  <c r="BS191" i="1"/>
  <c r="BX190" i="1"/>
  <c r="BR190" i="1"/>
  <c r="BT190" i="1"/>
  <c r="BU190" i="1"/>
  <c r="BV190" i="1" l="1"/>
  <c r="BS192" i="1"/>
  <c r="BX191" i="1"/>
  <c r="BR191" i="1"/>
  <c r="BT191" i="1"/>
  <c r="BU191" i="1"/>
  <c r="BV191" i="1" l="1"/>
  <c r="BS193" i="1"/>
  <c r="BX192" i="1"/>
  <c r="BR192" i="1"/>
  <c r="BT192" i="1"/>
  <c r="BU192" i="1"/>
  <c r="BV192" i="1" l="1"/>
  <c r="BS194" i="1"/>
  <c r="BX193" i="1"/>
  <c r="BR193" i="1"/>
  <c r="BT193" i="1"/>
  <c r="BU193" i="1"/>
  <c r="BV193" i="1" l="1"/>
  <c r="BS195" i="1"/>
  <c r="BX194" i="1"/>
  <c r="BR194" i="1"/>
  <c r="BT194" i="1"/>
  <c r="BU194" i="1"/>
  <c r="BV194" i="1" l="1"/>
  <c r="BS196" i="1"/>
  <c r="BX195" i="1"/>
  <c r="BR195" i="1"/>
  <c r="BT195" i="1"/>
  <c r="BU195" i="1"/>
  <c r="BV195" i="1" l="1"/>
  <c r="BS197" i="1"/>
  <c r="BX196" i="1"/>
  <c r="BR196" i="1"/>
  <c r="BT196" i="1"/>
  <c r="BU196" i="1"/>
  <c r="BV196" i="1" l="1"/>
  <c r="BS198" i="1"/>
  <c r="BX197" i="1"/>
  <c r="BR197" i="1"/>
  <c r="BT197" i="1"/>
  <c r="BU197" i="1"/>
  <c r="BV197" i="1" l="1"/>
  <c r="BS199" i="1"/>
  <c r="BX198" i="1"/>
  <c r="BR198" i="1"/>
  <c r="BT198" i="1"/>
  <c r="BU198" i="1"/>
  <c r="BV198" i="1" l="1"/>
  <c r="BS200" i="1"/>
  <c r="BX199" i="1"/>
  <c r="BR199" i="1"/>
  <c r="BT199" i="1"/>
  <c r="BU199" i="1"/>
  <c r="BV199" i="1" l="1"/>
  <c r="BS201" i="1"/>
  <c r="BX200" i="1"/>
  <c r="BR200" i="1"/>
  <c r="BT200" i="1"/>
  <c r="BU200" i="1"/>
  <c r="BV200" i="1" l="1"/>
  <c r="BS202" i="1"/>
  <c r="BX201" i="1"/>
  <c r="BR201" i="1"/>
  <c r="BT201" i="1"/>
  <c r="BU201" i="1"/>
  <c r="BV201" i="1" l="1"/>
  <c r="BS203" i="1"/>
  <c r="BX202" i="1"/>
  <c r="BR202" i="1"/>
  <c r="BT202" i="1"/>
  <c r="BU202" i="1"/>
  <c r="BV202" i="1" l="1"/>
  <c r="BS204" i="1"/>
  <c r="BX203" i="1"/>
  <c r="BR203" i="1"/>
  <c r="BT203" i="1"/>
  <c r="BU203" i="1"/>
  <c r="BV203" i="1" l="1"/>
  <c r="BS205" i="1"/>
  <c r="BX204" i="1"/>
  <c r="BR204" i="1"/>
  <c r="BT204" i="1"/>
  <c r="BU204" i="1"/>
  <c r="BV204" i="1" l="1"/>
  <c r="BS206" i="1"/>
  <c r="BX205" i="1"/>
  <c r="BR205" i="1"/>
  <c r="BT205" i="1"/>
  <c r="BU205" i="1"/>
  <c r="BV205" i="1" l="1"/>
  <c r="BS207" i="1"/>
  <c r="BX206" i="1"/>
  <c r="BR206" i="1"/>
  <c r="BT206" i="1"/>
  <c r="BU206" i="1"/>
  <c r="BV206" i="1" l="1"/>
  <c r="BS208" i="1"/>
  <c r="BX207" i="1"/>
  <c r="BR207" i="1"/>
  <c r="BT207" i="1"/>
  <c r="BU207" i="1"/>
  <c r="BV207" i="1" l="1"/>
  <c r="BS209" i="1"/>
  <c r="BX208" i="1"/>
  <c r="BR208" i="1"/>
  <c r="BT208" i="1"/>
  <c r="BU208" i="1"/>
  <c r="BV208" i="1" l="1"/>
  <c r="BS210" i="1"/>
  <c r="BX209" i="1"/>
  <c r="BR209" i="1"/>
  <c r="BT209" i="1"/>
  <c r="BU209" i="1"/>
  <c r="BV209" i="1" l="1"/>
  <c r="BS211" i="1"/>
  <c r="BX210" i="1"/>
  <c r="BR210" i="1"/>
  <c r="BT210" i="1"/>
  <c r="BU210" i="1"/>
  <c r="BV210" i="1" l="1"/>
  <c r="BS212" i="1"/>
  <c r="BX211" i="1"/>
  <c r="BR211" i="1"/>
  <c r="BT211" i="1"/>
  <c r="BU211" i="1"/>
  <c r="BV211" i="1" l="1"/>
  <c r="BS213" i="1"/>
  <c r="BX212" i="1"/>
  <c r="BR212" i="1"/>
  <c r="BT212" i="1"/>
  <c r="BU212" i="1"/>
  <c r="BV212" i="1" l="1"/>
  <c r="BS214" i="1"/>
  <c r="BX213" i="1"/>
  <c r="BR213" i="1"/>
  <c r="BT213" i="1"/>
  <c r="BU213" i="1"/>
  <c r="BV213" i="1" l="1"/>
  <c r="BS215" i="1"/>
  <c r="BX214" i="1"/>
  <c r="BR214" i="1"/>
  <c r="BT214" i="1"/>
  <c r="BU214" i="1"/>
  <c r="BV214" i="1" l="1"/>
  <c r="BS216" i="1"/>
  <c r="BX215" i="1"/>
  <c r="BR215" i="1"/>
  <c r="BT215" i="1"/>
  <c r="BU215" i="1"/>
  <c r="BV215" i="1" l="1"/>
  <c r="BS217" i="1"/>
  <c r="BX216" i="1"/>
  <c r="BR216" i="1"/>
  <c r="BT216" i="1"/>
  <c r="BU216" i="1"/>
  <c r="BV216" i="1" l="1"/>
  <c r="BS218" i="1"/>
  <c r="BX217" i="1"/>
  <c r="BR217" i="1"/>
  <c r="BT217" i="1"/>
  <c r="BU217" i="1"/>
  <c r="BV217" i="1" l="1"/>
  <c r="BS219" i="1"/>
  <c r="BX218" i="1"/>
  <c r="BR218" i="1"/>
  <c r="BT218" i="1"/>
  <c r="BU218" i="1"/>
  <c r="BV218" i="1" l="1"/>
  <c r="BS220" i="1"/>
  <c r="BX219" i="1"/>
  <c r="BR219" i="1"/>
  <c r="BT219" i="1"/>
  <c r="BU219" i="1"/>
  <c r="BV219" i="1" l="1"/>
  <c r="BS221" i="1"/>
  <c r="BX220" i="1"/>
  <c r="BR220" i="1"/>
  <c r="BT220" i="1"/>
  <c r="BU220" i="1"/>
  <c r="BV220" i="1" l="1"/>
  <c r="BS222" i="1"/>
  <c r="BX221" i="1"/>
  <c r="BR221" i="1"/>
  <c r="BT221" i="1"/>
  <c r="BU221" i="1"/>
  <c r="BV221" i="1" l="1"/>
  <c r="BS223" i="1"/>
  <c r="BX222" i="1"/>
  <c r="BR222" i="1"/>
  <c r="BT222" i="1"/>
  <c r="BU222" i="1"/>
  <c r="BV222" i="1" l="1"/>
  <c r="BS224" i="1"/>
  <c r="BX223" i="1"/>
  <c r="BR223" i="1"/>
  <c r="BT223" i="1"/>
  <c r="BU223" i="1"/>
  <c r="BV223" i="1" l="1"/>
  <c r="BS225" i="1"/>
  <c r="BX224" i="1"/>
  <c r="BR224" i="1"/>
  <c r="BT224" i="1"/>
  <c r="BU224" i="1"/>
  <c r="BV224" i="1" l="1"/>
  <c r="BS226" i="1"/>
  <c r="BX225" i="1"/>
  <c r="BR225" i="1"/>
  <c r="BT225" i="1"/>
  <c r="BU225" i="1"/>
  <c r="BV225" i="1" l="1"/>
  <c r="BS227" i="1"/>
  <c r="BX226" i="1"/>
  <c r="BR226" i="1"/>
  <c r="BT226" i="1"/>
  <c r="BU226" i="1"/>
  <c r="BV226" i="1" l="1"/>
  <c r="BS228" i="1"/>
  <c r="BX227" i="1"/>
  <c r="BR227" i="1"/>
  <c r="BT227" i="1"/>
  <c r="BU227" i="1"/>
  <c r="BV227" i="1" l="1"/>
  <c r="BS229" i="1"/>
  <c r="BX228" i="1"/>
  <c r="BR228" i="1"/>
  <c r="BT228" i="1"/>
  <c r="BU228" i="1"/>
  <c r="BV228" i="1" l="1"/>
  <c r="BS230" i="1"/>
  <c r="BX229" i="1"/>
  <c r="BR229" i="1"/>
  <c r="BT229" i="1"/>
  <c r="BU229" i="1"/>
  <c r="BV229" i="1" l="1"/>
  <c r="BS231" i="1"/>
  <c r="BX230" i="1"/>
  <c r="BR230" i="1"/>
  <c r="BT230" i="1"/>
  <c r="BU230" i="1"/>
  <c r="BV230" i="1" l="1"/>
  <c r="BS232" i="1"/>
  <c r="BX231" i="1"/>
  <c r="BR231" i="1"/>
  <c r="BT231" i="1"/>
  <c r="BU231" i="1"/>
  <c r="BV231" i="1" l="1"/>
  <c r="BS233" i="1"/>
  <c r="BX232" i="1"/>
  <c r="BR232" i="1"/>
  <c r="BT232" i="1"/>
  <c r="BU232" i="1"/>
  <c r="BV232" i="1" l="1"/>
  <c r="BS234" i="1"/>
  <c r="BX233" i="1"/>
  <c r="BR233" i="1"/>
  <c r="BT233" i="1"/>
  <c r="BU233" i="1"/>
  <c r="BV233" i="1" l="1"/>
  <c r="BS235" i="1"/>
  <c r="BX234" i="1"/>
  <c r="BR234" i="1"/>
  <c r="BT234" i="1"/>
  <c r="BU234" i="1"/>
  <c r="BV234" i="1" l="1"/>
  <c r="BS236" i="1"/>
  <c r="BX235" i="1"/>
  <c r="BR235" i="1"/>
  <c r="BT235" i="1"/>
  <c r="BU235" i="1"/>
  <c r="BV235" i="1" l="1"/>
  <c r="BS237" i="1"/>
  <c r="BX236" i="1"/>
  <c r="BR236" i="1"/>
  <c r="BT236" i="1"/>
  <c r="BU236" i="1"/>
  <c r="BV236" i="1" l="1"/>
  <c r="BS238" i="1"/>
  <c r="BX237" i="1"/>
  <c r="BR237" i="1"/>
  <c r="BT237" i="1"/>
  <c r="BU237" i="1"/>
  <c r="BV237" i="1" l="1"/>
  <c r="BS239" i="1"/>
  <c r="BX238" i="1"/>
  <c r="BR238" i="1"/>
  <c r="BT238" i="1"/>
  <c r="BU238" i="1"/>
  <c r="BV238" i="1" l="1"/>
  <c r="BS240" i="1"/>
  <c r="BX239" i="1"/>
  <c r="BR239" i="1"/>
  <c r="BT239" i="1"/>
  <c r="BU239" i="1"/>
  <c r="BV239" i="1" l="1"/>
  <c r="BS241" i="1"/>
  <c r="BX240" i="1"/>
  <c r="BR240" i="1"/>
  <c r="BT240" i="1"/>
  <c r="BU240" i="1"/>
  <c r="BV240" i="1" l="1"/>
  <c r="BS242" i="1"/>
  <c r="BX241" i="1"/>
  <c r="BR241" i="1"/>
  <c r="BT241" i="1"/>
  <c r="BU241" i="1"/>
  <c r="BV241" i="1" l="1"/>
  <c r="BS243" i="1"/>
  <c r="BX242" i="1"/>
  <c r="BR242" i="1"/>
  <c r="BT242" i="1"/>
  <c r="BU242" i="1"/>
  <c r="BV242" i="1" l="1"/>
  <c r="BS244" i="1"/>
  <c r="BX243" i="1"/>
  <c r="BR243" i="1"/>
  <c r="BT243" i="1"/>
  <c r="BU243" i="1"/>
  <c r="BV243" i="1" l="1"/>
  <c r="BS245" i="1"/>
  <c r="BX244" i="1"/>
  <c r="BR244" i="1"/>
  <c r="BT244" i="1"/>
  <c r="BU244" i="1"/>
  <c r="BV244" i="1" l="1"/>
  <c r="BS246" i="1"/>
  <c r="BX245" i="1"/>
  <c r="BR245" i="1"/>
  <c r="BT245" i="1"/>
  <c r="BU245" i="1"/>
  <c r="BV245" i="1" l="1"/>
  <c r="BS247" i="1"/>
  <c r="BX246" i="1"/>
  <c r="BR246" i="1"/>
  <c r="BT246" i="1"/>
  <c r="BU246" i="1"/>
  <c r="BV246" i="1" l="1"/>
  <c r="BS248" i="1"/>
  <c r="BX247" i="1"/>
  <c r="BR247" i="1"/>
  <c r="BT247" i="1"/>
  <c r="BU247" i="1"/>
  <c r="BV247" i="1" l="1"/>
  <c r="BS249" i="1"/>
  <c r="BX248" i="1"/>
  <c r="BR248" i="1"/>
  <c r="BT248" i="1"/>
  <c r="BU248" i="1"/>
  <c r="BV248" i="1" l="1"/>
  <c r="BS250" i="1"/>
  <c r="BX249" i="1"/>
  <c r="BR249" i="1"/>
  <c r="BT249" i="1"/>
  <c r="BU249" i="1"/>
  <c r="BV249" i="1" l="1"/>
  <c r="BS251" i="1"/>
  <c r="BX250" i="1"/>
  <c r="BR250" i="1"/>
  <c r="BT250" i="1"/>
  <c r="BU250" i="1"/>
  <c r="BV250" i="1" l="1"/>
  <c r="BS252" i="1"/>
  <c r="BX251" i="1"/>
  <c r="BR251" i="1"/>
  <c r="BT251" i="1"/>
  <c r="BU251" i="1"/>
  <c r="BV251" i="1" l="1"/>
  <c r="BS253" i="1"/>
  <c r="BX252" i="1"/>
  <c r="BR252" i="1"/>
  <c r="BT252" i="1"/>
  <c r="BU252" i="1"/>
  <c r="BV252" i="1" l="1"/>
  <c r="BS254" i="1"/>
  <c r="BX253" i="1"/>
  <c r="BR253" i="1"/>
  <c r="BT253" i="1"/>
  <c r="BU253" i="1"/>
  <c r="BV253" i="1" l="1"/>
  <c r="BS255" i="1"/>
  <c r="BX254" i="1"/>
  <c r="BR254" i="1"/>
  <c r="BT254" i="1"/>
  <c r="BU254" i="1"/>
  <c r="BV254" i="1" l="1"/>
  <c r="BS256" i="1"/>
  <c r="BX255" i="1"/>
  <c r="BR255" i="1"/>
  <c r="BT255" i="1"/>
  <c r="BU255" i="1"/>
  <c r="BV255" i="1" l="1"/>
  <c r="BS257" i="1"/>
  <c r="BX256" i="1"/>
  <c r="BR256" i="1"/>
  <c r="BT256" i="1"/>
  <c r="BU256" i="1"/>
  <c r="BV256" i="1" l="1"/>
  <c r="BS258" i="1"/>
  <c r="BX257" i="1"/>
  <c r="BR257" i="1"/>
  <c r="BT257" i="1"/>
  <c r="BU257" i="1"/>
  <c r="BV257" i="1" l="1"/>
  <c r="BS259" i="1"/>
  <c r="BX258" i="1"/>
  <c r="BR258" i="1"/>
  <c r="BT258" i="1"/>
  <c r="BU258" i="1"/>
  <c r="BV258" i="1" l="1"/>
  <c r="BS260" i="1"/>
  <c r="BX259" i="1"/>
  <c r="BR259" i="1"/>
  <c r="BT259" i="1"/>
  <c r="BU259" i="1"/>
  <c r="BV259" i="1" l="1"/>
  <c r="BS261" i="1"/>
  <c r="BX260" i="1"/>
  <c r="BR260" i="1"/>
  <c r="BT260" i="1"/>
  <c r="BU260" i="1"/>
  <c r="BV260" i="1" l="1"/>
  <c r="BS262" i="1"/>
  <c r="BX261" i="1"/>
  <c r="BR261" i="1"/>
  <c r="BT261" i="1"/>
  <c r="BU261" i="1"/>
  <c r="BV261" i="1" l="1"/>
  <c r="BS263" i="1"/>
  <c r="BX262" i="1"/>
  <c r="BR262" i="1"/>
  <c r="BT262" i="1"/>
  <c r="BU262" i="1"/>
  <c r="BV262" i="1" l="1"/>
  <c r="BS264" i="1"/>
  <c r="BX263" i="1"/>
  <c r="BR263" i="1"/>
  <c r="BT263" i="1"/>
  <c r="BU263" i="1"/>
  <c r="BV263" i="1" l="1"/>
  <c r="BS265" i="1"/>
  <c r="BX264" i="1"/>
  <c r="BR264" i="1"/>
  <c r="BT264" i="1"/>
  <c r="BU264" i="1"/>
  <c r="BV264" i="1" l="1"/>
  <c r="BS266" i="1"/>
  <c r="BX265" i="1"/>
  <c r="BR265" i="1"/>
  <c r="BT265" i="1"/>
  <c r="BU265" i="1"/>
  <c r="BV265" i="1" l="1"/>
  <c r="BS267" i="1"/>
  <c r="BX266" i="1"/>
  <c r="BR266" i="1"/>
  <c r="BT266" i="1"/>
  <c r="BU266" i="1"/>
  <c r="BV266" i="1" l="1"/>
  <c r="BS268" i="1"/>
  <c r="BX267" i="1"/>
  <c r="BR267" i="1"/>
  <c r="BT267" i="1"/>
  <c r="BU267" i="1"/>
  <c r="BV267" i="1" l="1"/>
  <c r="BS269" i="1"/>
  <c r="BX268" i="1"/>
  <c r="BR268" i="1"/>
  <c r="BT268" i="1"/>
  <c r="BU268" i="1"/>
  <c r="BV268" i="1" l="1"/>
  <c r="BS270" i="1"/>
  <c r="BX269" i="1"/>
  <c r="BR269" i="1"/>
  <c r="BT269" i="1"/>
  <c r="BU269" i="1"/>
  <c r="BV269" i="1" l="1"/>
  <c r="BS271" i="1"/>
  <c r="BX270" i="1"/>
  <c r="BR270" i="1"/>
  <c r="BT270" i="1"/>
  <c r="BU270" i="1"/>
  <c r="BV270" i="1" l="1"/>
  <c r="BS272" i="1"/>
  <c r="BX271" i="1"/>
  <c r="BR271" i="1"/>
  <c r="BT271" i="1"/>
  <c r="BU271" i="1"/>
  <c r="BV271" i="1" l="1"/>
  <c r="BS273" i="1"/>
  <c r="BX272" i="1"/>
  <c r="BR272" i="1"/>
  <c r="BT272" i="1"/>
  <c r="BU272" i="1"/>
  <c r="BV272" i="1" l="1"/>
  <c r="BS274" i="1"/>
  <c r="BX273" i="1"/>
  <c r="BR273" i="1"/>
  <c r="BT273" i="1"/>
  <c r="BU273" i="1"/>
  <c r="BV273" i="1" l="1"/>
  <c r="BS275" i="1"/>
  <c r="BX274" i="1"/>
  <c r="BR274" i="1"/>
  <c r="BT274" i="1"/>
  <c r="BU274" i="1"/>
  <c r="BV274" i="1" l="1"/>
  <c r="BS276" i="1"/>
  <c r="BX275" i="1"/>
  <c r="BR275" i="1"/>
  <c r="BT275" i="1"/>
  <c r="BU275" i="1"/>
  <c r="BV275" i="1" l="1"/>
  <c r="BS277" i="1"/>
  <c r="BX276" i="1"/>
  <c r="BR276" i="1"/>
  <c r="BT276" i="1"/>
  <c r="BU276" i="1"/>
  <c r="BV276" i="1" l="1"/>
  <c r="BS278" i="1"/>
  <c r="BX277" i="1"/>
  <c r="BR277" i="1"/>
  <c r="BT277" i="1"/>
  <c r="BU277" i="1"/>
  <c r="BV277" i="1" l="1"/>
  <c r="BS279" i="1"/>
  <c r="BX278" i="1"/>
  <c r="BR278" i="1"/>
  <c r="BT278" i="1"/>
  <c r="BU278" i="1"/>
  <c r="BV278" i="1" l="1"/>
  <c r="BS280" i="1"/>
  <c r="BX279" i="1"/>
  <c r="BR279" i="1"/>
  <c r="BT279" i="1"/>
  <c r="BU279" i="1"/>
  <c r="BV279" i="1" l="1"/>
  <c r="BS281" i="1"/>
  <c r="BX280" i="1"/>
  <c r="BR280" i="1"/>
  <c r="BT280" i="1"/>
  <c r="BU280" i="1"/>
  <c r="BV280" i="1" l="1"/>
  <c r="BS282" i="1"/>
  <c r="BX281" i="1"/>
  <c r="BR281" i="1"/>
  <c r="BT281" i="1"/>
  <c r="BU281" i="1"/>
  <c r="BV281" i="1" l="1"/>
  <c r="BS283" i="1"/>
  <c r="BX282" i="1"/>
  <c r="BR282" i="1"/>
  <c r="BT282" i="1"/>
  <c r="BU282" i="1"/>
  <c r="BV282" i="1" l="1"/>
  <c r="BS284" i="1"/>
  <c r="BX283" i="1"/>
  <c r="BR283" i="1"/>
  <c r="BT283" i="1"/>
  <c r="BU283" i="1"/>
  <c r="BV283" i="1" l="1"/>
  <c r="BS285" i="1"/>
  <c r="BX284" i="1"/>
  <c r="BR284" i="1"/>
  <c r="BT284" i="1"/>
  <c r="BU284" i="1"/>
  <c r="BV284" i="1" l="1"/>
  <c r="BS286" i="1"/>
  <c r="BX285" i="1"/>
  <c r="BR285" i="1"/>
  <c r="BT285" i="1"/>
  <c r="BU285" i="1"/>
  <c r="BV285" i="1" l="1"/>
  <c r="BS287" i="1"/>
  <c r="BX286" i="1"/>
  <c r="BR286" i="1"/>
  <c r="BT286" i="1"/>
  <c r="BU286" i="1"/>
  <c r="BV286" i="1" l="1"/>
  <c r="BS288" i="1"/>
  <c r="BX287" i="1"/>
  <c r="BR287" i="1"/>
  <c r="BT287" i="1"/>
  <c r="BU287" i="1"/>
  <c r="BV287" i="1" l="1"/>
  <c r="BS289" i="1"/>
  <c r="BX288" i="1"/>
  <c r="BR288" i="1"/>
  <c r="BT288" i="1"/>
  <c r="BU288" i="1"/>
  <c r="BV288" i="1" l="1"/>
  <c r="BS290" i="1"/>
  <c r="BX289" i="1"/>
  <c r="BR289" i="1"/>
  <c r="BT289" i="1"/>
  <c r="BU289" i="1"/>
  <c r="BV289" i="1" l="1"/>
  <c r="BS291" i="1"/>
  <c r="BX290" i="1"/>
  <c r="BR290" i="1"/>
  <c r="BT290" i="1"/>
  <c r="BU290" i="1"/>
  <c r="BV290" i="1" l="1"/>
  <c r="BS292" i="1"/>
  <c r="BX291" i="1"/>
  <c r="BR291" i="1"/>
  <c r="BT291" i="1"/>
  <c r="BU291" i="1"/>
  <c r="BV291" i="1" l="1"/>
  <c r="BS293" i="1"/>
  <c r="BX292" i="1"/>
  <c r="BR292" i="1"/>
  <c r="BT292" i="1"/>
  <c r="BU292" i="1"/>
  <c r="BV292" i="1" l="1"/>
  <c r="BS294" i="1"/>
  <c r="BX293" i="1"/>
  <c r="BR293" i="1"/>
  <c r="BT293" i="1"/>
  <c r="BU293" i="1"/>
  <c r="BV293" i="1" l="1"/>
  <c r="BS295" i="1"/>
  <c r="BX294" i="1"/>
  <c r="BR294" i="1"/>
  <c r="BT294" i="1"/>
  <c r="BU294" i="1"/>
  <c r="BV294" i="1" l="1"/>
  <c r="BS296" i="1"/>
  <c r="BX295" i="1"/>
  <c r="BR295" i="1"/>
  <c r="BT295" i="1"/>
  <c r="BU295" i="1"/>
  <c r="BV295" i="1" l="1"/>
  <c r="BS297" i="1"/>
  <c r="BX296" i="1"/>
  <c r="BR296" i="1"/>
  <c r="BT296" i="1"/>
  <c r="BU296" i="1"/>
  <c r="BV296" i="1" l="1"/>
  <c r="BS298" i="1"/>
  <c r="BX297" i="1"/>
  <c r="BR297" i="1"/>
  <c r="BT297" i="1"/>
  <c r="BU297" i="1"/>
  <c r="BV297" i="1" l="1"/>
  <c r="BS299" i="1"/>
  <c r="BX298" i="1"/>
  <c r="BR298" i="1"/>
  <c r="BT298" i="1"/>
  <c r="BU298" i="1"/>
  <c r="BV298" i="1" l="1"/>
  <c r="BS300" i="1"/>
  <c r="BX299" i="1"/>
  <c r="BR299" i="1"/>
  <c r="BT299" i="1"/>
  <c r="BU299" i="1"/>
  <c r="BV299" i="1" l="1"/>
  <c r="BS301" i="1"/>
  <c r="BX300" i="1"/>
  <c r="BR300" i="1"/>
  <c r="BT300" i="1"/>
  <c r="BU300" i="1"/>
  <c r="BV300" i="1" l="1"/>
  <c r="BS302" i="1"/>
  <c r="BX301" i="1"/>
  <c r="BR301" i="1"/>
  <c r="BT301" i="1"/>
  <c r="BU301" i="1"/>
  <c r="BV301" i="1" l="1"/>
  <c r="BS303" i="1"/>
  <c r="BX302" i="1"/>
  <c r="BR302" i="1"/>
  <c r="BT302" i="1"/>
  <c r="BU302" i="1"/>
  <c r="BV302" i="1" l="1"/>
  <c r="BS304" i="1"/>
  <c r="BX303" i="1"/>
  <c r="BR303" i="1"/>
  <c r="BT303" i="1"/>
  <c r="BU303" i="1"/>
  <c r="BV303" i="1" l="1"/>
  <c r="BS305" i="1"/>
  <c r="BX304" i="1"/>
  <c r="BR304" i="1"/>
  <c r="BT304" i="1"/>
  <c r="BU304" i="1"/>
  <c r="BV304" i="1" l="1"/>
  <c r="BS306" i="1"/>
  <c r="BX305" i="1"/>
  <c r="BR305" i="1"/>
  <c r="BT305" i="1"/>
  <c r="BU305" i="1"/>
  <c r="BV305" i="1" l="1"/>
  <c r="BS307" i="1"/>
  <c r="BX306" i="1"/>
  <c r="BR306" i="1"/>
  <c r="BT306" i="1"/>
  <c r="BU306" i="1"/>
  <c r="BV306" i="1" l="1"/>
  <c r="BS308" i="1"/>
  <c r="BX307" i="1"/>
  <c r="BR307" i="1"/>
  <c r="BT307" i="1"/>
  <c r="BU307" i="1"/>
  <c r="BV307" i="1" l="1"/>
  <c r="BS309" i="1"/>
  <c r="BX308" i="1"/>
  <c r="BR308" i="1"/>
  <c r="BT308" i="1"/>
  <c r="BU308" i="1"/>
  <c r="BV308" i="1" l="1"/>
  <c r="BS310" i="1"/>
  <c r="BX309" i="1"/>
  <c r="BR309" i="1"/>
  <c r="BT309" i="1"/>
  <c r="BU309" i="1"/>
  <c r="BV309" i="1" l="1"/>
  <c r="BS311" i="1"/>
  <c r="BX310" i="1"/>
  <c r="BR310" i="1"/>
  <c r="BT310" i="1"/>
  <c r="BU310" i="1"/>
  <c r="BV310" i="1" l="1"/>
  <c r="BS312" i="1"/>
  <c r="BX311" i="1"/>
  <c r="BR311" i="1"/>
  <c r="BT311" i="1"/>
  <c r="BU311" i="1"/>
  <c r="BV311" i="1" l="1"/>
  <c r="BS313" i="1"/>
  <c r="BX312" i="1"/>
  <c r="BR312" i="1"/>
  <c r="BT312" i="1"/>
  <c r="BU312" i="1"/>
  <c r="BV312" i="1" l="1"/>
  <c r="BS314" i="1"/>
  <c r="BX313" i="1"/>
  <c r="BR313" i="1"/>
  <c r="BT313" i="1"/>
  <c r="BU313" i="1"/>
  <c r="BV313" i="1" l="1"/>
  <c r="BS315" i="1"/>
  <c r="BX314" i="1"/>
  <c r="BR314" i="1"/>
  <c r="BT314" i="1"/>
  <c r="BU314" i="1"/>
  <c r="BV314" i="1" l="1"/>
  <c r="BS316" i="1"/>
  <c r="BX315" i="1"/>
  <c r="BR315" i="1"/>
  <c r="BT315" i="1"/>
  <c r="BU315" i="1"/>
  <c r="BV315" i="1" l="1"/>
  <c r="BS317" i="1"/>
  <c r="BX316" i="1"/>
  <c r="BR316" i="1"/>
  <c r="BT316" i="1"/>
  <c r="BU316" i="1"/>
  <c r="BV316" i="1" l="1"/>
  <c r="BS318" i="1"/>
  <c r="BX317" i="1"/>
  <c r="BR317" i="1"/>
  <c r="BT317" i="1"/>
  <c r="BU317" i="1"/>
  <c r="BV317" i="1" l="1"/>
  <c r="BS319" i="1"/>
  <c r="BX318" i="1"/>
  <c r="BR318" i="1"/>
  <c r="BT318" i="1"/>
  <c r="BU318" i="1"/>
  <c r="BV318" i="1" l="1"/>
  <c r="BS320" i="1"/>
  <c r="BX319" i="1"/>
  <c r="BR319" i="1"/>
  <c r="BT319" i="1"/>
  <c r="BU319" i="1"/>
  <c r="BV319" i="1" l="1"/>
  <c r="BS321" i="1"/>
  <c r="BX320" i="1"/>
  <c r="BR320" i="1"/>
  <c r="BT320" i="1"/>
  <c r="BU320" i="1"/>
  <c r="BV320" i="1" l="1"/>
  <c r="BS322" i="1"/>
  <c r="BX321" i="1"/>
  <c r="BR321" i="1"/>
  <c r="BT321" i="1"/>
  <c r="BU321" i="1"/>
  <c r="BV321" i="1" l="1"/>
  <c r="BS323" i="1"/>
  <c r="BX322" i="1"/>
  <c r="BR322" i="1"/>
  <c r="BT322" i="1"/>
  <c r="BU322" i="1"/>
  <c r="BV322" i="1" l="1"/>
  <c r="BS324" i="1"/>
  <c r="BX323" i="1"/>
  <c r="BR323" i="1"/>
  <c r="BT323" i="1"/>
  <c r="BU323" i="1"/>
  <c r="BV323" i="1" l="1"/>
  <c r="BS325" i="1"/>
  <c r="BX324" i="1"/>
  <c r="BR324" i="1"/>
  <c r="BT324" i="1"/>
  <c r="BU324" i="1"/>
  <c r="BV324" i="1" l="1"/>
  <c r="BS326" i="1"/>
  <c r="BX325" i="1"/>
  <c r="BR325" i="1"/>
  <c r="BT325" i="1"/>
  <c r="BU325" i="1"/>
  <c r="BV325" i="1" l="1"/>
  <c r="BS327" i="1"/>
  <c r="BX326" i="1"/>
  <c r="BR326" i="1"/>
  <c r="BT326" i="1"/>
  <c r="BU326" i="1"/>
  <c r="BV326" i="1" l="1"/>
  <c r="BS328" i="1"/>
  <c r="BX327" i="1"/>
  <c r="BR327" i="1"/>
  <c r="BT327" i="1"/>
  <c r="BU327" i="1"/>
  <c r="BV327" i="1" l="1"/>
  <c r="BS329" i="1"/>
  <c r="BX328" i="1"/>
  <c r="BR328" i="1"/>
  <c r="BT328" i="1"/>
  <c r="BU328" i="1"/>
  <c r="BV328" i="1" l="1"/>
  <c r="BS330" i="1"/>
  <c r="BX329" i="1"/>
  <c r="BR329" i="1"/>
  <c r="BT329" i="1"/>
  <c r="BU329" i="1"/>
  <c r="BV329" i="1" l="1"/>
  <c r="BS331" i="1"/>
  <c r="BX330" i="1"/>
  <c r="BR330" i="1"/>
  <c r="BT330" i="1"/>
  <c r="BU330" i="1"/>
  <c r="BV330" i="1" l="1"/>
  <c r="BS332" i="1"/>
  <c r="BX331" i="1"/>
  <c r="BR331" i="1"/>
  <c r="BT331" i="1"/>
  <c r="BU331" i="1"/>
  <c r="BV331" i="1" l="1"/>
  <c r="BS333" i="1"/>
  <c r="BX332" i="1"/>
  <c r="BR332" i="1"/>
  <c r="BT332" i="1"/>
  <c r="BU332" i="1"/>
  <c r="BV332" i="1" l="1"/>
  <c r="BS334" i="1"/>
  <c r="BX333" i="1"/>
  <c r="BR333" i="1"/>
  <c r="BT333" i="1"/>
  <c r="BU333" i="1"/>
  <c r="BV333" i="1" l="1"/>
  <c r="BS335" i="1"/>
  <c r="BX334" i="1"/>
  <c r="BR334" i="1"/>
  <c r="BT334" i="1"/>
  <c r="BU334" i="1"/>
  <c r="BV334" i="1" l="1"/>
  <c r="BS336" i="1"/>
  <c r="BX335" i="1"/>
  <c r="BR335" i="1"/>
  <c r="BT335" i="1"/>
  <c r="BU335" i="1"/>
  <c r="BV335" i="1" l="1"/>
  <c r="BS337" i="1"/>
  <c r="BX336" i="1"/>
  <c r="BR336" i="1"/>
  <c r="BT336" i="1"/>
  <c r="BU336" i="1"/>
  <c r="BV336" i="1" l="1"/>
  <c r="BS338" i="1"/>
  <c r="BX337" i="1"/>
  <c r="BR337" i="1"/>
  <c r="BT337" i="1"/>
  <c r="BU337" i="1"/>
  <c r="BV337" i="1" l="1"/>
  <c r="BS339" i="1"/>
  <c r="BX338" i="1"/>
  <c r="BR338" i="1"/>
  <c r="BT338" i="1"/>
  <c r="BU338" i="1"/>
  <c r="BV338" i="1" l="1"/>
  <c r="BS340" i="1"/>
  <c r="BX339" i="1"/>
  <c r="BR339" i="1"/>
  <c r="BT339" i="1"/>
  <c r="BU339" i="1"/>
  <c r="BV339" i="1" l="1"/>
  <c r="BS341" i="1"/>
  <c r="BX340" i="1"/>
  <c r="BR340" i="1"/>
  <c r="BT340" i="1"/>
  <c r="BU340" i="1"/>
  <c r="BV340" i="1" l="1"/>
  <c r="BS342" i="1"/>
  <c r="BX341" i="1"/>
  <c r="BR341" i="1"/>
  <c r="BT341" i="1"/>
  <c r="BU341" i="1"/>
  <c r="BV341" i="1" l="1"/>
  <c r="BS343" i="1"/>
  <c r="BX342" i="1"/>
  <c r="BR342" i="1"/>
  <c r="BT342" i="1"/>
  <c r="BU342" i="1"/>
  <c r="BV342" i="1" l="1"/>
  <c r="BS344" i="1"/>
  <c r="BX343" i="1"/>
  <c r="BR343" i="1"/>
  <c r="BV343" i="1" s="1"/>
  <c r="BT343" i="1"/>
  <c r="BU343" i="1"/>
  <c r="BS345" i="1" l="1"/>
  <c r="BX344" i="1"/>
  <c r="BR344" i="1"/>
  <c r="BT344" i="1"/>
  <c r="BU344" i="1"/>
  <c r="BV344" i="1" l="1"/>
  <c r="BS346" i="1"/>
  <c r="BX345" i="1"/>
  <c r="BR345" i="1"/>
  <c r="BT345" i="1"/>
  <c r="BU345" i="1"/>
  <c r="BV345" i="1" l="1"/>
  <c r="BS347" i="1"/>
  <c r="BX346" i="1"/>
  <c r="BR346" i="1"/>
  <c r="BT346" i="1"/>
  <c r="BU346" i="1"/>
  <c r="BV346" i="1" l="1"/>
  <c r="BS348" i="1"/>
  <c r="BX347" i="1"/>
  <c r="BR347" i="1"/>
  <c r="BT347" i="1"/>
  <c r="BU347" i="1"/>
  <c r="BV347" i="1" l="1"/>
  <c r="BS349" i="1"/>
  <c r="BX348" i="1"/>
  <c r="BR348" i="1"/>
  <c r="BT348" i="1"/>
  <c r="BU348" i="1"/>
  <c r="BV348" i="1" l="1"/>
  <c r="BS350" i="1"/>
  <c r="BX349" i="1"/>
  <c r="BR349" i="1"/>
  <c r="BT349" i="1"/>
  <c r="BU349" i="1"/>
  <c r="BV349" i="1" l="1"/>
  <c r="BS351" i="1"/>
  <c r="BX350" i="1"/>
  <c r="BR350" i="1"/>
  <c r="BT350" i="1"/>
  <c r="BU350" i="1"/>
  <c r="BV350" i="1" l="1"/>
  <c r="BS352" i="1"/>
  <c r="BX351" i="1"/>
  <c r="BR351" i="1"/>
  <c r="BT351" i="1"/>
  <c r="BU351" i="1"/>
  <c r="BV351" i="1" l="1"/>
  <c r="BS353" i="1"/>
  <c r="BX352" i="1"/>
  <c r="BR352" i="1"/>
  <c r="BT352" i="1"/>
  <c r="BU352" i="1"/>
  <c r="BV352" i="1" l="1"/>
  <c r="BS354" i="1"/>
  <c r="BX353" i="1"/>
  <c r="BR353" i="1"/>
  <c r="BT353" i="1"/>
  <c r="BU353" i="1"/>
  <c r="BV353" i="1" l="1"/>
  <c r="BS355" i="1"/>
  <c r="BX354" i="1"/>
  <c r="BR354" i="1"/>
  <c r="BT354" i="1"/>
  <c r="BU354" i="1"/>
  <c r="BV354" i="1" l="1"/>
  <c r="BS356" i="1"/>
  <c r="BX355" i="1"/>
  <c r="BR355" i="1"/>
  <c r="BT355" i="1"/>
  <c r="BU355" i="1"/>
  <c r="BV355" i="1" l="1"/>
  <c r="BS357" i="1"/>
  <c r="BX356" i="1"/>
  <c r="BR356" i="1"/>
  <c r="BT356" i="1"/>
  <c r="BU356" i="1"/>
  <c r="BV356" i="1" l="1"/>
  <c r="BS358" i="1"/>
  <c r="BX357" i="1"/>
  <c r="BR357" i="1"/>
  <c r="BT357" i="1"/>
  <c r="BU357" i="1"/>
  <c r="BV357" i="1" l="1"/>
  <c r="BS359" i="1"/>
  <c r="BX358" i="1"/>
  <c r="BR358" i="1"/>
  <c r="BT358" i="1"/>
  <c r="BU358" i="1"/>
  <c r="BV358" i="1" l="1"/>
  <c r="BS360" i="1"/>
  <c r="BX359" i="1"/>
  <c r="BR359" i="1"/>
  <c r="BT359" i="1"/>
  <c r="BU359" i="1"/>
  <c r="BV359" i="1" l="1"/>
  <c r="BS361" i="1"/>
  <c r="BX360" i="1"/>
  <c r="BR360" i="1"/>
  <c r="BT360" i="1"/>
  <c r="BU360" i="1"/>
  <c r="BV360" i="1" l="1"/>
  <c r="BS362" i="1"/>
  <c r="BX361" i="1"/>
  <c r="BR361" i="1"/>
  <c r="BT361" i="1"/>
  <c r="BU361" i="1"/>
  <c r="BV361" i="1" l="1"/>
  <c r="BS363" i="1"/>
  <c r="BX362" i="1"/>
  <c r="BR362" i="1"/>
  <c r="BT362" i="1"/>
  <c r="BU362" i="1"/>
  <c r="BV362" i="1" l="1"/>
  <c r="BS364" i="1"/>
  <c r="BX363" i="1"/>
  <c r="BR363" i="1"/>
  <c r="BT363" i="1"/>
  <c r="BU363" i="1"/>
  <c r="BV363" i="1" l="1"/>
  <c r="BS365" i="1"/>
  <c r="BX364" i="1"/>
  <c r="BR364" i="1"/>
  <c r="BT364" i="1"/>
  <c r="BU364" i="1"/>
  <c r="BV364" i="1" l="1"/>
  <c r="BS366" i="1"/>
  <c r="BX365" i="1"/>
  <c r="BR365" i="1"/>
  <c r="BT365" i="1"/>
  <c r="BU365" i="1"/>
  <c r="BV365" i="1" l="1"/>
  <c r="BS367" i="1"/>
  <c r="BX366" i="1"/>
  <c r="BR366" i="1"/>
  <c r="BT366" i="1"/>
  <c r="BU366" i="1"/>
  <c r="BV366" i="1" l="1"/>
  <c r="BS368" i="1"/>
  <c r="BX367" i="1"/>
  <c r="BR367" i="1"/>
  <c r="BT367" i="1"/>
  <c r="BU367" i="1"/>
  <c r="BV367" i="1" l="1"/>
  <c r="BS369" i="1"/>
  <c r="BX368" i="1"/>
  <c r="BR368" i="1"/>
  <c r="BT368" i="1"/>
  <c r="BU368" i="1"/>
  <c r="BV368" i="1" l="1"/>
  <c r="BX369" i="1"/>
  <c r="CA18" i="1" s="1"/>
  <c r="BU369" i="1"/>
  <c r="BT369" i="1"/>
  <c r="BR369" i="1"/>
  <c r="BV369" i="1" l="1"/>
  <c r="CA20" i="1"/>
  <c r="CA23" i="1" s="1"/>
  <c r="AJ31" i="4" s="1"/>
  <c r="BC19" i="4"/>
  <c r="M54" i="4" s="1"/>
  <c r="BB29" i="4"/>
  <c r="H64" i="4" s="1"/>
  <c r="BB21" i="4"/>
  <c r="BC29" i="4"/>
  <c r="M64" i="4" s="1"/>
  <c r="BC27" i="4"/>
  <c r="M62" i="4" s="1"/>
  <c r="BF8" i="4"/>
  <c r="BC24" i="4"/>
  <c r="M59" i="4" s="1"/>
  <c r="BF11" i="4"/>
  <c r="BC22" i="4"/>
  <c r="M57" i="4" s="1"/>
  <c r="BC25" i="4"/>
  <c r="M60" i="4" s="1"/>
  <c r="BF13" i="4"/>
  <c r="BB19" i="4"/>
  <c r="BF12" i="4"/>
  <c r="BF14" i="4"/>
  <c r="BB20" i="4"/>
  <c r="BB26" i="4"/>
  <c r="H61" i="4" s="1"/>
  <c r="BB23" i="4"/>
  <c r="H58" i="4" s="1"/>
  <c r="BF9" i="4"/>
  <c r="BF7" i="4"/>
  <c r="BB25" i="4"/>
  <c r="H60" i="4" s="1"/>
  <c r="BB24" i="4"/>
  <c r="H59" i="4" s="1"/>
  <c r="CD14" i="1"/>
  <c r="BB27" i="4"/>
  <c r="H62" i="4" s="1"/>
  <c r="BC28" i="4"/>
  <c r="M63" i="4" s="1"/>
  <c r="BC26" i="4"/>
  <c r="M61" i="4" s="1"/>
  <c r="BC23" i="4"/>
  <c r="M58" i="4" s="1"/>
  <c r="BB28" i="4"/>
  <c r="H63" i="4" s="1"/>
  <c r="BF10" i="4"/>
  <c r="CD7" i="1"/>
  <c r="CD13" i="1"/>
  <c r="CD10" i="1"/>
  <c r="CD15" i="1"/>
  <c r="CD4" i="1"/>
  <c r="CD5" i="1"/>
  <c r="BB22" i="4"/>
  <c r="H57" i="4" s="1"/>
  <c r="BF4" i="4"/>
  <c r="BC30" i="4"/>
  <c r="M65" i="4" s="1"/>
  <c r="BC21" i="4"/>
  <c r="M56" i="4" s="1"/>
  <c r="BC20" i="4"/>
  <c r="M55" i="4" s="1"/>
  <c r="BF15" i="4"/>
  <c r="CD6" i="1"/>
  <c r="CD11" i="1"/>
  <c r="BB30" i="4"/>
  <c r="H65" i="4" s="1"/>
  <c r="BF5" i="4"/>
  <c r="CD12" i="1"/>
  <c r="CD9" i="1"/>
  <c r="CD8" i="1"/>
  <c r="BF6" i="4"/>
  <c r="BD22" i="4" l="1"/>
  <c r="Q57" i="4" s="1"/>
  <c r="AQ57" i="4" s="1"/>
  <c r="BD27" i="4"/>
  <c r="Q62" i="4" s="1"/>
  <c r="AB62" i="4" s="1"/>
  <c r="BD24" i="4"/>
  <c r="Q59" i="4" s="1"/>
  <c r="AN59" i="4" s="1"/>
  <c r="BD25" i="4"/>
  <c r="Q60" i="4" s="1"/>
  <c r="Y60" i="4" s="1"/>
  <c r="BD30" i="4"/>
  <c r="Q65" i="4" s="1"/>
  <c r="AQ65" i="4" s="1"/>
  <c r="BD28" i="4"/>
  <c r="Q63" i="4" s="1"/>
  <c r="Y63" i="4" s="1"/>
  <c r="BD29" i="4"/>
  <c r="Q64" i="4" s="1"/>
  <c r="AN64" i="4" s="1"/>
  <c r="H55" i="4"/>
  <c r="BD20" i="4"/>
  <c r="Q55" i="4" s="1"/>
  <c r="H56" i="4"/>
  <c r="BD21" i="4"/>
  <c r="Q56" i="4" s="1"/>
  <c r="BD23" i="4"/>
  <c r="Q58" i="4" s="1"/>
  <c r="BD26" i="4"/>
  <c r="Q61" i="4" s="1"/>
  <c r="H54" i="4"/>
  <c r="BD19" i="4"/>
  <c r="Q54" i="4" s="1"/>
  <c r="AH57" i="4" l="1"/>
  <c r="AQ62" i="4"/>
  <c r="AK62" i="4"/>
  <c r="V62" i="4"/>
  <c r="AH62" i="4"/>
  <c r="Y57" i="4"/>
  <c r="AE62" i="4"/>
  <c r="AN62" i="4"/>
  <c r="Y62" i="4"/>
  <c r="AN57" i="4"/>
  <c r="AE57" i="4"/>
  <c r="AB57" i="4"/>
  <c r="AK57" i="4"/>
  <c r="V57" i="4"/>
  <c r="AE63" i="4"/>
  <c r="AH59" i="4"/>
  <c r="V59" i="4"/>
  <c r="AN60" i="4"/>
  <c r="AH60" i="4"/>
  <c r="AQ60" i="4"/>
  <c r="AE60" i="4"/>
  <c r="AB60" i="4"/>
  <c r="AK59" i="4"/>
  <c r="V60" i="4"/>
  <c r="AK60" i="4"/>
  <c r="Y59" i="4"/>
  <c r="AQ59" i="4"/>
  <c r="AE59" i="4"/>
  <c r="Y64" i="4"/>
  <c r="AB59" i="4"/>
  <c r="AH65" i="4"/>
  <c r="AQ63" i="4"/>
  <c r="AK63" i="4"/>
  <c r="V63" i="4"/>
  <c r="AH63" i="4"/>
  <c r="AH64" i="4"/>
  <c r="AQ64" i="4"/>
  <c r="AK65" i="4"/>
  <c r="AE64" i="4"/>
  <c r="AB65" i="4"/>
  <c r="AB63" i="4"/>
  <c r="AN63" i="4"/>
  <c r="Y65" i="4"/>
  <c r="AK64" i="4"/>
  <c r="AB64" i="4"/>
  <c r="AN65" i="4"/>
  <c r="AE65" i="4"/>
  <c r="V64" i="4"/>
  <c r="V65" i="4"/>
  <c r="AQ58" i="4"/>
  <c r="AN58" i="4"/>
  <c r="AH58" i="4"/>
  <c r="Y58" i="4"/>
  <c r="AK58" i="4"/>
  <c r="AB58" i="4"/>
  <c r="V58" i="4"/>
  <c r="AE58" i="4"/>
  <c r="AQ54" i="4"/>
  <c r="AB54" i="4"/>
  <c r="V54" i="4"/>
  <c r="AE54" i="4"/>
  <c r="AH54" i="4"/>
  <c r="AN54" i="4"/>
  <c r="Y54" i="4"/>
  <c r="AK54" i="4"/>
  <c r="AB56" i="4"/>
  <c r="AH56" i="4"/>
  <c r="V56" i="4"/>
  <c r="AQ56" i="4"/>
  <c r="AN56" i="4"/>
  <c r="Y56" i="4"/>
  <c r="AK56" i="4"/>
  <c r="AE56" i="4"/>
  <c r="AE61" i="4"/>
  <c r="Y61" i="4"/>
  <c r="AQ61" i="4"/>
  <c r="AK61" i="4"/>
  <c r="AN61" i="4"/>
  <c r="AH61" i="4"/>
  <c r="V61" i="4"/>
  <c r="AB61" i="4"/>
  <c r="Y55" i="4"/>
  <c r="AQ55" i="4"/>
  <c r="V55" i="4"/>
  <c r="AN55" i="4"/>
  <c r="AK55" i="4"/>
  <c r="AB55" i="4"/>
  <c r="AH55" i="4"/>
  <c r="AE55" i="4"/>
</calcChain>
</file>

<file path=xl/sharedStrings.xml><?xml version="1.0" encoding="utf-8"?>
<sst xmlns="http://schemas.openxmlformats.org/spreadsheetml/2006/main" count="186" uniqueCount="102">
  <si>
    <t>Description</t>
  </si>
  <si>
    <t>Date</t>
  </si>
  <si>
    <t>Money In</t>
  </si>
  <si>
    <t>Money Out</t>
  </si>
  <si>
    <t>Sub Contractor</t>
  </si>
  <si>
    <t>Hours</t>
  </si>
  <si>
    <t>Charge</t>
  </si>
  <si>
    <t>Total Time</t>
  </si>
  <si>
    <t>Total Charge</t>
  </si>
  <si>
    <t>Difference</t>
  </si>
  <si>
    <t>Start Date of Year</t>
  </si>
  <si>
    <t>Working time: Tue</t>
  </si>
  <si>
    <t>Working time: Mon</t>
  </si>
  <si>
    <t>Working time: Wed</t>
  </si>
  <si>
    <t>Working time: Thu</t>
  </si>
  <si>
    <t>Working time: Fri</t>
  </si>
  <si>
    <t>Working time: Sat</t>
  </si>
  <si>
    <t>Working time: Sun</t>
  </si>
  <si>
    <t>UK Bank Holidays</t>
  </si>
  <si>
    <t>Day</t>
  </si>
  <si>
    <t>Days</t>
  </si>
  <si>
    <t>Diff 1</t>
  </si>
  <si>
    <t>Diff 2</t>
  </si>
  <si>
    <t>Diff 3</t>
  </si>
  <si>
    <t>New Years Day</t>
  </si>
  <si>
    <t>Mon</t>
  </si>
  <si>
    <t>Good Friday</t>
  </si>
  <si>
    <t>Tue</t>
  </si>
  <si>
    <t>Easter Monday</t>
  </si>
  <si>
    <t>Wed</t>
  </si>
  <si>
    <t>Early May Bank Holiday</t>
  </si>
  <si>
    <t>Thu</t>
  </si>
  <si>
    <t>Spring Bank Holiday</t>
  </si>
  <si>
    <t>Fri</t>
  </si>
  <si>
    <t>Summer Bank Holiday</t>
  </si>
  <si>
    <t>Sat</t>
  </si>
  <si>
    <t>Christmas Day</t>
  </si>
  <si>
    <t>Sun</t>
  </si>
  <si>
    <t>Boxing Day</t>
  </si>
  <si>
    <t>BH</t>
  </si>
  <si>
    <t>Month</t>
  </si>
  <si>
    <t>Text</t>
  </si>
  <si>
    <t>Time</t>
  </si>
  <si>
    <t>Type</t>
  </si>
  <si>
    <t>Rate</t>
  </si>
  <si>
    <t>Hourly</t>
  </si>
  <si>
    <t>Sub Contractors</t>
  </si>
  <si>
    <t>Expenses</t>
  </si>
  <si>
    <t>Select</t>
  </si>
  <si>
    <t>[h]:mm</t>
  </si>
  <si>
    <t>Value</t>
  </si>
  <si>
    <t>Months</t>
  </si>
  <si>
    <t>Diff</t>
  </si>
  <si>
    <t>Total to Date</t>
  </si>
  <si>
    <t>Hourly Rate</t>
  </si>
  <si>
    <t>Duplicates</t>
  </si>
  <si>
    <t>Rank</t>
  </si>
  <si>
    <t>Your Business</t>
  </si>
  <si>
    <t>Income - Expense</t>
  </si>
  <si>
    <t>Working Hours</t>
  </si>
  <si>
    <t>Bank Hols</t>
  </si>
  <si>
    <t>Based on the number of working hours per day times by the hourly rate</t>
  </si>
  <si>
    <t>Overall Hourly Rate</t>
  </si>
  <si>
    <t>Based on the data entered, and the time used from the 1st day of this period, until close of play today (or the last day of the period.</t>
  </si>
  <si>
    <t>Total Charges</t>
  </si>
  <si>
    <t>Total Calculated Charges</t>
  </si>
  <si>
    <t>Paid Over Rate</t>
  </si>
  <si>
    <t>Paid Under Rate</t>
  </si>
  <si>
    <t>Your total paid to subcontractors is the same as the calculated total.</t>
  </si>
  <si>
    <t>Subcontractor</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</si>
  <si>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</si>
  <si>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</si>
  <si>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</si>
  <si>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</si>
  <si>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</si>
  <si>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</si>
  <si>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</si>
  <si>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</si>
  <si>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</si>
  <si>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</si>
  <si>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</si>
  <si>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</si>
  <si>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</si>
  <si>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</si>
  <si>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</si>
  <si>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</si>
  <si>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</si>
  <si>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</si>
  <si>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</si>
  <si>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End Date of Year</t>
  </si>
  <si>
    <t>Work Time: Bank Holidays</t>
  </si>
  <si>
    <t>Input your income and expenses below, simply add a line each time, and input the details. You can combine items if need be, for example if you just wish to add one line for a day which included an outgoing amount, incoming amount, and subcontractor amount, you can add all three on one line. Just make sure all values are correct. Enter the time as hours:minutes as shown. Once you enter the subcontractor name and hours, you can click on the charge column and the correct value will show for you to select. If you wish to use a different value, simple type it in manually and click past the warning sign. You have 2500 rows available for entries over the year. Only enter dates within the stated year.</t>
  </si>
  <si>
    <t>Enter subcontractor names and their hourly rates below. Do not enter any duplicate names, and make sure each name has an hourly rate and the other way around. As you assign time to each subcontractor on he Expenses tab, the totals in the blue columns will calculate automatically.
The difference shows the difference between the values that the spreadsheet has calculated (based on the hourly rates) and what you said you have actually paid each subcontractor.</t>
  </si>
  <si>
    <t>Please enter a start date for this spreadsheet. This will set the spreadsheet for one year (financial or calendar), so please keep a blank copy handy for the next year. You can start on any date, but starting on the 1st of a month will be better. The spreadsheet only shows 1 year, so any days falling in the last part month (if you start mid month), will be shown in the last full month.</t>
  </si>
  <si>
    <t>This spreadsheet works out how much you're making per hour, so it needs to know what hours you work. We opted to use set hours rather than you having to put hours in each day, so please put in how much time (hours:minutes) you work each day of the week, and on Bank Holidays. These times will then be used to calculate how many working hours each month, and then to calculate how much you have made per working hour. If there are any days listed that you do not work, simply enter it as 0:00.</t>
  </si>
  <si>
    <t>Paid at Rate</t>
  </si>
  <si>
    <t>Subcontractors</t>
  </si>
  <si>
    <t>Thanks for trying the Earning Rate Calculator</t>
  </si>
  <si>
    <t>Test description</t>
  </si>
  <si>
    <t>Subby 1</t>
  </si>
  <si>
    <t>Subby 2</t>
  </si>
  <si>
    <t>Subby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</si>
</sst>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h]:mm"/>
    <numFmt numFmtId="165" formatCode="dd\ mmm\ yyyy"/>
    <numFmt numFmtId="166" formatCode="dddd\,\ dd\ mmmm\ yyyy"/>
  </numFmts>
  <fonts count="17" x14ac:knownFonts="1">
    <font>
      <sz val="11"/>
      <color theme="1"/>
      <name val="Calibri"/>
      <family val="2"/>
      <scheme val="minor"/>
    </font>
    <font>
      <b/>
      <sz val="11"/>
      <color rgb="FF002060"/>
      <name val="Calibri"/>
      <family val="2"/>
      <scheme val="minor"/>
    </font>
    <font>
      <b/>
      <sz val="11"/>
      <color theme="1"/>
      <name val="Calibri"/>
      <family val="2"/>
      <scheme val="minor"/>
    </font>
    <font>
      <b/>
      <u/>
      <sz val="11"/>
      <color theme="1"/>
      <name val="Calibri"/>
      <family val="2"/>
      <scheme val="minor"/>
    </font>
    <font>
      <b/>
      <sz val="8"/>
      <color theme="1"/>
      <name val="Calibri"/>
      <family val="2"/>
      <scheme val="minor"/>
    </font>
    <font>
      <b/>
      <sz val="20"/>
      <color rgb="FFFFC000"/>
      <name val="Calibri"/>
      <family val="2"/>
      <scheme val="minor"/>
    </font>
    <font>
      <b/>
      <sz val="11"/>
      <color rgb="FFFFC000"/>
      <name val="Calibri"/>
      <family val="2"/>
      <scheme val="minor"/>
    </font>
    <font>
      <b/>
      <sz val="11"/>
      <color theme="0"/>
      <name val="Calibri"/>
      <family val="2"/>
      <scheme val="minor"/>
    </font>
    <font>
      <sz val="11"/>
      <name val="Calibri"/>
      <family val="2"/>
      <scheme val="minor"/>
    </font>
    <font>
      <sz val="11"/>
      <color theme="0"/>
      <name val="Calibri"/>
      <family val="2"/>
      <scheme val="minor"/>
    </font>
    <font>
      <b/>
      <sz val="8"/>
      <color rgb="FFFFC000"/>
      <name val="Calibri"/>
      <family val="2"/>
      <scheme val="minor"/>
    </font>
    <font>
      <b/>
      <sz val="16"/>
      <color rgb="FFFFC000"/>
      <name val="Calibri"/>
      <family val="2"/>
      <scheme val="minor"/>
    </font>
    <font>
      <b/>
      <sz val="18"/>
      <color theme="1"/>
      <name val="Calibri"/>
      <family val="2"/>
      <scheme val="minor"/>
    </font>
    <font>
      <b/>
      <sz val="8"/>
      <color theme="0"/>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2">
    <xf numFmtId="0" fontId="0" fillId="0" borderId="0"/>
    <xf numFmtId="0" fontId="16" fillId="0" borderId="0" applyNumberFormat="0" applyFill="0" applyBorder="0" applyAlignment="0" applyProtection="0"/>
  </cellStyleXfs>
  <cellXfs count="250">
    <xf numFmtId="0" fontId="0" fillId="0" borderId="0" xfId="0"/>
    <xf numFmtId="0" fontId="0" fillId="0" borderId="0" xfId="0" applyAlignment="1" applyProtection="1">
      <alignment shrinkToFit="1"/>
      <protection hidden="1"/>
    </xf>
    <xf numFmtId="165" fontId="0" fillId="0" borderId="0" xfId="0" applyNumberFormat="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165" fontId="0" fillId="0" borderId="5" xfId="0" applyNumberFormat="1" applyBorder="1" applyAlignment="1" applyProtection="1">
      <alignment horizontal="center" shrinkToFit="1"/>
      <protection hidden="1"/>
    </xf>
    <xf numFmtId="165" fontId="0" fillId="0" borderId="6" xfId="0" applyNumberFormat="1" applyBorder="1" applyAlignment="1" applyProtection="1">
      <alignment horizontal="center" shrinkToFit="1"/>
      <protection hidden="1"/>
    </xf>
    <xf numFmtId="165" fontId="0" fillId="0" borderId="7" xfId="0" applyNumberFormat="1" applyBorder="1" applyAlignment="1" applyProtection="1">
      <alignment horizontal="center" shrinkToFit="1"/>
      <protection hidden="1"/>
    </xf>
    <xf numFmtId="0" fontId="3" fillId="0" borderId="0" xfId="0" applyFont="1" applyAlignment="1" applyProtection="1">
      <alignment horizontal="center" shrinkToFit="1"/>
      <protection hidden="1"/>
    </xf>
    <xf numFmtId="0" fontId="2" fillId="0" borderId="0" xfId="0" applyFont="1" applyAlignment="1" applyProtection="1">
      <alignment horizontal="center" shrinkToFit="1"/>
      <protection hidden="1"/>
    </xf>
    <xf numFmtId="0" fontId="0" fillId="0" borderId="5" xfId="0" applyBorder="1" applyAlignment="1" applyProtection="1">
      <alignment shrinkToFit="1"/>
      <protection hidden="1"/>
    </xf>
    <xf numFmtId="166" fontId="2" fillId="0" borderId="5" xfId="0" applyNumberFormat="1" applyFont="1" applyBorder="1" applyAlignment="1" applyProtection="1">
      <alignment horizontal="center" shrinkToFit="1"/>
      <protection hidden="1"/>
    </xf>
    <xf numFmtId="166" fontId="2" fillId="0" borderId="0" xfId="0" applyNumberFormat="1" applyFont="1" applyAlignment="1" applyProtection="1">
      <alignment horizontal="center" shrinkToFit="1"/>
      <protection hidden="1"/>
    </xf>
    <xf numFmtId="14" fontId="0" fillId="0" borderId="5" xfId="0" applyNumberFormat="1" applyBorder="1" applyAlignment="1" applyProtection="1">
      <alignment horizontal="center" shrinkToFit="1"/>
      <protection hidden="1"/>
    </xf>
    <xf numFmtId="14" fontId="0" fillId="0" borderId="8" xfId="0" applyNumberFormat="1"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shrinkToFit="1"/>
      <protection hidden="1"/>
    </xf>
    <xf numFmtId="166" fontId="2" fillId="0" borderId="6" xfId="0" applyNumberFormat="1" applyFon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14" fontId="0" fillId="0" borderId="9" xfId="0" applyNumberFormat="1"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7" xfId="0" applyBorder="1" applyAlignment="1" applyProtection="1">
      <alignment shrinkToFit="1"/>
      <protection hidden="1"/>
    </xf>
    <xf numFmtId="166" fontId="2" fillId="0" borderId="7" xfId="0" applyNumberFormat="1" applyFont="1" applyBorder="1" applyAlignment="1" applyProtection="1">
      <alignment horizontal="center" shrinkToFit="1"/>
      <protection hidden="1"/>
    </xf>
    <xf numFmtId="14" fontId="0" fillId="0" borderId="10" xfId="0" applyNumberFormat="1" applyBorder="1" applyAlignment="1" applyProtection="1">
      <alignment horizontal="center" shrinkToFit="1"/>
      <protection hidden="1"/>
    </xf>
    <xf numFmtId="0" fontId="0" fillId="0" borderId="0" xfId="0" applyAlignment="1" applyProtection="1">
      <alignment vertical="top" shrinkToFit="1"/>
      <protection hidden="1"/>
    </xf>
    <xf numFmtId="14" fontId="0" fillId="0" borderId="7" xfId="0" applyNumberFormat="1" applyBorder="1" applyAlignment="1" applyProtection="1">
      <alignment horizontal="center" shrinkToFit="1"/>
      <protection hidden="1"/>
    </xf>
    <xf numFmtId="0" fontId="2" fillId="0" borderId="1" xfId="0" applyFont="1" applyBorder="1" applyAlignment="1" applyProtection="1">
      <alignment horizontal="center" shrinkToFit="1"/>
      <protection hidden="1"/>
    </xf>
    <xf numFmtId="166" fontId="0" fillId="0" borderId="5" xfId="0" applyNumberFormat="1" applyBorder="1" applyAlignment="1" applyProtection="1">
      <alignment horizontal="center" shrinkToFit="1"/>
      <protection hidden="1"/>
    </xf>
    <xf numFmtId="166" fontId="0" fillId="0" borderId="6" xfId="0" applyNumberFormat="1" applyBorder="1" applyAlignment="1" applyProtection="1">
      <alignment horizontal="center" shrinkToFit="1"/>
      <protection hidden="1"/>
    </xf>
    <xf numFmtId="166" fontId="0" fillId="0" borderId="7" xfId="0" applyNumberFormat="1" applyBorder="1" applyAlignment="1" applyProtection="1">
      <alignment horizontal="center" shrinkToFit="1"/>
      <protection hidden="1"/>
    </xf>
    <xf numFmtId="0" fontId="0" fillId="0" borderId="1" xfId="0" applyBorder="1" applyAlignment="1" applyProtection="1">
      <alignment horizontal="center" shrinkToFit="1"/>
      <protection hidden="1"/>
    </xf>
    <xf numFmtId="164" fontId="0" fillId="0" borderId="5" xfId="0" applyNumberFormat="1" applyBorder="1" applyAlignment="1" applyProtection="1">
      <alignment horizontal="center" shrinkToFit="1"/>
      <protection hidden="1"/>
    </xf>
    <xf numFmtId="164" fontId="0" fillId="0" borderId="6" xfId="0" applyNumberFormat="1" applyBorder="1" applyAlignment="1" applyProtection="1">
      <alignment horizontal="center" shrinkToFit="1"/>
      <protection hidden="1"/>
    </xf>
    <xf numFmtId="164" fontId="0" fillId="0" borderId="7" xfId="0" applyNumberFormat="1" applyBorder="1" applyAlignment="1" applyProtection="1">
      <alignment horizontal="center" shrinkToFit="1"/>
      <protection hidden="1"/>
    </xf>
    <xf numFmtId="0" fontId="1" fillId="2" borderId="11" xfId="0" applyFont="1" applyFill="1" applyBorder="1" applyAlignment="1" applyProtection="1">
      <alignment horizontal="center" shrinkToFit="1"/>
      <protection hidden="1"/>
    </xf>
    <xf numFmtId="0" fontId="1" fillId="2" borderId="8" xfId="0" applyFont="1" applyFill="1" applyBorder="1" applyAlignment="1" applyProtection="1">
      <alignment horizontal="center" shrinkToFit="1"/>
      <protection hidden="1"/>
    </xf>
    <xf numFmtId="0" fontId="6" fillId="3" borderId="11" xfId="0" applyFont="1" applyFill="1" applyBorder="1" applyAlignment="1" applyProtection="1">
      <alignment horizontal="center" shrinkToFit="1"/>
      <protection hidden="1"/>
    </xf>
    <xf numFmtId="0" fontId="6" fillId="3" borderId="8" xfId="0" applyFont="1" applyFill="1" applyBorder="1" applyAlignment="1" applyProtection="1">
      <alignment horizontal="center" shrinkToFit="1"/>
      <protection hidden="1"/>
    </xf>
    <xf numFmtId="0" fontId="6" fillId="3" borderId="12" xfId="0" applyFont="1" applyFill="1" applyBorder="1" applyAlignment="1" applyProtection="1">
      <alignment horizontal="center" shrinkToFit="1"/>
      <protection hidden="1"/>
    </xf>
    <xf numFmtId="0" fontId="6" fillId="3" borderId="10" xfId="0" applyFont="1" applyFill="1" applyBorder="1" applyAlignment="1" applyProtection="1">
      <alignment horizontal="center" shrinkToFit="1"/>
      <protection hidden="1"/>
    </xf>
    <xf numFmtId="0" fontId="6" fillId="3" borderId="5" xfId="0" applyFont="1" applyFill="1" applyBorder="1" applyAlignment="1" applyProtection="1">
      <alignment horizontal="center" shrinkToFit="1"/>
      <protection hidden="1"/>
    </xf>
    <xf numFmtId="0" fontId="6" fillId="3" borderId="7" xfId="0" applyFont="1" applyFill="1" applyBorder="1" applyAlignment="1" applyProtection="1">
      <alignment horizontal="center" shrinkToFit="1"/>
      <protection hidden="1"/>
    </xf>
    <xf numFmtId="0" fontId="1" fillId="2" borderId="13" xfId="0" applyFont="1" applyFill="1" applyBorder="1" applyAlignment="1" applyProtection="1">
      <alignment horizontal="center" shrinkToFit="1"/>
      <protection hidden="1"/>
    </xf>
    <xf numFmtId="8" fontId="0" fillId="0" borderId="8"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0" fontId="1" fillId="2" borderId="12" xfId="0" applyFont="1" applyFill="1" applyBorder="1" applyAlignment="1" applyProtection="1">
      <alignment horizontal="center" shrinkToFit="1"/>
      <protection locked="0"/>
    </xf>
    <xf numFmtId="0" fontId="1" fillId="2" borderId="10" xfId="0" applyFont="1" applyFill="1" applyBorder="1" applyAlignment="1" applyProtection="1">
      <alignment horizontal="center" shrinkToFit="1"/>
      <protection locked="0"/>
    </xf>
    <xf numFmtId="0" fontId="0" fillId="0" borderId="11" xfId="0" applyBorder="1" applyAlignment="1" applyProtection="1">
      <alignment horizontal="left" shrinkToFit="1"/>
      <protection locked="0"/>
    </xf>
    <xf numFmtId="8" fontId="0" fillId="0" borderId="8" xfId="0" applyNumberFormat="1" applyBorder="1" applyAlignment="1" applyProtection="1">
      <alignment horizontal="right" shrinkToFit="1"/>
      <protection locked="0"/>
    </xf>
    <xf numFmtId="0" fontId="0" fillId="0" borderId="15" xfId="0" applyBorder="1" applyAlignment="1" applyProtection="1">
      <alignment horizontal="left" shrinkToFit="1"/>
      <protection locked="0"/>
    </xf>
    <xf numFmtId="8" fontId="0" fillId="0" borderId="9" xfId="0" applyNumberFormat="1" applyBorder="1" applyAlignment="1" applyProtection="1">
      <alignment horizontal="right" shrinkToFit="1"/>
      <protection locked="0"/>
    </xf>
    <xf numFmtId="44" fontId="0" fillId="0" borderId="11" xfId="0" applyNumberFormat="1" applyBorder="1" applyAlignment="1" applyProtection="1">
      <alignment shrinkToFit="1"/>
      <protection hidden="1"/>
    </xf>
    <xf numFmtId="44" fontId="0" fillId="0" borderId="15" xfId="0" applyNumberFormat="1" applyBorder="1" applyAlignment="1" applyProtection="1">
      <alignment shrinkToFit="1"/>
      <protection hidden="1"/>
    </xf>
    <xf numFmtId="44" fontId="0" fillId="0" borderId="12" xfId="0" applyNumberFormat="1" applyBorder="1" applyAlignment="1" applyProtection="1">
      <alignment shrinkToFit="1"/>
      <protection hidden="1"/>
    </xf>
    <xf numFmtId="0" fontId="0" fillId="4" borderId="0" xfId="0" applyFill="1" applyAlignment="1" applyProtection="1">
      <alignment shrinkToFit="1"/>
      <protection hidden="1"/>
    </xf>
    <xf numFmtId="0" fontId="0" fillId="4" borderId="0" xfId="0" applyFill="1" applyAlignment="1" applyProtection="1">
      <alignment horizontal="center" shrinkToFit="1"/>
      <protection hidden="1"/>
    </xf>
    <xf numFmtId="0" fontId="1" fillId="2" borderId="14" xfId="0" applyFont="1" applyFill="1" applyBorder="1" applyAlignment="1" applyProtection="1">
      <alignment horizontal="center" shrinkToFit="1"/>
      <protection locked="0"/>
    </xf>
    <xf numFmtId="165" fontId="0" fillId="0" borderId="11" xfId="0" applyNumberFormat="1" applyBorder="1" applyAlignment="1" applyProtection="1">
      <alignment horizontal="center" shrinkToFit="1"/>
      <protection locked="0"/>
    </xf>
    <xf numFmtId="0" fontId="0" fillId="0" borderId="13" xfId="0" applyBorder="1" applyAlignment="1" applyProtection="1">
      <alignment horizontal="left" shrinkToFit="1"/>
      <protection locked="0"/>
    </xf>
    <xf numFmtId="8" fontId="0" fillId="0" borderId="13" xfId="0" applyNumberFormat="1" applyBorder="1" applyAlignment="1" applyProtection="1">
      <alignment horizontal="right" shrinkToFit="1"/>
      <protection locked="0"/>
    </xf>
    <xf numFmtId="164" fontId="0" fillId="0" borderId="13" xfId="0" applyNumberFormat="1" applyBorder="1" applyAlignment="1" applyProtection="1">
      <alignment horizontal="center" shrinkToFit="1"/>
      <protection locked="0"/>
    </xf>
    <xf numFmtId="8" fontId="0" fillId="0" borderId="8" xfId="0" applyNumberFormat="1" applyBorder="1" applyAlignment="1" applyProtection="1">
      <alignment shrinkToFit="1"/>
      <protection locked="0"/>
    </xf>
    <xf numFmtId="165" fontId="0" fillId="0" borderId="15" xfId="0" applyNumberFormat="1" applyBorder="1" applyAlignment="1" applyProtection="1">
      <alignment horizontal="center" shrinkToFit="1"/>
      <protection locked="0"/>
    </xf>
    <xf numFmtId="0" fontId="0" fillId="0" borderId="0" xfId="0" applyAlignment="1" applyProtection="1">
      <alignment horizontal="left" shrinkToFit="1"/>
      <protection locked="0"/>
    </xf>
    <xf numFmtId="8" fontId="0" fillId="0" borderId="0" xfId="0" applyNumberFormat="1" applyAlignment="1" applyProtection="1">
      <alignment horizontal="right" shrinkToFit="1"/>
      <protection locked="0"/>
    </xf>
    <xf numFmtId="164" fontId="0" fillId="0" borderId="0" xfId="0" applyNumberFormat="1" applyAlignment="1" applyProtection="1">
      <alignment horizontal="center" shrinkToFit="1"/>
      <protection locked="0"/>
    </xf>
    <xf numFmtId="8" fontId="0" fillId="0" borderId="9" xfId="0" applyNumberFormat="1" applyBorder="1" applyAlignment="1" applyProtection="1">
      <alignment shrinkToFit="1"/>
      <protection locked="0"/>
    </xf>
    <xf numFmtId="8" fontId="0" fillId="0" borderId="5"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0" fontId="4" fillId="4" borderId="0" xfId="0" applyFont="1" applyFill="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4" xfId="0" applyBorder="1" applyAlignment="1" applyProtection="1">
      <alignment horizontal="center" shrinkToFit="1"/>
      <protection hidden="1"/>
    </xf>
    <xf numFmtId="8" fontId="0" fillId="0" borderId="5" xfId="0" applyNumberFormat="1" applyBorder="1" applyAlignment="1" applyProtection="1">
      <alignment shrinkToFit="1"/>
      <protection hidden="1"/>
    </xf>
    <xf numFmtId="8" fontId="0" fillId="0" borderId="6" xfId="0" applyNumberFormat="1" applyBorder="1" applyAlignment="1" applyProtection="1">
      <alignment shrinkToFit="1"/>
      <protection hidden="1"/>
    </xf>
    <xf numFmtId="8" fontId="0" fillId="0" borderId="7" xfId="0" applyNumberFormat="1" applyBorder="1" applyAlignment="1" applyProtection="1">
      <alignment shrinkToFit="1"/>
      <protection hidden="1"/>
    </xf>
    <xf numFmtId="8" fontId="0" fillId="0" borderId="11" xfId="0" applyNumberFormat="1" applyBorder="1" applyAlignment="1" applyProtection="1">
      <alignment shrinkToFit="1"/>
      <protection hidden="1"/>
    </xf>
    <xf numFmtId="8" fontId="0" fillId="0" borderId="15" xfId="0" applyNumberFormat="1" applyBorder="1" applyAlignment="1" applyProtection="1">
      <alignment shrinkToFit="1"/>
      <protection hidden="1"/>
    </xf>
    <xf numFmtId="8" fontId="0" fillId="0" borderId="12" xfId="0" applyNumberFormat="1" applyBorder="1" applyAlignment="1" applyProtection="1">
      <alignment shrinkToFit="1"/>
      <protection hidden="1"/>
    </xf>
    <xf numFmtId="164" fontId="0" fillId="0" borderId="5" xfId="0" applyNumberFormat="1" applyBorder="1" applyAlignment="1" applyProtection="1">
      <alignment shrinkToFit="1"/>
      <protection hidden="1"/>
    </xf>
    <xf numFmtId="164" fontId="0" fillId="0" borderId="6" xfId="0" applyNumberFormat="1" applyBorder="1" applyAlignment="1" applyProtection="1">
      <alignment shrinkToFit="1"/>
      <protection hidden="1"/>
    </xf>
    <xf numFmtId="164" fontId="0" fillId="0" borderId="7" xfId="0" applyNumberFormat="1" applyBorder="1" applyAlignment="1" applyProtection="1">
      <alignment shrinkToFit="1"/>
      <protection hidden="1"/>
    </xf>
    <xf numFmtId="164" fontId="0" fillId="0" borderId="0" xfId="0" applyNumberFormat="1" applyAlignment="1" applyProtection="1">
      <alignment shrinkToFit="1"/>
      <protection hidden="1"/>
    </xf>
    <xf numFmtId="8" fontId="0" fillId="0" borderId="1" xfId="0" applyNumberFormat="1" applyBorder="1" applyAlignment="1" applyProtection="1">
      <alignment horizontal="center" shrinkToFit="1"/>
      <protection hidden="1"/>
    </xf>
    <xf numFmtId="164" fontId="0" fillId="0" borderId="1" xfId="0" applyNumberFormat="1" applyBorder="1" applyAlignment="1" applyProtection="1">
      <alignment horizontal="center" shrinkToFit="1"/>
      <protection hidden="1"/>
    </xf>
    <xf numFmtId="164" fontId="0" fillId="0" borderId="8" xfId="0" applyNumberFormat="1" applyBorder="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164" fontId="0" fillId="0" borderId="10" xfId="0" applyNumberFormat="1" applyBorder="1" applyAlignment="1" applyProtection="1">
      <alignment horizontal="center" shrinkToFit="1"/>
      <protection hidden="1"/>
    </xf>
    <xf numFmtId="8" fontId="0" fillId="0" borderId="8" xfId="0" applyNumberFormat="1" applyBorder="1" applyAlignment="1" applyProtection="1">
      <alignment shrinkToFit="1"/>
      <protection hidden="1"/>
    </xf>
    <xf numFmtId="0" fontId="0" fillId="0" borderId="10" xfId="0" applyBorder="1" applyAlignment="1" applyProtection="1">
      <alignment shrinkToFit="1"/>
      <protection hidden="1"/>
    </xf>
    <xf numFmtId="164" fontId="0" fillId="0" borderId="0" xfId="0" applyNumberFormat="1" applyAlignment="1" applyProtection="1">
      <alignment horizontal="center" shrinkToFit="1"/>
      <protection hidden="1"/>
    </xf>
    <xf numFmtId="0" fontId="9" fillId="4" borderId="0" xfId="0" applyFont="1" applyFill="1" applyAlignment="1" applyProtection="1">
      <alignment horizontal="center" shrinkToFit="1"/>
      <protection hidden="1"/>
    </xf>
    <xf numFmtId="8" fontId="0" fillId="0" borderId="0" xfId="0" applyNumberFormat="1" applyAlignment="1" applyProtection="1">
      <alignment shrinkToFit="1"/>
      <protection hidden="1"/>
    </xf>
    <xf numFmtId="8" fontId="0" fillId="0" borderId="0" xfId="0" applyNumberFormat="1" applyAlignment="1" applyProtection="1">
      <alignment horizontal="right" shrinkToFit="1"/>
      <protection hidden="1"/>
    </xf>
    <xf numFmtId="0" fontId="0" fillId="0" borderId="11" xfId="0" applyBorder="1" applyAlignment="1" applyProtection="1">
      <alignment shrinkToFit="1"/>
      <protection hidden="1"/>
    </xf>
    <xf numFmtId="164" fontId="0" fillId="0" borderId="13" xfId="0" applyNumberFormat="1" applyBorder="1" applyAlignment="1" applyProtection="1">
      <alignment horizontal="center" shrinkToFit="1"/>
      <protection hidden="1"/>
    </xf>
    <xf numFmtId="8" fontId="0" fillId="0" borderId="13" xfId="0" applyNumberFormat="1" applyBorder="1" applyAlignment="1" applyProtection="1">
      <alignment shrinkToFit="1"/>
      <protection hidden="1"/>
    </xf>
    <xf numFmtId="0" fontId="0" fillId="0" borderId="15" xfId="0" applyBorder="1" applyAlignment="1" applyProtection="1">
      <alignment shrinkToFit="1"/>
      <protection hidden="1"/>
    </xf>
    <xf numFmtId="8" fontId="0" fillId="0" borderId="9" xfId="0" applyNumberFormat="1" applyBorder="1" applyAlignment="1" applyProtection="1">
      <alignment shrinkToFit="1"/>
      <protection hidden="1"/>
    </xf>
    <xf numFmtId="0" fontId="0" fillId="0" borderId="12" xfId="0" applyBorder="1" applyAlignment="1" applyProtection="1">
      <alignment shrinkToFit="1"/>
      <protection hidden="1"/>
    </xf>
    <xf numFmtId="164" fontId="0" fillId="0" borderId="14" xfId="0" applyNumberFormat="1" applyBorder="1" applyAlignment="1" applyProtection="1">
      <alignment horizontal="center" shrinkToFit="1"/>
      <protection hidden="1"/>
    </xf>
    <xf numFmtId="8" fontId="0" fillId="0" borderId="14" xfId="0" applyNumberFormat="1" applyBorder="1" applyAlignment="1" applyProtection="1">
      <alignment shrinkToFit="1"/>
      <protection hidden="1"/>
    </xf>
    <xf numFmtId="8" fontId="0" fillId="0" borderId="10" xfId="0" applyNumberFormat="1" applyBorder="1" applyAlignment="1" applyProtection="1">
      <alignment shrinkToFit="1"/>
      <protection hidden="1"/>
    </xf>
    <xf numFmtId="8" fontId="0" fillId="0" borderId="13"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165" fontId="0" fillId="7" borderId="11" xfId="0" applyNumberFormat="1" applyFill="1" applyBorder="1" applyAlignment="1" applyProtection="1">
      <alignment horizontal="center" shrinkToFit="1"/>
      <protection hidden="1"/>
    </xf>
    <xf numFmtId="0" fontId="0" fillId="7" borderId="13" xfId="0" applyFill="1" applyBorder="1" applyAlignment="1" applyProtection="1">
      <alignment horizontal="left" shrinkToFit="1"/>
      <protection hidden="1"/>
    </xf>
    <xf numFmtId="8" fontId="0" fillId="7" borderId="13" xfId="0" applyNumberFormat="1" applyFill="1" applyBorder="1" applyAlignment="1" applyProtection="1">
      <alignment horizontal="right" shrinkToFit="1"/>
      <protection hidden="1"/>
    </xf>
    <xf numFmtId="164" fontId="0" fillId="7" borderId="13" xfId="0" applyNumberFormat="1" applyFill="1" applyBorder="1" applyAlignment="1" applyProtection="1">
      <alignment horizontal="center" shrinkToFit="1"/>
      <protection hidden="1"/>
    </xf>
    <xf numFmtId="8" fontId="0" fillId="7" borderId="8" xfId="0" applyNumberFormat="1" applyFill="1" applyBorder="1" applyAlignment="1" applyProtection="1">
      <alignment shrinkToFit="1"/>
      <protection hidden="1"/>
    </xf>
    <xf numFmtId="165" fontId="0" fillId="7" borderId="15" xfId="0" applyNumberFormat="1" applyFill="1" applyBorder="1" applyAlignment="1" applyProtection="1">
      <alignment horizontal="center" shrinkToFit="1"/>
      <protection hidden="1"/>
    </xf>
    <xf numFmtId="0" fontId="0" fillId="7" borderId="0" xfId="0" applyFill="1" applyAlignment="1" applyProtection="1">
      <alignment horizontal="left" shrinkToFit="1"/>
      <protection hidden="1"/>
    </xf>
    <xf numFmtId="8" fontId="0" fillId="7" borderId="0" xfId="0" applyNumberFormat="1" applyFill="1" applyAlignment="1" applyProtection="1">
      <alignment horizontal="right" shrinkToFit="1"/>
      <protection hidden="1"/>
    </xf>
    <xf numFmtId="164" fontId="0" fillId="7" borderId="0" xfId="0" applyNumberFormat="1" applyFill="1" applyAlignment="1" applyProtection="1">
      <alignment horizontal="center" shrinkToFit="1"/>
      <protection hidden="1"/>
    </xf>
    <xf numFmtId="8" fontId="0" fillId="7" borderId="9" xfId="0" applyNumberFormat="1" applyFill="1" applyBorder="1" applyAlignment="1" applyProtection="1">
      <alignment shrinkToFit="1"/>
      <protection hidden="1"/>
    </xf>
    <xf numFmtId="165" fontId="0" fillId="7" borderId="12" xfId="0" applyNumberFormat="1" applyFill="1" applyBorder="1" applyAlignment="1" applyProtection="1">
      <alignment horizontal="center" shrinkToFit="1"/>
      <protection hidden="1"/>
    </xf>
    <xf numFmtId="0" fontId="0" fillId="7" borderId="14" xfId="0" applyFill="1" applyBorder="1" applyAlignment="1" applyProtection="1">
      <alignment horizontal="left" shrinkToFit="1"/>
      <protection hidden="1"/>
    </xf>
    <xf numFmtId="8" fontId="0" fillId="7" borderId="14" xfId="0" applyNumberFormat="1" applyFill="1" applyBorder="1" applyAlignment="1" applyProtection="1">
      <alignment horizontal="right" shrinkToFit="1"/>
      <protection hidden="1"/>
    </xf>
    <xf numFmtId="164" fontId="0" fillId="7" borderId="14" xfId="0" applyNumberFormat="1" applyFill="1" applyBorder="1" applyAlignment="1" applyProtection="1">
      <alignment horizontal="center" shrinkToFit="1"/>
      <protection hidden="1"/>
    </xf>
    <xf numFmtId="8" fontId="0" fillId="7" borderId="10" xfId="0" applyNumberFormat="1" applyFill="1" applyBorder="1" applyAlignment="1" applyProtection="1">
      <alignment shrinkToFit="1"/>
      <protection hidden="1"/>
    </xf>
    <xf numFmtId="0" fontId="0" fillId="7" borderId="11" xfId="0" applyFill="1" applyBorder="1" applyAlignment="1" applyProtection="1">
      <alignment horizontal="left" shrinkToFit="1"/>
      <protection hidden="1"/>
    </xf>
    <xf numFmtId="8" fontId="0" fillId="7" borderId="8" xfId="0" applyNumberFormat="1" applyFill="1" applyBorder="1" applyAlignment="1" applyProtection="1">
      <alignment horizontal="right" shrinkToFit="1"/>
      <protection hidden="1"/>
    </xf>
    <xf numFmtId="0" fontId="0" fillId="7" borderId="15" xfId="0" applyFill="1" applyBorder="1" applyAlignment="1" applyProtection="1">
      <alignment horizontal="left" shrinkToFit="1"/>
      <protection hidden="1"/>
    </xf>
    <xf numFmtId="8" fontId="0" fillId="7" borderId="9" xfId="0" applyNumberFormat="1" applyFill="1" applyBorder="1" applyAlignment="1" applyProtection="1">
      <alignment horizontal="right" shrinkToFit="1"/>
      <protection hidden="1"/>
    </xf>
    <xf numFmtId="0" fontId="0" fillId="7" borderId="12" xfId="0" applyFill="1" applyBorder="1" applyAlignment="1" applyProtection="1">
      <alignment horizontal="left" shrinkToFit="1"/>
      <protection hidden="1"/>
    </xf>
    <xf numFmtId="8" fontId="0" fillId="7" borderId="10" xfId="0" applyNumberFormat="1" applyFill="1" applyBorder="1" applyAlignment="1" applyProtection="1">
      <alignment horizontal="right" shrinkToFit="1"/>
      <protection hidden="1"/>
    </xf>
    <xf numFmtId="0" fontId="7" fillId="5" borderId="2" xfId="0" applyFont="1" applyFill="1" applyBorder="1" applyAlignment="1" applyProtection="1">
      <alignment horizontal="center" shrinkToFit="1"/>
      <protection hidden="1"/>
    </xf>
    <xf numFmtId="0" fontId="7" fillId="5" borderId="3" xfId="0" applyFont="1" applyFill="1" applyBorder="1" applyAlignment="1" applyProtection="1">
      <alignment horizontal="center" shrinkToFit="1"/>
      <protection hidden="1"/>
    </xf>
    <xf numFmtId="0" fontId="7" fillId="5" borderId="4" xfId="0" applyFont="1" applyFill="1" applyBorder="1" applyAlignment="1" applyProtection="1">
      <alignment horizontal="center" shrinkToFit="1"/>
      <protection hidden="1"/>
    </xf>
    <xf numFmtId="0" fontId="2" fillId="4" borderId="11" xfId="0" applyFont="1" applyFill="1" applyBorder="1" applyAlignment="1" applyProtection="1">
      <alignment horizontal="left" vertical="center" wrapText="1"/>
      <protection hidden="1"/>
    </xf>
    <xf numFmtId="0" fontId="2" fillId="4" borderId="13" xfId="0" applyFont="1" applyFill="1" applyBorder="1" applyAlignment="1" applyProtection="1">
      <alignment horizontal="left" vertical="center" wrapText="1"/>
      <protection hidden="1"/>
    </xf>
    <xf numFmtId="0" fontId="2" fillId="4" borderId="8" xfId="0" applyFont="1" applyFill="1" applyBorder="1" applyAlignment="1" applyProtection="1">
      <alignment horizontal="left" vertical="center" wrapText="1"/>
      <protection hidden="1"/>
    </xf>
    <xf numFmtId="0" fontId="2" fillId="4" borderId="12" xfId="0" applyFont="1" applyFill="1" applyBorder="1" applyAlignment="1" applyProtection="1">
      <alignment horizontal="left" vertical="center" wrapText="1"/>
      <protection hidden="1"/>
    </xf>
    <xf numFmtId="0" fontId="2" fillId="4" borderId="14" xfId="0" applyFont="1" applyFill="1" applyBorder="1" applyAlignment="1" applyProtection="1">
      <alignment horizontal="left" vertical="center" wrapText="1"/>
      <protection hidden="1"/>
    </xf>
    <xf numFmtId="0" fontId="2" fillId="4" borderId="10" xfId="0" applyFont="1" applyFill="1" applyBorder="1" applyAlignment="1" applyProtection="1">
      <alignment horizontal="left" vertical="center" wrapText="1"/>
      <protection hidden="1"/>
    </xf>
    <xf numFmtId="0" fontId="14" fillId="4" borderId="0" xfId="0" applyFont="1" applyFill="1" applyAlignment="1" applyProtection="1">
      <alignment horizontal="center" vertical="center" shrinkToFit="1"/>
      <protection hidden="1"/>
    </xf>
    <xf numFmtId="0" fontId="8" fillId="0" borderId="2" xfId="0" applyFont="1" applyBorder="1" applyAlignment="1" applyProtection="1">
      <alignment horizontal="center" shrinkToFit="1"/>
      <protection hidden="1"/>
    </xf>
    <xf numFmtId="0" fontId="8" fillId="0" borderId="3" xfId="0" applyFont="1" applyBorder="1" applyAlignment="1" applyProtection="1">
      <alignment horizontal="center" shrinkToFit="1"/>
      <protection hidden="1"/>
    </xf>
    <xf numFmtId="0" fontId="8" fillId="0" borderId="4" xfId="0" applyFont="1" applyBorder="1" applyAlignment="1" applyProtection="1">
      <alignment horizontal="center" shrinkToFit="1"/>
      <protection hidden="1"/>
    </xf>
    <xf numFmtId="0" fontId="4" fillId="0" borderId="11" xfId="0" applyFont="1" applyBorder="1" applyAlignment="1" applyProtection="1">
      <alignment horizontal="left" vertical="center" wrapText="1"/>
      <protection hidden="1"/>
    </xf>
    <xf numFmtId="0" fontId="4" fillId="0" borderId="13"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4" fillId="0" borderId="15"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4" fillId="0" borderId="12" xfId="0" applyFont="1" applyBorder="1" applyAlignment="1" applyProtection="1">
      <alignment horizontal="left" vertical="center" wrapText="1"/>
      <protection hidden="1"/>
    </xf>
    <xf numFmtId="0" fontId="4" fillId="0" borderId="14" xfId="0" applyFont="1" applyBorder="1" applyAlignment="1" applyProtection="1">
      <alignment horizontal="left" vertical="center" wrapText="1"/>
      <protection hidden="1"/>
    </xf>
    <xf numFmtId="0" fontId="4" fillId="0" borderId="10" xfId="0" applyFont="1" applyBorder="1" applyAlignment="1" applyProtection="1">
      <alignment horizontal="left" vertical="center" wrapText="1"/>
      <protection hidden="1"/>
    </xf>
    <xf numFmtId="0" fontId="6" fillId="3" borderId="2" xfId="0" applyFont="1" applyFill="1" applyBorder="1" applyAlignment="1" applyProtection="1">
      <alignment horizontal="center" shrinkToFit="1"/>
      <protection hidden="1"/>
    </xf>
    <xf numFmtId="0" fontId="6" fillId="3" borderId="3" xfId="0" applyFont="1" applyFill="1" applyBorder="1" applyAlignment="1" applyProtection="1">
      <alignment horizontal="center" shrinkToFit="1"/>
      <protection hidden="1"/>
    </xf>
    <xf numFmtId="0" fontId="6" fillId="3" borderId="4" xfId="0" applyFont="1" applyFill="1" applyBorder="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165" fontId="0" fillId="0" borderId="4" xfId="0" applyNumberFormat="1" applyBorder="1" applyAlignment="1" applyProtection="1">
      <alignment horizontal="center" shrinkToFit="1"/>
      <protection hidden="1"/>
    </xf>
    <xf numFmtId="0" fontId="4" fillId="4" borderId="14" xfId="0" applyFont="1" applyFill="1"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15" fillId="6" borderId="11" xfId="1" applyFont="1" applyFill="1" applyBorder="1" applyAlignment="1">
      <alignment horizontal="center" vertical="center"/>
    </xf>
    <xf numFmtId="0" fontId="15" fillId="6" borderId="13" xfId="1" applyFont="1" applyFill="1" applyBorder="1" applyAlignment="1">
      <alignment horizontal="center" vertical="center"/>
    </xf>
    <xf numFmtId="0" fontId="15" fillId="6" borderId="8" xfId="1" applyFont="1" applyFill="1" applyBorder="1" applyAlignment="1">
      <alignment horizontal="center" vertical="center"/>
    </xf>
    <xf numFmtId="0" fontId="15" fillId="6" borderId="12" xfId="1" applyFont="1" applyFill="1" applyBorder="1" applyAlignment="1">
      <alignment horizontal="center" vertical="center"/>
    </xf>
    <xf numFmtId="0" fontId="15" fillId="6" borderId="14" xfId="1" applyFont="1" applyFill="1" applyBorder="1" applyAlignment="1">
      <alignment horizontal="center" vertical="center"/>
    </xf>
    <xf numFmtId="0" fontId="15" fillId="6" borderId="10" xfId="1" applyFont="1" applyFill="1" applyBorder="1" applyAlignment="1">
      <alignment horizontal="center" vertical="center"/>
    </xf>
    <xf numFmtId="164" fontId="0" fillId="0" borderId="2" xfId="0" applyNumberFormat="1" applyBorder="1" applyAlignment="1" applyProtection="1">
      <alignment horizontal="center" shrinkToFit="1"/>
      <protection locked="0"/>
    </xf>
    <xf numFmtId="164" fontId="0" fillId="0" borderId="3" xfId="0" applyNumberFormat="1" applyBorder="1" applyAlignment="1" applyProtection="1">
      <alignment horizontal="center" shrinkToFit="1"/>
      <protection locked="0"/>
    </xf>
    <xf numFmtId="164" fontId="0" fillId="0" borderId="4" xfId="0" applyNumberFormat="1" applyBorder="1" applyAlignment="1" applyProtection="1">
      <alignment horizontal="center" shrinkToFit="1"/>
      <protection locked="0"/>
    </xf>
    <xf numFmtId="0" fontId="1" fillId="2" borderId="2"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1" fillId="2" borderId="4" xfId="0" applyFont="1" applyFill="1" applyBorder="1" applyAlignment="1" applyProtection="1">
      <alignment horizontal="center" shrinkToFit="1"/>
      <protection hidden="1"/>
    </xf>
    <xf numFmtId="0" fontId="14" fillId="0" borderId="11" xfId="0" applyFont="1" applyBorder="1" applyAlignment="1" applyProtection="1">
      <alignment horizontal="left" vertical="center" wrapText="1"/>
      <protection hidden="1"/>
    </xf>
    <xf numFmtId="0" fontId="14" fillId="0" borderId="13" xfId="0" applyFont="1" applyBorder="1" applyAlignment="1" applyProtection="1">
      <alignment horizontal="left" vertical="center" wrapText="1"/>
      <protection hidden="1"/>
    </xf>
    <xf numFmtId="0" fontId="14" fillId="0" borderId="8" xfId="0" applyFont="1" applyBorder="1" applyAlignment="1" applyProtection="1">
      <alignment horizontal="left" vertical="center" wrapText="1"/>
      <protection hidden="1"/>
    </xf>
    <xf numFmtId="0" fontId="14" fillId="0" borderId="15" xfId="0" applyFont="1" applyBorder="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4" fillId="0" borderId="9" xfId="0" applyFont="1" applyBorder="1" applyAlignment="1" applyProtection="1">
      <alignment horizontal="left" vertical="center" wrapText="1"/>
      <protection hidden="1"/>
    </xf>
    <xf numFmtId="0" fontId="14" fillId="0" borderId="12" xfId="0" applyFont="1" applyBorder="1" applyAlignment="1" applyProtection="1">
      <alignment horizontal="left" vertical="center" wrapText="1"/>
      <protection hidden="1"/>
    </xf>
    <xf numFmtId="0" fontId="14" fillId="0" borderId="14" xfId="0" applyFont="1" applyBorder="1" applyAlignment="1" applyProtection="1">
      <alignment horizontal="left" vertical="center" wrapText="1"/>
      <protection hidden="1"/>
    </xf>
    <xf numFmtId="0" fontId="14" fillId="0" borderId="10" xfId="0" applyFont="1" applyBorder="1" applyAlignment="1" applyProtection="1">
      <alignment horizontal="left" vertical="center" wrapText="1"/>
      <protection hidden="1"/>
    </xf>
    <xf numFmtId="165" fontId="0" fillId="0" borderId="2" xfId="0" applyNumberFormat="1" applyBorder="1" applyAlignment="1" applyProtection="1">
      <alignment horizontal="center" shrinkToFit="1"/>
      <protection locked="0"/>
    </xf>
    <xf numFmtId="165" fontId="0" fillId="0" borderId="3" xfId="0" applyNumberFormat="1" applyBorder="1" applyAlignment="1" applyProtection="1">
      <alignment horizontal="center" shrinkToFit="1"/>
      <protection locked="0"/>
    </xf>
    <xf numFmtId="165" fontId="0" fillId="0" borderId="4" xfId="0" applyNumberFormat="1" applyBorder="1" applyAlignment="1" applyProtection="1">
      <alignment horizontal="center" shrinkToFit="1"/>
      <protection locked="0"/>
    </xf>
    <xf numFmtId="0" fontId="5" fillId="3" borderId="11" xfId="0" applyFont="1" applyFill="1" applyBorder="1" applyAlignment="1" applyProtection="1">
      <alignment horizontal="center" vertical="center" shrinkToFit="1"/>
      <protection hidden="1"/>
    </xf>
    <xf numFmtId="0" fontId="5" fillId="3" borderId="13" xfId="0" applyFont="1" applyFill="1" applyBorder="1" applyAlignment="1" applyProtection="1">
      <alignment horizontal="center" vertical="center" shrinkToFit="1"/>
      <protection hidden="1"/>
    </xf>
    <xf numFmtId="0" fontId="5" fillId="3" borderId="8" xfId="0" applyFont="1" applyFill="1" applyBorder="1" applyAlignment="1" applyProtection="1">
      <alignment horizontal="center" vertical="center" shrinkToFit="1"/>
      <protection hidden="1"/>
    </xf>
    <xf numFmtId="0" fontId="5" fillId="3" borderId="12" xfId="0" applyFont="1" applyFill="1" applyBorder="1" applyAlignment="1" applyProtection="1">
      <alignment horizontal="center" vertical="center" shrinkToFit="1"/>
      <protection hidden="1"/>
    </xf>
    <xf numFmtId="0" fontId="5" fillId="3" borderId="14" xfId="0" applyFont="1" applyFill="1" applyBorder="1" applyAlignment="1" applyProtection="1">
      <alignment horizontal="center" vertical="center" shrinkToFit="1"/>
      <protection hidden="1"/>
    </xf>
    <xf numFmtId="0" fontId="5" fillId="3" borderId="10" xfId="0" applyFont="1" applyFill="1" applyBorder="1" applyAlignment="1" applyProtection="1">
      <alignment horizontal="center" vertical="center"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164" fontId="13" fillId="4" borderId="0" xfId="0" applyNumberFormat="1" applyFont="1" applyFill="1" applyAlignment="1" applyProtection="1">
      <alignment horizontal="center" shrinkToFit="1"/>
      <protection hidden="1"/>
    </xf>
    <xf numFmtId="8" fontId="0" fillId="4" borderId="0" xfId="0" applyNumberFormat="1" applyFill="1" applyAlignment="1" applyProtection="1">
      <alignment horizontal="right" shrinkToFit="1"/>
      <protection hidden="1"/>
    </xf>
    <xf numFmtId="8" fontId="0" fillId="4" borderId="9" xfId="0" applyNumberFormat="1" applyFill="1" applyBorder="1" applyAlignment="1" applyProtection="1">
      <alignment horizontal="right" shrinkToFit="1"/>
      <protection hidden="1"/>
    </xf>
    <xf numFmtId="8" fontId="0" fillId="4" borderId="14" xfId="0" applyNumberFormat="1" applyFill="1" applyBorder="1" applyAlignment="1" applyProtection="1">
      <alignment horizontal="right" shrinkToFit="1"/>
      <protection hidden="1"/>
    </xf>
    <xf numFmtId="8" fontId="0" fillId="4" borderId="10" xfId="0" applyNumberFormat="1" applyFill="1" applyBorder="1" applyAlignment="1" applyProtection="1">
      <alignment horizontal="right" shrinkToFit="1"/>
      <protection hidden="1"/>
    </xf>
    <xf numFmtId="0" fontId="11" fillId="3" borderId="11" xfId="0" applyFont="1" applyFill="1" applyBorder="1" applyAlignment="1" applyProtection="1">
      <alignment horizontal="center" vertical="center" shrinkToFit="1"/>
      <protection hidden="1"/>
    </xf>
    <xf numFmtId="0" fontId="11" fillId="3" borderId="13" xfId="0" applyFont="1" applyFill="1" applyBorder="1" applyAlignment="1" applyProtection="1">
      <alignment horizontal="center" vertical="center" shrinkToFit="1"/>
      <protection hidden="1"/>
    </xf>
    <xf numFmtId="0" fontId="11" fillId="3" borderId="8" xfId="0" applyFont="1" applyFill="1" applyBorder="1" applyAlignment="1" applyProtection="1">
      <alignment horizontal="center" vertical="center" shrinkToFit="1"/>
      <protection hidden="1"/>
    </xf>
    <xf numFmtId="0" fontId="11" fillId="3" borderId="12" xfId="0" applyFont="1" applyFill="1" applyBorder="1" applyAlignment="1" applyProtection="1">
      <alignment horizontal="center" vertical="center" shrinkToFit="1"/>
      <protection hidden="1"/>
    </xf>
    <xf numFmtId="0" fontId="11" fillId="3" borderId="14" xfId="0" applyFont="1" applyFill="1" applyBorder="1" applyAlignment="1" applyProtection="1">
      <alignment horizontal="center" vertical="center" shrinkToFit="1"/>
      <protection hidden="1"/>
    </xf>
    <xf numFmtId="0" fontId="11" fillId="3" borderId="10" xfId="0" applyFont="1" applyFill="1" applyBorder="1" applyAlignment="1" applyProtection="1">
      <alignment horizontal="center" vertical="center" shrinkToFit="1"/>
      <protection hidden="1"/>
    </xf>
    <xf numFmtId="8" fontId="12" fillId="0" borderId="11" xfId="0" applyNumberFormat="1" applyFont="1" applyBorder="1" applyAlignment="1" applyProtection="1">
      <alignment horizontal="center" vertical="center" shrinkToFit="1"/>
      <protection hidden="1"/>
    </xf>
    <xf numFmtId="8" fontId="12" fillId="0" borderId="13" xfId="0" applyNumberFormat="1" applyFont="1" applyBorder="1" applyAlignment="1" applyProtection="1">
      <alignment horizontal="center" vertical="center" shrinkToFit="1"/>
      <protection hidden="1"/>
    </xf>
    <xf numFmtId="8" fontId="12" fillId="0" borderId="8" xfId="0" applyNumberFormat="1" applyFont="1" applyBorder="1" applyAlignment="1" applyProtection="1">
      <alignment horizontal="center" vertical="center" shrinkToFit="1"/>
      <protection hidden="1"/>
    </xf>
    <xf numFmtId="8" fontId="12" fillId="0" borderId="12" xfId="0" applyNumberFormat="1" applyFont="1" applyBorder="1" applyAlignment="1" applyProtection="1">
      <alignment horizontal="center" vertical="center" shrinkToFit="1"/>
      <protection hidden="1"/>
    </xf>
    <xf numFmtId="8" fontId="12" fillId="0" borderId="14" xfId="0" applyNumberFormat="1" applyFont="1" applyBorder="1" applyAlignment="1" applyProtection="1">
      <alignment horizontal="center" vertical="center" shrinkToFit="1"/>
      <protection hidden="1"/>
    </xf>
    <xf numFmtId="8" fontId="12" fillId="0" borderId="10" xfId="0" applyNumberFormat="1" applyFont="1" applyBorder="1" applyAlignment="1" applyProtection="1">
      <alignment horizontal="center" vertical="center" shrinkToFit="1"/>
      <protection hidden="1"/>
    </xf>
    <xf numFmtId="0" fontId="10" fillId="3" borderId="3" xfId="0" applyFont="1" applyFill="1" applyBorder="1" applyAlignment="1" applyProtection="1">
      <alignment horizontal="center" vertical="center" shrinkToFit="1"/>
      <protection hidden="1"/>
    </xf>
    <xf numFmtId="0" fontId="10" fillId="3" borderId="4" xfId="0" applyFont="1" applyFill="1" applyBorder="1" applyAlignment="1" applyProtection="1">
      <alignment horizontal="center" vertical="center" shrinkToFit="1"/>
      <protection hidden="1"/>
    </xf>
    <xf numFmtId="8" fontId="0" fillId="4" borderId="13" xfId="0" applyNumberFormat="1" applyFill="1" applyBorder="1" applyAlignment="1" applyProtection="1">
      <alignment horizontal="right" shrinkToFit="1"/>
      <protection hidden="1"/>
    </xf>
    <xf numFmtId="8" fontId="0" fillId="4" borderId="8" xfId="0" applyNumberFormat="1" applyFill="1" applyBorder="1" applyAlignment="1" applyProtection="1">
      <alignment horizontal="right" shrinkToFit="1"/>
      <protection hidden="1"/>
    </xf>
    <xf numFmtId="8" fontId="0" fillId="4" borderId="12" xfId="0" applyNumberFormat="1" applyFill="1" applyBorder="1" applyAlignment="1" applyProtection="1">
      <alignment horizontal="right" shrinkToFit="1"/>
      <protection hidden="1"/>
    </xf>
    <xf numFmtId="8" fontId="0" fillId="4" borderId="15" xfId="0" applyNumberFormat="1" applyFill="1" applyBorder="1" applyAlignment="1" applyProtection="1">
      <alignment horizontal="right" shrinkToFit="1"/>
      <protection hidden="1"/>
    </xf>
    <xf numFmtId="0" fontId="2" fillId="4" borderId="13" xfId="0" applyFont="1" applyFill="1" applyBorder="1" applyAlignment="1" applyProtection="1">
      <alignment horizontal="center" shrinkToFit="1"/>
      <protection hidden="1"/>
    </xf>
    <xf numFmtId="0" fontId="2" fillId="4" borderId="12" xfId="0" applyFont="1" applyFill="1" applyBorder="1" applyAlignment="1" applyProtection="1">
      <alignment horizontal="center" shrinkToFit="1"/>
      <protection hidden="1"/>
    </xf>
    <xf numFmtId="0" fontId="2" fillId="4" borderId="14" xfId="0" applyFont="1" applyFill="1" applyBorder="1" applyAlignment="1" applyProtection="1">
      <alignment horizontal="center" shrinkToFit="1"/>
      <protection hidden="1"/>
    </xf>
    <xf numFmtId="0" fontId="2" fillId="4" borderId="10" xfId="0" applyFont="1" applyFill="1" applyBorder="1" applyAlignment="1" applyProtection="1">
      <alignment horizontal="center" shrinkToFit="1"/>
      <protection hidden="1"/>
    </xf>
    <xf numFmtId="0" fontId="2" fillId="4" borderId="15" xfId="0" applyFont="1" applyFill="1" applyBorder="1" applyAlignment="1" applyProtection="1">
      <alignment horizontal="center" shrinkToFit="1"/>
      <protection hidden="1"/>
    </xf>
    <xf numFmtId="0" fontId="2" fillId="4" borderId="0" xfId="0" applyFont="1" applyFill="1" applyAlignment="1" applyProtection="1">
      <alignment horizontal="center" shrinkToFit="1"/>
      <protection hidden="1"/>
    </xf>
    <xf numFmtId="0" fontId="2" fillId="4" borderId="9" xfId="0" applyFont="1" applyFill="1" applyBorder="1" applyAlignment="1" applyProtection="1">
      <alignment horizontal="center" shrinkToFit="1"/>
      <protection hidden="1"/>
    </xf>
    <xf numFmtId="8" fontId="0" fillId="4" borderId="11" xfId="0" applyNumberFormat="1" applyFill="1" applyBorder="1" applyAlignment="1" applyProtection="1">
      <alignment horizontal="right" shrinkToFit="1"/>
      <protection hidden="1"/>
    </xf>
    <xf numFmtId="0" fontId="0" fillId="4" borderId="0" xfId="0" applyFill="1" applyAlignment="1" applyProtection="1">
      <alignment horizontal="right" shrinkToFit="1"/>
      <protection hidden="1"/>
    </xf>
    <xf numFmtId="0" fontId="0" fillId="4" borderId="9" xfId="0" applyFill="1" applyBorder="1" applyAlignment="1" applyProtection="1">
      <alignment horizontal="right" shrinkToFit="1"/>
      <protection hidden="1"/>
    </xf>
    <xf numFmtId="0" fontId="2" fillId="4" borderId="11" xfId="0" applyFont="1" applyFill="1" applyBorder="1" applyAlignment="1" applyProtection="1">
      <alignment horizontal="center" shrinkToFit="1"/>
      <protection hidden="1"/>
    </xf>
    <xf numFmtId="0" fontId="2" fillId="4" borderId="8" xfId="0" applyFont="1" applyFill="1" applyBorder="1" applyAlignment="1" applyProtection="1">
      <alignment horizontal="center" shrinkToFit="1"/>
      <protection hidden="1"/>
    </xf>
    <xf numFmtId="0" fontId="0" fillId="4" borderId="13" xfId="0" applyFill="1" applyBorder="1" applyAlignment="1" applyProtection="1">
      <alignment horizontal="right" shrinkToFit="1"/>
      <protection hidden="1"/>
    </xf>
    <xf numFmtId="0" fontId="0" fillId="4" borderId="8" xfId="0" applyFill="1" applyBorder="1" applyAlignment="1" applyProtection="1">
      <alignment horizontal="right" shrinkToFit="1"/>
      <protection hidden="1"/>
    </xf>
    <xf numFmtId="0" fontId="4" fillId="4" borderId="0" xfId="0" applyFont="1" applyFill="1" applyAlignment="1" applyProtection="1">
      <alignment horizontal="center" vertical="center" shrinkToFit="1"/>
      <protection hidden="1"/>
    </xf>
    <xf numFmtId="164" fontId="0" fillId="4" borderId="12" xfId="0" applyNumberFormat="1" applyFill="1" applyBorder="1" applyAlignment="1" applyProtection="1">
      <alignment horizontal="center" shrinkToFit="1"/>
      <protection hidden="1"/>
    </xf>
    <xf numFmtId="164" fontId="0" fillId="4" borderId="14" xfId="0" applyNumberFormat="1" applyFill="1" applyBorder="1" applyAlignment="1" applyProtection="1">
      <alignment horizontal="center" shrinkToFit="1"/>
      <protection hidden="1"/>
    </xf>
    <xf numFmtId="164" fontId="0" fillId="4" borderId="10" xfId="0" applyNumberFormat="1" applyFill="1" applyBorder="1" applyAlignment="1" applyProtection="1">
      <alignment horizontal="center" shrinkToFit="1"/>
      <protection hidden="1"/>
    </xf>
    <xf numFmtId="164" fontId="0" fillId="4" borderId="15" xfId="0" applyNumberFormat="1" applyFill="1" applyBorder="1" applyAlignment="1" applyProtection="1">
      <alignment horizontal="center" shrinkToFit="1"/>
      <protection hidden="1"/>
    </xf>
    <xf numFmtId="164" fontId="0" fillId="4" borderId="0" xfId="0" applyNumberFormat="1" applyFill="1" applyAlignment="1" applyProtection="1">
      <alignment horizontal="center" shrinkToFit="1"/>
      <protection hidden="1"/>
    </xf>
    <xf numFmtId="164" fontId="0" fillId="4" borderId="9" xfId="0" applyNumberFormat="1" applyFill="1" applyBorder="1" applyAlignment="1" applyProtection="1">
      <alignment horizontal="center" shrinkToFit="1"/>
      <protection hidden="1"/>
    </xf>
    <xf numFmtId="0" fontId="2" fillId="0" borderId="2" xfId="0" applyFont="1" applyBorder="1" applyAlignment="1" applyProtection="1">
      <alignment horizontal="center" shrinkToFit="1"/>
      <protection hidden="1"/>
    </xf>
    <xf numFmtId="0" fontId="2" fillId="0" borderId="3" xfId="0" applyFont="1" applyBorder="1" applyAlignment="1" applyProtection="1">
      <alignment horizontal="center" shrinkToFit="1"/>
      <protection hidden="1"/>
    </xf>
    <xf numFmtId="0" fontId="2" fillId="0" borderId="4" xfId="0" applyFont="1" applyBorder="1" applyAlignment="1" applyProtection="1">
      <alignment horizontal="center" shrinkToFit="1"/>
      <protection hidden="1"/>
    </xf>
    <xf numFmtId="0" fontId="0" fillId="4" borderId="14" xfId="0" applyFill="1" applyBorder="1" applyAlignment="1" applyProtection="1">
      <alignment horizontal="right" shrinkToFit="1"/>
      <protection hidden="1"/>
    </xf>
    <xf numFmtId="0" fontId="0" fillId="4" borderId="10" xfId="0" applyFill="1" applyBorder="1" applyAlignment="1" applyProtection="1">
      <alignment horizontal="right" shrinkToFit="1"/>
      <protection hidden="1"/>
    </xf>
    <xf numFmtId="164" fontId="0" fillId="4" borderId="11" xfId="0" applyNumberFormat="1" applyFill="1" applyBorder="1" applyAlignment="1" applyProtection="1">
      <alignment horizontal="center" shrinkToFit="1"/>
      <protection hidden="1"/>
    </xf>
    <xf numFmtId="164" fontId="0" fillId="4" borderId="13" xfId="0" applyNumberFormat="1" applyFill="1" applyBorder="1" applyAlignment="1" applyProtection="1">
      <alignment horizontal="center" shrinkToFit="1"/>
      <protection hidden="1"/>
    </xf>
    <xf numFmtId="164" fontId="0" fillId="4" borderId="8" xfId="0" applyNumberFormat="1" applyFill="1" applyBorder="1" applyAlignment="1" applyProtection="1">
      <alignment horizontal="center" shrinkToFit="1"/>
      <protection hidden="1"/>
    </xf>
  </cellXfs>
  <cellStyles count="2">
    <cellStyle name="Hyperlink" xfId="1" builtinId="8"/>
    <cellStyle name="Normal" xfId="0" builtinId="0"/>
  </cellStyles>
  <dxfs count="9">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000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Monthly Income v Expense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1"/>
          <c:tx>
            <c:strRef>
              <c:f>Report!$BC$3</c:f>
              <c:strCache>
                <c:ptCount val="1"/>
                <c:pt idx="0">
                  <c:v>Money In</c:v>
                </c:pt>
              </c:strCache>
            </c:strRef>
          </c:tx>
          <c:spPr>
            <a:solidFill>
              <a:srgbClr val="00B050"/>
            </a:solidFill>
            <a:ln>
              <a:solidFill>
                <a:srgbClr val="00B050"/>
              </a:solidFill>
            </a:ln>
            <a:effectLst/>
          </c:spPr>
          <c:cat>
            <c:strRef>
              <c:f>Report!$BA$4:$BA$15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Report!$BC$4:$BC$15</c:f>
              <c:numCache>
                <c:formatCode>"£"#,##0.00_);[Red]\("£"#,##0.00\)</c:formatCode>
                <c:ptCount val="12"/>
                <c:pt idx="0">
                  <c:v>2000</c:v>
                </c:pt>
                <c:pt idx="1">
                  <c:v>2000</c:v>
                </c:pt>
                <c:pt idx="2">
                  <c:v>1000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D9A-442C-9DEE-A0BE5352F7D8}"/>
            </c:ext>
          </c:extLst>
        </c:ser>
        <c:dLbls>
          <c:showLegendKey val="0"/>
          <c:showVal val="0"/>
          <c:showCatName val="0"/>
          <c:showSerName val="0"/>
          <c:showPercent val="0"/>
          <c:showBubbleSize val="0"/>
        </c:dLbls>
        <c:axId val="362446800"/>
        <c:axId val="362440568"/>
      </c:areaChart>
      <c:barChart>
        <c:barDir val="col"/>
        <c:grouping val="stacked"/>
        <c:varyColors val="0"/>
        <c:ser>
          <c:idx val="0"/>
          <c:order val="0"/>
          <c:tx>
            <c:strRef>
              <c:f>Report!$BB$3</c:f>
              <c:strCache>
                <c:ptCount val="1"/>
                <c:pt idx="0">
                  <c:v>Money Out</c:v>
                </c:pt>
              </c:strCache>
            </c:strRef>
          </c:tx>
          <c:spPr>
            <a:solidFill>
              <a:srgbClr val="FF0000"/>
            </a:solidFill>
            <a:ln>
              <a:noFill/>
            </a:ln>
            <a:effectLst/>
          </c:spPr>
          <c:invertIfNegative val="0"/>
          <c:cat>
            <c:strRef>
              <c:f>Report!$BA$4:$BA$15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Report!$BB$4:$BB$15</c:f>
              <c:numCache>
                <c:formatCode>"£"#,##0.00_);[Red]\("£"#,##0.00\)</c:formatCode>
                <c:ptCount val="12"/>
                <c:pt idx="0">
                  <c:v>40</c:v>
                </c:pt>
                <c:pt idx="1">
                  <c:v>40</c:v>
                </c:pt>
                <c:pt idx="2">
                  <c:v>20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D9A-442C-9DEE-A0BE5352F7D8}"/>
            </c:ext>
          </c:extLst>
        </c:ser>
        <c:ser>
          <c:idx val="2"/>
          <c:order val="2"/>
          <c:tx>
            <c:strRef>
              <c:f>Report!$BD$3</c:f>
              <c:strCache>
                <c:ptCount val="1"/>
                <c:pt idx="0">
                  <c:v>Sub Contractors</c:v>
                </c:pt>
              </c:strCache>
            </c:strRef>
          </c:tx>
          <c:spPr>
            <a:solidFill>
              <a:srgbClr val="FF6600"/>
            </a:solidFill>
            <a:ln>
              <a:noFill/>
            </a:ln>
            <a:effectLst/>
          </c:spPr>
          <c:invertIfNegative val="0"/>
          <c:cat>
            <c:strRef>
              <c:f>Report!$BA$4:$BA$15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Report!$BD$4:$BD$15</c:f>
              <c:numCache>
                <c:formatCode>"£"#,##0.00_);[Red]\("£"#,##0.00\)</c:formatCode>
                <c:ptCount val="12"/>
                <c:pt idx="0">
                  <c:v>291</c:v>
                </c:pt>
                <c:pt idx="1">
                  <c:v>357</c:v>
                </c:pt>
                <c:pt idx="2">
                  <c:v>104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D9A-442C-9DEE-A0BE5352F7D8}"/>
            </c:ext>
          </c:extLst>
        </c:ser>
        <c:dLbls>
          <c:showLegendKey val="0"/>
          <c:showVal val="0"/>
          <c:showCatName val="0"/>
          <c:showSerName val="0"/>
          <c:showPercent val="0"/>
          <c:showBubbleSize val="0"/>
        </c:dLbls>
        <c:gapWidth val="219"/>
        <c:overlap val="100"/>
        <c:axId val="362446800"/>
        <c:axId val="362440568"/>
      </c:barChart>
      <c:catAx>
        <c:axId val="36244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2440568"/>
        <c:crosses val="autoZero"/>
        <c:auto val="1"/>
        <c:lblAlgn val="ctr"/>
        <c:lblOffset val="100"/>
        <c:noMultiLvlLbl val="0"/>
      </c:catAx>
      <c:valAx>
        <c:axId val="36244056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2446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Hourly Rate per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Report!$BD$18</c:f>
              <c:strCache>
                <c:ptCount val="1"/>
                <c:pt idx="0">
                  <c:v>Hourly Rate</c:v>
                </c:pt>
              </c:strCache>
            </c:strRef>
          </c:tx>
          <c:spPr>
            <a:solidFill>
              <a:srgbClr val="00B050"/>
            </a:solidFill>
            <a:ln>
              <a:noFill/>
            </a:ln>
            <a:effectLst/>
          </c:spPr>
          <c:invertIfNegative val="0"/>
          <c:cat>
            <c:strRef>
              <c:f>Report!$BA$19:$BA$30</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Report!$BD$19:$BD$30</c:f>
              <c:numCache>
                <c:formatCode>"£"#,##0.00_);[Red]\("£"#,##0.00\)</c:formatCode>
                <c:ptCount val="12"/>
                <c:pt idx="0">
                  <c:v>9.93</c:v>
                </c:pt>
                <c:pt idx="1">
                  <c:v>10.55</c:v>
                </c:pt>
                <c:pt idx="2">
                  <c:v>5.54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BAC-494E-B357-2EF1264458E7}"/>
            </c:ext>
          </c:extLst>
        </c:ser>
        <c:dLbls>
          <c:showLegendKey val="0"/>
          <c:showVal val="0"/>
          <c:showCatName val="0"/>
          <c:showSerName val="0"/>
          <c:showPercent val="0"/>
          <c:showBubbleSize val="0"/>
        </c:dLbls>
        <c:gapWidth val="219"/>
        <c:overlap val="-27"/>
        <c:axId val="593140200"/>
        <c:axId val="593143152"/>
      </c:barChart>
      <c:catAx>
        <c:axId val="593140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143152"/>
        <c:crosses val="autoZero"/>
        <c:auto val="1"/>
        <c:lblAlgn val="ctr"/>
        <c:lblOffset val="100"/>
        <c:noMultiLvlLbl val="0"/>
      </c:catAx>
      <c:valAx>
        <c:axId val="59314315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3140200"/>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Report!$BF$21</c:f>
              <c:strCache>
                <c:ptCount val="1"/>
              </c:strCache>
            </c:strRef>
          </c:tx>
          <c:spPr>
            <a:solidFill>
              <a:srgbClr val="FF0000"/>
            </a:solidFill>
            <a:ln>
              <a:noFill/>
            </a:ln>
            <a:effectLst/>
          </c:spPr>
          <c:invertIfNegative val="0"/>
          <c:dPt>
            <c:idx val="1"/>
            <c:invertIfNegative val="0"/>
            <c:bubble3D val="0"/>
            <c:spPr>
              <a:solidFill>
                <a:srgbClr val="00B050"/>
              </a:solidFill>
              <a:ln>
                <a:noFill/>
              </a:ln>
              <a:effectLst/>
            </c:spPr>
            <c:extLst>
              <c:ext xmlns:c16="http://schemas.microsoft.com/office/drawing/2014/chart" uri="{C3380CC4-5D6E-409C-BE32-E72D297353CC}">
                <c16:uniqueId val="{00000003-FEAB-4E6C-9A88-AA00D85FDA20}"/>
              </c:ext>
            </c:extLst>
          </c:dPt>
          <c:cat>
            <c:strRef>
              <c:f>Report!$BG$20:$BH$20</c:f>
              <c:strCache>
                <c:ptCount val="2"/>
                <c:pt idx="0">
                  <c:v>Money Out</c:v>
                </c:pt>
                <c:pt idx="1">
                  <c:v>Money In</c:v>
                </c:pt>
              </c:strCache>
            </c:strRef>
          </c:cat>
          <c:val>
            <c:numRef>
              <c:f>Report!$BG$21:$BH$21</c:f>
              <c:numCache>
                <c:formatCode>"£"#,##0.00_);[Red]\("£"#,##0.00\)</c:formatCode>
                <c:ptCount val="2"/>
                <c:pt idx="0">
                  <c:v>100</c:v>
                </c:pt>
                <c:pt idx="1">
                  <c:v>5000</c:v>
                </c:pt>
              </c:numCache>
            </c:numRef>
          </c:val>
          <c:extLst>
            <c:ext xmlns:c16="http://schemas.microsoft.com/office/drawing/2014/chart" uri="{C3380CC4-5D6E-409C-BE32-E72D297353CC}">
              <c16:uniqueId val="{00000000-FEAB-4E6C-9A88-AA00D85FDA20}"/>
            </c:ext>
          </c:extLst>
        </c:ser>
        <c:ser>
          <c:idx val="1"/>
          <c:order val="1"/>
          <c:tx>
            <c:strRef>
              <c:f>Report!$BF$22</c:f>
              <c:strCache>
                <c:ptCount val="1"/>
                <c:pt idx="0">
                  <c:v>Sub Contractors</c:v>
                </c:pt>
              </c:strCache>
            </c:strRef>
          </c:tx>
          <c:spPr>
            <a:solidFill>
              <a:schemeClr val="accent2"/>
            </a:solidFill>
            <a:ln>
              <a:noFill/>
            </a:ln>
            <a:effectLst/>
          </c:spPr>
          <c:invertIfNegative val="0"/>
          <c:dPt>
            <c:idx val="0"/>
            <c:invertIfNegative val="0"/>
            <c:bubble3D val="0"/>
            <c:spPr>
              <a:solidFill>
                <a:srgbClr val="FF6600"/>
              </a:solidFill>
              <a:ln>
                <a:noFill/>
              </a:ln>
              <a:effectLst/>
            </c:spPr>
            <c:extLst>
              <c:ext xmlns:c16="http://schemas.microsoft.com/office/drawing/2014/chart" uri="{C3380CC4-5D6E-409C-BE32-E72D297353CC}">
                <c16:uniqueId val="{00000002-FEAB-4E6C-9A88-AA00D85FDA20}"/>
              </c:ext>
            </c:extLst>
          </c:dPt>
          <c:cat>
            <c:strRef>
              <c:f>Report!$BG$20:$BH$20</c:f>
              <c:strCache>
                <c:ptCount val="2"/>
                <c:pt idx="0">
                  <c:v>Money Out</c:v>
                </c:pt>
                <c:pt idx="1">
                  <c:v>Money In</c:v>
                </c:pt>
              </c:strCache>
            </c:strRef>
          </c:cat>
          <c:val>
            <c:numRef>
              <c:f>Report!$BG$22:$BH$22</c:f>
              <c:numCache>
                <c:formatCode>General</c:formatCode>
                <c:ptCount val="2"/>
                <c:pt idx="0" formatCode="&quot;£&quot;#,##0.00_);[Red]\(&quot;£&quot;#,##0.00\)">
                  <c:v>752</c:v>
                </c:pt>
              </c:numCache>
            </c:numRef>
          </c:val>
          <c:extLst>
            <c:ext xmlns:c16="http://schemas.microsoft.com/office/drawing/2014/chart" uri="{C3380CC4-5D6E-409C-BE32-E72D297353CC}">
              <c16:uniqueId val="{00000001-FEAB-4E6C-9A88-AA00D85FDA20}"/>
            </c:ext>
          </c:extLst>
        </c:ser>
        <c:dLbls>
          <c:showLegendKey val="0"/>
          <c:showVal val="0"/>
          <c:showCatName val="0"/>
          <c:showSerName val="0"/>
          <c:showPercent val="0"/>
          <c:showBubbleSize val="0"/>
        </c:dLbls>
        <c:gapWidth val="150"/>
        <c:overlap val="100"/>
        <c:axId val="585109016"/>
        <c:axId val="585111312"/>
      </c:barChart>
      <c:catAx>
        <c:axId val="585109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111312"/>
        <c:crosses val="autoZero"/>
        <c:auto val="1"/>
        <c:lblAlgn val="ctr"/>
        <c:lblOffset val="100"/>
        <c:noMultiLvlLbl val="0"/>
      </c:catAx>
      <c:valAx>
        <c:axId val="5851113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109016"/>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Working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Report!$BE$3</c:f>
              <c:strCache>
                <c:ptCount val="1"/>
                <c:pt idx="0">
                  <c:v>Sub Contractors</c:v>
                </c:pt>
              </c:strCache>
            </c:strRef>
          </c:tx>
          <c:spPr>
            <a:solidFill>
              <a:srgbClr val="FF6600"/>
            </a:solidFill>
            <a:ln>
              <a:noFill/>
            </a:ln>
            <a:effectLst/>
          </c:spPr>
          <c:invertIfNegative val="0"/>
          <c:cat>
            <c:strRef>
              <c:f>Report!$BA$4:$BA$15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Report!$BE$4:$BE$15</c:f>
              <c:numCache>
                <c:formatCode>[h]:mm</c:formatCode>
                <c:ptCount val="12"/>
                <c:pt idx="0">
                  <c:v>0.58333333333333337</c:v>
                </c:pt>
                <c:pt idx="1">
                  <c:v>0.70833333333333337</c:v>
                </c:pt>
                <c:pt idx="2">
                  <c:v>0.20833333333333331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D4A-4808-9345-2DB0039187E9}"/>
            </c:ext>
          </c:extLst>
        </c:ser>
        <c:ser>
          <c:idx val="1"/>
          <c:order val="1"/>
          <c:tx>
            <c:strRef>
              <c:f>Report!$BF$3</c:f>
              <c:strCache>
                <c:ptCount val="1"/>
                <c:pt idx="0">
                  <c:v>Working Hours</c:v>
                </c:pt>
              </c:strCache>
            </c:strRef>
          </c:tx>
          <c:spPr>
            <a:solidFill>
              <a:srgbClr val="00B050"/>
            </a:solidFill>
            <a:ln>
              <a:noFill/>
            </a:ln>
            <a:effectLst/>
          </c:spPr>
          <c:invertIfNegative val="0"/>
          <c:cat>
            <c:strRef>
              <c:f>Report!$BA$4:$BA$15</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Report!$BF$4:$BF$15</c:f>
              <c:numCache>
                <c:formatCode>[h]:mm</c:formatCode>
                <c:ptCount val="12"/>
                <c:pt idx="0">
                  <c:v>6.9999999999999982</c:v>
                </c:pt>
                <c:pt idx="1">
                  <c:v>6.3333333333333321</c:v>
                </c:pt>
                <c:pt idx="2">
                  <c:v>6.5833333333333321</c:v>
                </c:pt>
                <c:pt idx="3">
                  <c:v>6.4166666666666652</c:v>
                </c:pt>
                <c:pt idx="4">
                  <c:v>6.5833333333333321</c:v>
                </c:pt>
                <c:pt idx="5">
                  <c:v>6.3333333333333321</c:v>
                </c:pt>
                <c:pt idx="6">
                  <c:v>7.3333333333333313</c:v>
                </c:pt>
                <c:pt idx="7">
                  <c:v>6.5833333333333313</c:v>
                </c:pt>
                <c:pt idx="8">
                  <c:v>6.6666666666666652</c:v>
                </c:pt>
                <c:pt idx="9">
                  <c:v>7.3333333333333313</c:v>
                </c:pt>
                <c:pt idx="10">
                  <c:v>6.5833333333333321</c:v>
                </c:pt>
                <c:pt idx="11">
                  <c:v>0.33333333333333331</c:v>
                </c:pt>
              </c:numCache>
            </c:numRef>
          </c:val>
          <c:extLst>
            <c:ext xmlns:c16="http://schemas.microsoft.com/office/drawing/2014/chart" uri="{C3380CC4-5D6E-409C-BE32-E72D297353CC}">
              <c16:uniqueId val="{00000001-7D4A-4808-9345-2DB0039187E9}"/>
            </c:ext>
          </c:extLst>
        </c:ser>
        <c:dLbls>
          <c:showLegendKey val="0"/>
          <c:showVal val="0"/>
          <c:showCatName val="0"/>
          <c:showSerName val="0"/>
          <c:showPercent val="0"/>
          <c:showBubbleSize val="0"/>
        </c:dLbls>
        <c:gapWidth val="219"/>
        <c:overlap val="-27"/>
        <c:axId val="304101784"/>
        <c:axId val="304097848"/>
      </c:barChart>
      <c:catAx>
        <c:axId val="304101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4097848"/>
        <c:crosses val="autoZero"/>
        <c:auto val="1"/>
        <c:lblAlgn val="ctr"/>
        <c:lblOffset val="100"/>
        <c:noMultiLvlLbl val="0"/>
      </c:catAx>
      <c:valAx>
        <c:axId val="3040978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4101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Total</a:t>
            </a:r>
            <a:r>
              <a:rPr lang="en-GB" baseline="0"/>
              <a:t> Subcontract Payments &amp; Time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3"/>
          <c:order val="3"/>
          <c:tx>
            <c:strRef>
              <c:f>Report!$BB$33</c:f>
              <c:strCache>
                <c:ptCount val="1"/>
                <c:pt idx="0">
                  <c:v>Total Time</c:v>
                </c:pt>
              </c:strCache>
            </c:strRef>
          </c:tx>
          <c:spPr>
            <a:solidFill>
              <a:srgbClr val="FFC000"/>
            </a:solidFill>
            <a:ln>
              <a:noFill/>
            </a:ln>
            <a:effectLst/>
          </c:spPr>
          <c:invertIfNegative val="0"/>
          <c:cat>
            <c:strRef>
              <c:f>Report!$BE$34:$BE$72</c:f>
              <c:strCache>
                <c:ptCount val="3"/>
                <c:pt idx="0">
                  <c:v>Subby 1</c:v>
                </c:pt>
                <c:pt idx="1">
                  <c:v>Subby 2</c:v>
                </c:pt>
                <c:pt idx="2">
                  <c:v>Subby 3</c:v>
                </c:pt>
              </c:strCache>
            </c:strRef>
          </c:cat>
          <c:val>
            <c:numRef>
              <c:f>Report!$BB$34:$BB$72</c:f>
              <c:numCache>
                <c:formatCode>[h]:mm</c:formatCode>
                <c:ptCount val="39"/>
                <c:pt idx="0">
                  <c:v>0.62499999999999967</c:v>
                </c:pt>
                <c:pt idx="1">
                  <c:v>0.41666666666666663</c:v>
                </c:pt>
                <c:pt idx="2">
                  <c:v>0.45833333333333365</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3-DD4D-4C6C-8E10-79A17FAA41F9}"/>
            </c:ext>
          </c:extLst>
        </c:ser>
        <c:dLbls>
          <c:showLegendKey val="0"/>
          <c:showVal val="0"/>
          <c:showCatName val="0"/>
          <c:showSerName val="0"/>
          <c:showPercent val="0"/>
          <c:showBubbleSize val="0"/>
        </c:dLbls>
        <c:gapWidth val="20"/>
        <c:axId val="605942224"/>
        <c:axId val="605945504"/>
      </c:barChart>
      <c:barChart>
        <c:barDir val="col"/>
        <c:grouping val="stacked"/>
        <c:varyColors val="0"/>
        <c:ser>
          <c:idx val="0"/>
          <c:order val="0"/>
          <c:tx>
            <c:strRef>
              <c:f>Report!$BF$33</c:f>
              <c:strCache>
                <c:ptCount val="1"/>
                <c:pt idx="0">
                  <c:v>Paid at Rate</c:v>
                </c:pt>
              </c:strCache>
            </c:strRef>
          </c:tx>
          <c:spPr>
            <a:solidFill>
              <a:srgbClr val="002060"/>
            </a:solidFill>
            <a:ln>
              <a:noFill/>
            </a:ln>
            <a:effectLst/>
          </c:spPr>
          <c:invertIfNegative val="0"/>
          <c:cat>
            <c:strRef>
              <c:f>Report!$BE$34:$BE$72</c:f>
              <c:strCache>
                <c:ptCount val="3"/>
                <c:pt idx="0">
                  <c:v>Subby 1</c:v>
                </c:pt>
                <c:pt idx="1">
                  <c:v>Subby 2</c:v>
                </c:pt>
                <c:pt idx="2">
                  <c:v>Subby 3</c:v>
                </c:pt>
              </c:strCache>
            </c:strRef>
          </c:cat>
          <c:val>
            <c:numRef>
              <c:f>Report!$BF$34:$BF$72</c:f>
              <c:numCache>
                <c:formatCode>"£"#,##0.00_);[Red]\("£"#,##0.00\)</c:formatCode>
                <c:ptCount val="39"/>
                <c:pt idx="0">
                  <c:v>299.99999999999983</c:v>
                </c:pt>
                <c:pt idx="1">
                  <c:v>210</c:v>
                </c:pt>
                <c:pt idx="2">
                  <c:v>242.00000000000017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0-DD4D-4C6C-8E10-79A17FAA41F9}"/>
            </c:ext>
          </c:extLst>
        </c:ser>
        <c:ser>
          <c:idx val="1"/>
          <c:order val="1"/>
          <c:tx>
            <c:strRef>
              <c:f>Report!$BG$33</c:f>
              <c:strCache>
                <c:ptCount val="1"/>
                <c:pt idx="0">
                  <c:v>Paid Over Rate</c:v>
                </c:pt>
              </c:strCache>
            </c:strRef>
          </c:tx>
          <c:spPr>
            <a:solidFill>
              <a:srgbClr val="FF0000"/>
            </a:solidFill>
            <a:ln>
              <a:noFill/>
            </a:ln>
            <a:effectLst/>
          </c:spPr>
          <c:invertIfNegative val="0"/>
          <c:cat>
            <c:strRef>
              <c:f>Report!$BE$34:$BE$72</c:f>
              <c:strCache>
                <c:ptCount val="3"/>
                <c:pt idx="0">
                  <c:v>Subby 1</c:v>
                </c:pt>
                <c:pt idx="1">
                  <c:v>Subby 2</c:v>
                </c:pt>
                <c:pt idx="2">
                  <c:v>Subby 3</c:v>
                </c:pt>
              </c:strCache>
            </c:strRef>
          </c:cat>
          <c:val>
            <c:numRef>
              <c:f>Report!$BG$34:$BG$72</c:f>
              <c:numCache>
                <c:formatCode>"£"#,##0.00_);[Red]\("£"#,##0.00\)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1-DD4D-4C6C-8E10-79A17FAA41F9}"/>
            </c:ext>
          </c:extLst>
        </c:ser>
        <c:ser>
          <c:idx val="2"/>
          <c:order val="2"/>
          <c:tx>
            <c:strRef>
              <c:f>Report!$BH$33</c:f>
              <c:strCache>
                <c:ptCount val="1"/>
                <c:pt idx="0">
                  <c:v>Paid Under Rate</c:v>
                </c:pt>
              </c:strCache>
            </c:strRef>
          </c:tx>
          <c:spPr>
            <a:solidFill>
              <a:srgbClr val="00B050"/>
            </a:solidFill>
            <a:ln>
              <a:noFill/>
            </a:ln>
            <a:effectLst/>
          </c:spPr>
          <c:invertIfNegative val="0"/>
          <c:cat>
            <c:strRef>
              <c:f>Report!$BE$34:$BE$72</c:f>
              <c:strCache>
                <c:ptCount val="3"/>
                <c:pt idx="0">
                  <c:v>Subby 1</c:v>
                </c:pt>
                <c:pt idx="1">
                  <c:v>Subby 2</c:v>
                </c:pt>
                <c:pt idx="2">
                  <c:v>Subby 3</c:v>
                </c:pt>
              </c:strCache>
            </c:strRef>
          </c:cat>
          <c:val>
            <c:numRef>
              <c:f>Report!$BH$34:$BH$72</c:f>
              <c:numCache>
                <c:formatCode>"£"#,##0.00_);[Red]\("£"#,##0.00\)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2-DD4D-4C6C-8E10-79A17FAA41F9}"/>
            </c:ext>
          </c:extLst>
        </c:ser>
        <c:dLbls>
          <c:showLegendKey val="0"/>
          <c:showVal val="0"/>
          <c:showCatName val="0"/>
          <c:showSerName val="0"/>
          <c:showPercent val="0"/>
          <c:showBubbleSize val="0"/>
        </c:dLbls>
        <c:gapWidth val="150"/>
        <c:overlap val="100"/>
        <c:axId val="611643272"/>
        <c:axId val="611642944"/>
      </c:barChart>
      <c:catAx>
        <c:axId val="605942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945504"/>
        <c:crosses val="autoZero"/>
        <c:auto val="1"/>
        <c:lblAlgn val="ctr"/>
        <c:lblOffset val="100"/>
        <c:noMultiLvlLbl val="0"/>
      </c:catAx>
      <c:valAx>
        <c:axId val="60594550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942224"/>
        <c:crosses val="autoZero"/>
        <c:crossBetween val="between"/>
      </c:valAx>
      <c:valAx>
        <c:axId val="611642944"/>
        <c:scaling>
          <c:orientation val="minMax"/>
          <c:min val="0"/>
        </c:scaling>
        <c:delete val="0"/>
        <c:axPos val="r"/>
        <c:numFmt formatCode="&quot;£&quot;#,##0.00_);[Red]\(&quot;£&quot;#,##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643272"/>
        <c:crosses val="max"/>
        <c:crossBetween val="between"/>
      </c:valAx>
      <c:catAx>
        <c:axId val="611643272"/>
        <c:scaling>
          <c:orientation val="minMax"/>
        </c:scaling>
        <c:delete val="1"/>
        <c:axPos val="b"/>
        <c:numFmt formatCode="General" sourceLinked="1"/>
        <c:majorTickMark val="out"/>
        <c:minorTickMark val="none"/>
        <c:tickLblPos val="nextTo"/>
        <c:crossAx val="6116429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earning-rate-calculato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F203A5A8-ADAC-4523-B851-F290D9E48D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B840D5DC-21DA-46BF-8FD5-FE4986427E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8AB4CCA7-7146-44C2-920C-13FEC1BB942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02936661-5AE8-4E50-BC34-560D8B8F109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8E54EC6E-58F7-47A1-AFD3-15122A8FF581}"/>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152400</xdr:colOff>
      <xdr:row>20</xdr:row>
      <xdr:rowOff>76200</xdr:rowOff>
    </xdr:from>
    <xdr:ext cx="3367845" cy="405432"/>
    <xdr:sp macro="" textlink="">
      <xdr:nvSpPr>
        <xdr:cNvPr id="2" name="TextBox 1">
          <a:extLst>
            <a:ext uri="{FF2B5EF4-FFF2-40B4-BE49-F238E27FC236}">
              <a16:creationId xmlns:a16="http://schemas.microsoft.com/office/drawing/2014/main" id="{BB9E3B51-FFB8-4537-B381-21331609AA2C}"/>
            </a:ext>
          </a:extLst>
        </xdr:cNvPr>
        <xdr:cNvSpPr txBox="1"/>
      </xdr:nvSpPr>
      <xdr:spPr>
        <a:xfrm>
          <a:off x="342900" y="388620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161925</xdr:colOff>
      <xdr:row>13</xdr:row>
      <xdr:rowOff>28575</xdr:rowOff>
    </xdr:from>
    <xdr:ext cx="2412905" cy="311496"/>
    <xdr:sp macro="" textlink="">
      <xdr:nvSpPr>
        <xdr:cNvPr id="2" name="TextBox 1">
          <a:extLst>
            <a:ext uri="{FF2B5EF4-FFF2-40B4-BE49-F238E27FC236}">
              <a16:creationId xmlns:a16="http://schemas.microsoft.com/office/drawing/2014/main" id="{95028361-DB48-4761-BD52-8BA1A208E3E5}"/>
            </a:ext>
          </a:extLst>
        </xdr:cNvPr>
        <xdr:cNvSpPr txBox="1"/>
      </xdr:nvSpPr>
      <xdr:spPr>
        <a:xfrm>
          <a:off x="161925" y="2505075"/>
          <a:ext cx="241290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400" b="1"/>
            <a:t>RESERVED FOR PAID VERSION</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4762</xdr:rowOff>
    </xdr:from>
    <xdr:to>
      <xdr:col>45</xdr:col>
      <xdr:colOff>0</xdr:colOff>
      <xdr:row>22</xdr:row>
      <xdr:rowOff>0</xdr:rowOff>
    </xdr:to>
    <xdr:graphicFrame macro="">
      <xdr:nvGraphicFramePr>
        <xdr:cNvPr id="2" name="Chart 1">
          <a:extLst>
            <a:ext uri="{FF2B5EF4-FFF2-40B4-BE49-F238E27FC236}">
              <a16:creationId xmlns:a16="http://schemas.microsoft.com/office/drawing/2014/main" id="{A6A35603-C62F-4D84-B923-74F17EA1AB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85724</xdr:colOff>
      <xdr:row>33</xdr:row>
      <xdr:rowOff>190499</xdr:rowOff>
    </xdr:from>
    <xdr:to>
      <xdr:col>44</xdr:col>
      <xdr:colOff>190499</xdr:colOff>
      <xdr:row>50</xdr:row>
      <xdr:rowOff>0</xdr:rowOff>
    </xdr:to>
    <xdr:graphicFrame macro="">
      <xdr:nvGraphicFramePr>
        <xdr:cNvPr id="3" name="Chart 2">
          <a:extLst>
            <a:ext uri="{FF2B5EF4-FFF2-40B4-BE49-F238E27FC236}">
              <a16:creationId xmlns:a16="http://schemas.microsoft.com/office/drawing/2014/main" id="{862937CF-5880-4B3B-BD0C-9760E195CB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23</xdr:row>
      <xdr:rowOff>0</xdr:rowOff>
    </xdr:from>
    <xdr:to>
      <xdr:col>34</xdr:col>
      <xdr:colOff>1</xdr:colOff>
      <xdr:row>31</xdr:row>
      <xdr:rowOff>190499</xdr:rowOff>
    </xdr:to>
    <xdr:graphicFrame macro="">
      <xdr:nvGraphicFramePr>
        <xdr:cNvPr id="4" name="Chart 3">
          <a:extLst>
            <a:ext uri="{FF2B5EF4-FFF2-40B4-BE49-F238E27FC236}">
              <a16:creationId xmlns:a16="http://schemas.microsoft.com/office/drawing/2014/main" id="{6E978424-8883-488E-B397-74BE914029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34</xdr:row>
      <xdr:rowOff>4762</xdr:rowOff>
    </xdr:from>
    <xdr:to>
      <xdr:col>22</xdr:col>
      <xdr:colOff>95250</xdr:colOff>
      <xdr:row>50</xdr:row>
      <xdr:rowOff>0</xdr:rowOff>
    </xdr:to>
    <xdr:graphicFrame macro="">
      <xdr:nvGraphicFramePr>
        <xdr:cNvPr id="5" name="Chart 4">
          <a:extLst>
            <a:ext uri="{FF2B5EF4-FFF2-40B4-BE49-F238E27FC236}">
              <a16:creationId xmlns:a16="http://schemas.microsoft.com/office/drawing/2014/main" id="{C9808D46-DD0A-4FA9-BFE9-2EDBA6BBD0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67</xdr:row>
      <xdr:rowOff>4762</xdr:rowOff>
    </xdr:from>
    <xdr:to>
      <xdr:col>45</xdr:col>
      <xdr:colOff>0</xdr:colOff>
      <xdr:row>90</xdr:row>
      <xdr:rowOff>0</xdr:rowOff>
    </xdr:to>
    <xdr:graphicFrame macro="">
      <xdr:nvGraphicFramePr>
        <xdr:cNvPr id="6" name="Chart 5">
          <a:extLst>
            <a:ext uri="{FF2B5EF4-FFF2-40B4-BE49-F238E27FC236}">
              <a16:creationId xmlns:a16="http://schemas.microsoft.com/office/drawing/2014/main" id="{4A6A4207-E4A5-4562-AA21-584E478BDD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8LQ3gOPW7o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D4500-94B9-47E5-94BE-2A230BACC112}">
  <sheetPr>
    <tabColor theme="1"/>
  </sheetPr>
  <dimension ref="A1:CS373"/>
  <sheetViews>
    <sheetView tabSelected="1" zoomScaleNormal="100" workbookViewId="0"/>
  </sheetViews>
  <sheetFormatPr defaultColWidth="0" defaultRowHeight="15" customHeight="1" zeroHeight="1" x14ac:dyDescent="0.25"/>
  <cols>
    <col min="1" max="46" width="2.85546875" style="1" customWidth="1"/>
    <col min="47" max="64" width="2.85546875" style="1" hidden="1" customWidth="1"/>
    <col min="65" max="65" width="7.140625" style="1" hidden="1" customWidth="1"/>
    <col min="66" max="69" width="2.85546875" style="1" hidden="1" customWidth="1"/>
    <col min="70" max="70" width="14.28515625" style="1" hidden="1" customWidth="1"/>
    <col min="71" max="71" width="21.42578125" style="1" hidden="1" customWidth="1"/>
    <col min="72" max="72" width="8.5703125" style="1" hidden="1" customWidth="1"/>
    <col min="73" max="73" width="14.28515625" style="1" hidden="1" customWidth="1"/>
    <col min="74" max="74" width="11.42578125" style="1" hidden="1" customWidth="1"/>
    <col min="75" max="75" width="2.85546875" style="1" hidden="1" customWidth="1"/>
    <col min="76" max="76" width="14.28515625" style="1" hidden="1" customWidth="1"/>
    <col min="77" max="78" width="2.85546875" style="1" hidden="1" customWidth="1"/>
    <col min="79" max="81" width="17.140625" style="1" hidden="1" customWidth="1"/>
    <col min="82" max="82" width="9.5703125" style="1" hidden="1" customWidth="1"/>
    <col min="83" max="83" width="11.42578125" style="1" hidden="1" customWidth="1"/>
    <col min="84" max="85" width="2.85546875" style="1" hidden="1" customWidth="1"/>
    <col min="86" max="86" width="28.5703125" style="1" hidden="1" customWidth="1"/>
    <col min="87" max="87" width="2.85546875" style="1" hidden="1" customWidth="1"/>
    <col min="88" max="88" width="35.7109375" style="1" hidden="1" customWidth="1"/>
    <col min="89" max="89" width="2.85546875" style="1" hidden="1" customWidth="1"/>
    <col min="90" max="90" width="10.7109375" style="1" hidden="1" customWidth="1"/>
    <col min="91" max="91" width="11.42578125" style="1" hidden="1" customWidth="1"/>
    <col min="92" max="92" width="2.85546875" style="1" hidden="1" customWidth="1"/>
    <col min="93" max="96" width="9.140625" style="1" hidden="1" customWidth="1"/>
    <col min="97" max="97" width="0" style="1" hidden="1" customWidth="1"/>
    <col min="98" max="16384" width="2.85546875" style="1" hidden="1"/>
  </cols>
  <sheetData>
    <row r="1" spans="1:97" ht="15" customHeight="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row>
    <row r="2" spans="1:97" ht="15" customHeight="1" x14ac:dyDescent="0.25">
      <c r="A2" s="55"/>
      <c r="B2" s="189" t="s">
        <v>97</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1"/>
      <c r="AT2" s="55"/>
      <c r="BR2" s="3">
        <f ca="1">IF($BU$2&gt;$BS$2, $BS$2, $BU$2)</f>
        <v>43801</v>
      </c>
      <c r="BS2" s="3">
        <f>DATE(YEAR($BS$4)+1, MONTH($BS$4), DAY($BS$4)-1)</f>
        <v>43830</v>
      </c>
      <c r="BT2" s="30" t="s">
        <v>39</v>
      </c>
      <c r="BU2" s="3">
        <f ca="1">TODAY()</f>
        <v>43801</v>
      </c>
    </row>
    <row r="3" spans="1:97" ht="15" customHeight="1" x14ac:dyDescent="0.25">
      <c r="A3" s="55"/>
      <c r="B3" s="192"/>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4"/>
      <c r="AT3" s="55"/>
      <c r="BS3" s="7" t="s">
        <v>1</v>
      </c>
      <c r="BT3" s="7" t="s">
        <v>43</v>
      </c>
      <c r="BU3" s="7" t="s">
        <v>40</v>
      </c>
      <c r="BV3" s="7" t="s">
        <v>42</v>
      </c>
      <c r="BX3" s="7" t="s">
        <v>9</v>
      </c>
      <c r="CA3" s="7" t="s">
        <v>40</v>
      </c>
      <c r="CB3" s="7" t="s">
        <v>40</v>
      </c>
      <c r="CC3" s="7" t="s">
        <v>41</v>
      </c>
      <c r="CD3" s="7" t="s">
        <v>42</v>
      </c>
      <c r="CH3" s="7" t="s">
        <v>18</v>
      </c>
      <c r="CI3" s="7"/>
      <c r="CJ3" s="26">
        <f>YEAR($BS$4)</f>
        <v>2019</v>
      </c>
      <c r="CK3" s="8"/>
      <c r="CL3" s="7" t="s">
        <v>19</v>
      </c>
      <c r="CM3" s="7" t="s">
        <v>1</v>
      </c>
      <c r="CO3" s="7" t="s">
        <v>20</v>
      </c>
      <c r="CP3" s="7" t="s">
        <v>21</v>
      </c>
      <c r="CQ3" s="7" t="s">
        <v>22</v>
      </c>
      <c r="CR3" s="7" t="s">
        <v>23</v>
      </c>
    </row>
    <row r="4" spans="1:97" ht="15" customHeight="1" x14ac:dyDescent="0.25">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BR4" s="14" t="str">
        <f ca="1">IF($BS4&lt;=$BR$2, "X", "")</f>
        <v>X</v>
      </c>
      <c r="BS4" s="4">
        <f>$AB$16</f>
        <v>43466</v>
      </c>
      <c r="BT4" s="14" t="str">
        <f>IF($BS4="", "", IF(COUNTIF($CJ$22:$CJ$37, $BS4)&gt;0, $BT$2, TEXT($BS4, "ddd")))</f>
        <v>BH</v>
      </c>
      <c r="BU4" s="14" t="str">
        <f>IF($BS4="", "", IF($BS4&gt;$CB$15, $CC$15, TEXT($BS4, "mmm yyyy")))</f>
        <v>Jan 2019</v>
      </c>
      <c r="BV4" s="31">
        <f t="shared" ref="BV4:BV67" ca="1" si="0">IF($BR4="", "", IFERROR(INDEX($AB$24:$AB$31, MATCH($BT4, $BM$24:$BM$31, 0)), ""))</f>
        <v>0</v>
      </c>
      <c r="BX4" s="74">
        <f>IF($BS4="", "", SUMIF(Expenses!$B$11:$B$2510, $BS4, Expenses!$S$11:$S$2510))</f>
        <v>450</v>
      </c>
      <c r="BZ4" s="14" t="str">
        <f ca="1">IF($BR$2&gt;$CA4, "X", "")</f>
        <v>X</v>
      </c>
      <c r="CA4" s="12">
        <f>DATE(YEAR($BS$4), MONTH($BS$4), 1)</f>
        <v>43466</v>
      </c>
      <c r="CB4" s="12">
        <f>DATE(YEAR($CA4), MONTH($CA4)+1, DAY($CA4)-1)</f>
        <v>43496</v>
      </c>
      <c r="CC4" s="14" t="str">
        <f>TEXT($CA4, "mmm yyyy")</f>
        <v>Jan 2019</v>
      </c>
      <c r="CD4" s="31">
        <f ca="1">SUMIF($BU$4:$BU$369, $CC4, $BV$4:$BV$369)</f>
        <v>6.9999999999999982</v>
      </c>
      <c r="CH4" s="9" t="s">
        <v>24</v>
      </c>
      <c r="CJ4" s="10">
        <f>IF(CL4="Sat", CM4+2, IF(CL4="Sun", CM4+1, CM4))</f>
        <v>43466</v>
      </c>
      <c r="CK4" s="11"/>
      <c r="CL4" s="12" t="str">
        <f>TEXT(CM4, "ddd")</f>
        <v>Tue</v>
      </c>
      <c r="CM4" s="13">
        <f>DATE(CJ3, MONTH(1), DAY(1))</f>
        <v>43466</v>
      </c>
      <c r="CO4" s="14" t="s">
        <v>25</v>
      </c>
      <c r="CP4" s="14">
        <v>0</v>
      </c>
      <c r="CQ4" s="14">
        <v>0</v>
      </c>
      <c r="CR4" s="14">
        <v>3</v>
      </c>
    </row>
    <row r="5" spans="1:97" ht="15" customHeight="1" x14ac:dyDescent="0.25">
      <c r="A5" s="55"/>
      <c r="B5" s="149" t="s">
        <v>70</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1"/>
      <c r="AT5" s="55"/>
      <c r="BR5" s="19" t="str">
        <f t="shared" ref="BR5:BR68" ca="1" si="1">IF($BS5&lt;=$BR$2, "X", "")</f>
        <v>X</v>
      </c>
      <c r="BS5" s="5">
        <f>IF(BS4+1&gt;$BS$2, "", BS4+1)</f>
        <v>43467</v>
      </c>
      <c r="BT5" s="19" t="str">
        <f t="shared" ref="BT5:BT68" si="2">IF($BS5="", "", IF(COUNTIF($CJ$22:$CJ$37, $BS5)&gt;0, $BT$2, TEXT($BS5, "ddd")))</f>
        <v>Wed</v>
      </c>
      <c r="BU5" s="19" t="str">
        <f t="shared" ref="BU5:BU68" si="3">IF($BS5="", "", IF($BS5&gt;$CB$15, $CC$15, TEXT($BS5, "mmm yyyy")))</f>
        <v>Jan 2019</v>
      </c>
      <c r="BV5" s="32">
        <f t="shared" ca="1" si="0"/>
        <v>0.33333333333333331</v>
      </c>
      <c r="BX5" s="75">
        <f>IF($BS5="", "", SUMIF(Expenses!$B$11:$B$2510, $BS5, Expenses!$S$11:$S$2510))</f>
        <v>427</v>
      </c>
      <c r="BZ5" s="19" t="str">
        <f t="shared" ref="BZ5:BZ15" ca="1" si="4">IF($BR$2&gt;$CA5, "X", "")</f>
        <v>X</v>
      </c>
      <c r="CA5" s="17">
        <f>DATE(YEAR(CA4), MONTH(CA4)+1, 1)</f>
        <v>43497</v>
      </c>
      <c r="CB5" s="17">
        <f t="shared" ref="CB5:CB15" si="5">DATE(YEAR($CA5), MONTH($CA5)+1, DAY($CA5)-1)</f>
        <v>43524</v>
      </c>
      <c r="CC5" s="19" t="str">
        <f t="shared" ref="CC5:CC15" si="6">TEXT($CA5, "mmm yyyy")</f>
        <v>Feb 2019</v>
      </c>
      <c r="CD5" s="32">
        <f t="shared" ref="CD5:CD15" ca="1" si="7">SUMIF($BU$4:$BU$369, $CC5, $BV$4:$BV$369)</f>
        <v>6.3333333333333321</v>
      </c>
      <c r="CH5" s="15" t="s">
        <v>26</v>
      </c>
      <c r="CJ5" s="16">
        <f>CM5-INDEX(CR4:CR10, MATCH(CL5, CO4:CO10, 0))</f>
        <v>43574</v>
      </c>
      <c r="CK5" s="11"/>
      <c r="CL5" s="17" t="str">
        <f t="shared" ref="CL5:CL6" si="8">TEXT(CM5, "ddd")</f>
        <v>Sun</v>
      </c>
      <c r="CM5" s="18">
        <f>DATE(YEAR(CM4),MONTH(DATE(YEAR(CM4),MONTH(1),DAY(1)))+((INT(((MOD((19*(MOD(YEAR(CM4),19))+(INT(YEAR(CM4)/100))-(INT(INT(YEAR(CM4)/100)/4))-(INT(((INT(YEAR(CM4)/100))-(INT(((INT(YEAR(CM4)/100))+8)/25))+1)/3))+15),30))+(MOD((32+2*(MOD(INT(YEAR(CM4)/100),4))+2*(INT((MOD(YEAR(CM4),100))/4))-(MOD((19*(MOD(YEAR(CM4),19))+(INT(YEAR(CM4)/100))-(INT(INT(YEAR(CM4)/100)/4))-(INT(((INT(YEAR(CM4)/100))-(INT(((INT(YEAR(CM4)/100))+8)/25))+1)/3))+15),30))-(MOD((MOD(YEAR(CM4),100)),4))),7))-7*(INT(((MOD(YEAR(CM4),19))+11*(MOD((19*(MOD(YEAR(CM4),19))+(INT(YEAR(CM4)/100))-(INT(INT(YEAR(CM4)/100)/4))-(INT(((INT(YEAR(CM4)/100))-(INT(((INT(YEAR(CM4)/100))+8)/25))+1)/3))+15),30))+22*(MOD((32+2*(MOD(INT(YEAR(CM4)/100),4))+2*(INT((MOD(YEAR(CM4),100))/4))-(MOD((19*(MOD(YEAR(CM4),19))+(INT(YEAR(CM4)/100))-(INT(INT(YEAR(CM4)/100)/4))-(INT(((INT(YEAR(CM4)/100))-(INT(((INT(YEAR(CM4)/100))+8)/25))+1)/3))+15),30))-(MOD((MOD(YEAR(CM4),100)),4))),7)))/451))+114)/31))-1),DAY(DATE(YEAR(CM4),MONTH(1),DAY(1)))+(((MOD(((MOD((19*(MOD(YEAR(CM4),19))+(INT(YEAR(CM4)/100))-(INT(INT(YEAR(CM4)/100)/4))-(INT(((INT(YEAR(CM4)/100))-(INT(((INT(YEAR(CM4)/100))+8)/25))+1)/3))+15),30))+(MOD((32+2*(MOD(INT(YEAR(CM4)/100),4))+2*(INT((MOD(YEAR(CM4),100))/4))-(MOD((19*(MOD(YEAR(CM4),19))+(INT(YEAR(CM4)/100))-(INT(INT(YEAR(CM4)/100)/4))-(INT(((INT(YEAR(CM4)/100))-(INT(((INT(YEAR(CM4)/100))+8)/25))+1)/3))+15),30))-(MOD((MOD(YEAR(CM4),100)),4))),7))-7*(INT(((MOD(YEAR(CM4),19))+11*(MOD((19*(MOD(YEAR(CM4),19))+(INT(YEAR(CM4)/100))-(INT(INT(YEAR(CM4)/100)/4))-(INT(((INT(YEAR(CM4)/100))-(INT(((INT(YEAR(CM4)/100))+8)/25))+1)/3))+15),30))+22*(MOD((32+2*(MOD(INT(YEAR(CM4)/100),4))+2*(INT((MOD(YEAR(CM4),100))/4))-(MOD((19*(MOD(YEAR(CM4),19))+(INT(YEAR(CM4)/100))-(INT(INT(YEAR(CM4)/100)/4))-(INT(((INT(YEAR(CM4)/100))-(INT(((INT(YEAR(CM4)/100))+8)/25))+1)/3))+15),30))-(MOD((MOD(YEAR(CM4),100)),4))),7)))/451))+114),31))+1)-1))</f>
        <v>43576</v>
      </c>
      <c r="CO5" s="19" t="s">
        <v>27</v>
      </c>
      <c r="CP5" s="19">
        <v>1</v>
      </c>
      <c r="CQ5" s="19">
        <v>6</v>
      </c>
      <c r="CR5" s="19">
        <v>4</v>
      </c>
    </row>
    <row r="6" spans="1:97" ht="15" customHeight="1" x14ac:dyDescent="0.25">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BR6" s="19" t="str">
        <f t="shared" ca="1" si="1"/>
        <v>X</v>
      </c>
      <c r="BS6" s="5">
        <f t="shared" ref="BS6:BS69" si="9">IF(BS5+1&gt;$BS$2, "", BS5+1)</f>
        <v>43468</v>
      </c>
      <c r="BT6" s="19" t="str">
        <f t="shared" si="2"/>
        <v>Thu</v>
      </c>
      <c r="BU6" s="19" t="str">
        <f t="shared" si="3"/>
        <v>Jan 2019</v>
      </c>
      <c r="BV6" s="32">
        <f t="shared" ca="1" si="0"/>
        <v>0.33333333333333331</v>
      </c>
      <c r="BX6" s="75">
        <f>IF($BS6="", "", SUMIF(Expenses!$B$11:$B$2510, $BS6, Expenses!$S$11:$S$2510))</f>
        <v>401.99999999999983</v>
      </c>
      <c r="BZ6" s="19" t="str">
        <f t="shared" ca="1" si="4"/>
        <v>X</v>
      </c>
      <c r="CA6" s="17">
        <f t="shared" ref="CA6:CA14" si="10">DATE(YEAR(CA5), MONTH(CA5)+1, 1)</f>
        <v>43525</v>
      </c>
      <c r="CB6" s="17">
        <f t="shared" si="5"/>
        <v>43555</v>
      </c>
      <c r="CC6" s="19" t="str">
        <f t="shared" si="6"/>
        <v>Mar 2019</v>
      </c>
      <c r="CD6" s="32">
        <f t="shared" ca="1" si="7"/>
        <v>6.5833333333333321</v>
      </c>
      <c r="CH6" s="15" t="s">
        <v>28</v>
      </c>
      <c r="CJ6" s="16">
        <f>CJ5+3</f>
        <v>43577</v>
      </c>
      <c r="CK6" s="11"/>
      <c r="CL6" s="17" t="str">
        <f t="shared" si="8"/>
        <v>Sun</v>
      </c>
      <c r="CM6" s="18">
        <f>CM5</f>
        <v>43576</v>
      </c>
      <c r="CO6" s="19" t="s">
        <v>29</v>
      </c>
      <c r="CP6" s="19">
        <v>2</v>
      </c>
      <c r="CQ6" s="19">
        <v>5</v>
      </c>
      <c r="CR6" s="19">
        <v>5</v>
      </c>
    </row>
    <row r="7" spans="1:97" ht="15" customHeight="1" x14ac:dyDescent="0.25">
      <c r="A7" s="55"/>
      <c r="B7" s="174" t="s">
        <v>71</v>
      </c>
      <c r="C7" s="175"/>
      <c r="D7" s="175"/>
      <c r="E7" s="175"/>
      <c r="F7" s="175"/>
      <c r="G7" s="176"/>
      <c r="H7" s="195" t="s">
        <v>72</v>
      </c>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7"/>
      <c r="AT7" s="55"/>
      <c r="BR7" s="19" t="str">
        <f t="shared" ca="1" si="1"/>
        <v>X</v>
      </c>
      <c r="BS7" s="5">
        <f t="shared" si="9"/>
        <v>43469</v>
      </c>
      <c r="BT7" s="19" t="str">
        <f t="shared" si="2"/>
        <v>Fri</v>
      </c>
      <c r="BU7" s="19" t="str">
        <f t="shared" si="3"/>
        <v>Jan 2019</v>
      </c>
      <c r="BV7" s="32">
        <f t="shared" ca="1" si="0"/>
        <v>0.25</v>
      </c>
      <c r="BX7" s="75">
        <f>IF($BS7="", "", SUMIF(Expenses!$B$11:$B$2510, $BS7, Expenses!$S$11:$S$2510))</f>
        <v>390.00000000000017</v>
      </c>
      <c r="BZ7" s="19" t="str">
        <f t="shared" ca="1" si="4"/>
        <v>X</v>
      </c>
      <c r="CA7" s="17">
        <f t="shared" si="10"/>
        <v>43556</v>
      </c>
      <c r="CB7" s="17">
        <f t="shared" si="5"/>
        <v>43585</v>
      </c>
      <c r="CC7" s="19" t="str">
        <f t="shared" si="6"/>
        <v>Apr 2019</v>
      </c>
      <c r="CD7" s="32">
        <f t="shared" ca="1" si="7"/>
        <v>6.4166666666666652</v>
      </c>
      <c r="CH7" s="15" t="s">
        <v>30</v>
      </c>
      <c r="CJ7" s="16">
        <f>CM7+INDEX(CQ4:CQ10, MATCH(CL7, CO4:CO10, 0))</f>
        <v>43591</v>
      </c>
      <c r="CK7" s="11"/>
      <c r="CL7" s="17" t="str">
        <f>TEXT(CM7, "ddd")</f>
        <v>Wed</v>
      </c>
      <c r="CM7" s="18">
        <f>DATE(CJ3, 5, 1)</f>
        <v>43586</v>
      </c>
      <c r="CO7" s="19" t="s">
        <v>31</v>
      </c>
      <c r="CP7" s="19">
        <v>3</v>
      </c>
      <c r="CQ7" s="19">
        <v>4</v>
      </c>
      <c r="CR7" s="19">
        <v>6</v>
      </c>
    </row>
    <row r="8" spans="1:97" ht="15" customHeight="1" x14ac:dyDescent="0.25">
      <c r="A8" s="55"/>
      <c r="B8" s="149" t="s">
        <v>73</v>
      </c>
      <c r="C8" s="150"/>
      <c r="D8" s="150"/>
      <c r="E8" s="150"/>
      <c r="F8" s="150"/>
      <c r="G8" s="151"/>
      <c r="H8" s="195" t="s">
        <v>74</v>
      </c>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7"/>
      <c r="AT8" s="55"/>
      <c r="BR8" s="19" t="str">
        <f t="shared" ca="1" si="1"/>
        <v>X</v>
      </c>
      <c r="BS8" s="5">
        <f t="shared" si="9"/>
        <v>43470</v>
      </c>
      <c r="BT8" s="19" t="str">
        <f t="shared" si="2"/>
        <v>Sat</v>
      </c>
      <c r="BU8" s="19" t="str">
        <f t="shared" si="3"/>
        <v>Jan 2019</v>
      </c>
      <c r="BV8" s="32">
        <f t="shared" ca="1" si="0"/>
        <v>0</v>
      </c>
      <c r="BX8" s="75">
        <f>IF($BS8="", "", SUMIF(Expenses!$B$11:$B$2510, $BS8, Expenses!$S$11:$S$2510))</f>
        <v>0</v>
      </c>
      <c r="BZ8" s="19" t="str">
        <f t="shared" ca="1" si="4"/>
        <v>X</v>
      </c>
      <c r="CA8" s="17">
        <f t="shared" si="10"/>
        <v>43586</v>
      </c>
      <c r="CB8" s="17">
        <f t="shared" si="5"/>
        <v>43616</v>
      </c>
      <c r="CC8" s="19" t="str">
        <f t="shared" si="6"/>
        <v>May 2019</v>
      </c>
      <c r="CD8" s="32">
        <f t="shared" ca="1" si="7"/>
        <v>6.5833333333333321</v>
      </c>
      <c r="CH8" s="15" t="s">
        <v>32</v>
      </c>
      <c r="CJ8" s="16">
        <f>CM8-INDEX(CP4:CP10, MATCH(CL8, CO4:CO10, 0))</f>
        <v>43612</v>
      </c>
      <c r="CK8" s="11"/>
      <c r="CL8" s="17" t="str">
        <f>TEXT(CM8, "ddd")</f>
        <v>Fri</v>
      </c>
      <c r="CM8" s="18">
        <f>DATE(CJ3, 5, 31)</f>
        <v>43616</v>
      </c>
      <c r="CO8" s="19" t="s">
        <v>33</v>
      </c>
      <c r="CP8" s="19">
        <v>4</v>
      </c>
      <c r="CQ8" s="19">
        <v>3</v>
      </c>
      <c r="CR8" s="19">
        <v>0</v>
      </c>
    </row>
    <row r="9" spans="1:97" ht="15" customHeight="1" x14ac:dyDescent="0.25">
      <c r="A9" s="55"/>
      <c r="B9" s="195" t="s">
        <v>75</v>
      </c>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7"/>
      <c r="AT9" s="55"/>
      <c r="BR9" s="19" t="str">
        <f t="shared" ca="1" si="1"/>
        <v>X</v>
      </c>
      <c r="BS9" s="5">
        <f t="shared" si="9"/>
        <v>43471</v>
      </c>
      <c r="BT9" s="19" t="str">
        <f t="shared" si="2"/>
        <v>Sun</v>
      </c>
      <c r="BU9" s="19" t="str">
        <f t="shared" si="3"/>
        <v>Jan 2019</v>
      </c>
      <c r="BV9" s="32">
        <f t="shared" ca="1" si="0"/>
        <v>0</v>
      </c>
      <c r="BX9" s="75">
        <f>IF($BS9="", "", SUMIF(Expenses!$B$11:$B$2510, $BS9, Expenses!$S$11:$S$2510))</f>
        <v>0</v>
      </c>
      <c r="BZ9" s="19" t="str">
        <f t="shared" ca="1" si="4"/>
        <v>X</v>
      </c>
      <c r="CA9" s="17">
        <f t="shared" si="10"/>
        <v>43617</v>
      </c>
      <c r="CB9" s="17">
        <f t="shared" si="5"/>
        <v>43646</v>
      </c>
      <c r="CC9" s="19" t="str">
        <f t="shared" si="6"/>
        <v>Jun 2019</v>
      </c>
      <c r="CD9" s="32">
        <f t="shared" ca="1" si="7"/>
        <v>6.3333333333333321</v>
      </c>
      <c r="CH9" s="15" t="s">
        <v>34</v>
      </c>
      <c r="CJ9" s="16">
        <f>CM9-INDEX(CP4:CP10, MATCH(CL9, CO4:CO10, 0))</f>
        <v>43703</v>
      </c>
      <c r="CK9" s="11"/>
      <c r="CL9" s="17" t="str">
        <f>TEXT(CM9, "ddd")</f>
        <v>Sat</v>
      </c>
      <c r="CM9" s="18">
        <f>DATE(CJ3, 8, 31)</f>
        <v>43708</v>
      </c>
      <c r="CO9" s="19" t="s">
        <v>35</v>
      </c>
      <c r="CP9" s="19">
        <v>5</v>
      </c>
      <c r="CQ9" s="19">
        <v>2</v>
      </c>
      <c r="CR9" s="19">
        <v>1</v>
      </c>
    </row>
    <row r="10" spans="1:97" ht="15" customHeight="1" x14ac:dyDescent="0.25">
      <c r="A10" s="55"/>
      <c r="B10" s="195" t="s">
        <v>76</v>
      </c>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7"/>
      <c r="AT10" s="55"/>
      <c r="BR10" s="19" t="str">
        <f t="shared" ca="1" si="1"/>
        <v>X</v>
      </c>
      <c r="BS10" s="5">
        <f t="shared" si="9"/>
        <v>43472</v>
      </c>
      <c r="BT10" s="19" t="str">
        <f t="shared" si="2"/>
        <v>Mon</v>
      </c>
      <c r="BU10" s="19" t="str">
        <f t="shared" si="3"/>
        <v>Jan 2019</v>
      </c>
      <c r="BV10" s="32">
        <f t="shared" ca="1" si="0"/>
        <v>0.33333333333333331</v>
      </c>
      <c r="BX10" s="75">
        <f>IF($BS10="", "", SUMIF(Expenses!$B$11:$B$2510, $BS10, Expenses!$S$11:$S$2510))</f>
        <v>0</v>
      </c>
      <c r="BZ10" s="19" t="str">
        <f t="shared" ca="1" si="4"/>
        <v>X</v>
      </c>
      <c r="CA10" s="17">
        <f t="shared" si="10"/>
        <v>43647</v>
      </c>
      <c r="CB10" s="17">
        <f t="shared" si="5"/>
        <v>43677</v>
      </c>
      <c r="CC10" s="19" t="str">
        <f t="shared" si="6"/>
        <v>Jul 2019</v>
      </c>
      <c r="CD10" s="32">
        <f t="shared" ca="1" si="7"/>
        <v>7.3333333333333313</v>
      </c>
      <c r="CH10" s="15" t="s">
        <v>36</v>
      </c>
      <c r="CJ10" s="16">
        <f>IF(OR(CL10="Sat", CL10="Sun"), CM10+INDEX(CQ4:CQ10, MATCH(CL10, CO4:CO10, 0)), CM10)</f>
        <v>43824</v>
      </c>
      <c r="CK10" s="11"/>
      <c r="CL10" s="19" t="str">
        <f t="shared" ref="CL10:CL11" si="11">TEXT(CM10, "ddd")</f>
        <v>Wed</v>
      </c>
      <c r="CM10" s="18">
        <f>DATE(CJ3, 12, 25)</f>
        <v>43824</v>
      </c>
      <c r="CO10" s="20" t="s">
        <v>37</v>
      </c>
      <c r="CP10" s="20">
        <v>6</v>
      </c>
      <c r="CQ10" s="20">
        <v>1</v>
      </c>
      <c r="CR10" s="20">
        <v>2</v>
      </c>
    </row>
    <row r="11" spans="1:97" ht="15" customHeight="1" x14ac:dyDescent="0.25">
      <c r="A11" s="55"/>
      <c r="B11" s="195" t="s">
        <v>77</v>
      </c>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7"/>
      <c r="AT11" s="55"/>
      <c r="BR11" s="19" t="str">
        <f t="shared" ca="1" si="1"/>
        <v>X</v>
      </c>
      <c r="BS11" s="5">
        <f t="shared" si="9"/>
        <v>43473</v>
      </c>
      <c r="BT11" s="19" t="str">
        <f t="shared" si="2"/>
        <v>Tue</v>
      </c>
      <c r="BU11" s="19" t="str">
        <f t="shared" si="3"/>
        <v>Jan 2019</v>
      </c>
      <c r="BV11" s="32">
        <f t="shared" ca="1" si="0"/>
        <v>0.33333333333333331</v>
      </c>
      <c r="BX11" s="75">
        <f>IF($BS11="", "", SUMIF(Expenses!$B$11:$B$2510, $BS11, Expenses!$S$11:$S$2510))</f>
        <v>0</v>
      </c>
      <c r="BZ11" s="19" t="str">
        <f t="shared" ca="1" si="4"/>
        <v>X</v>
      </c>
      <c r="CA11" s="17">
        <f t="shared" si="10"/>
        <v>43678</v>
      </c>
      <c r="CB11" s="17">
        <f t="shared" si="5"/>
        <v>43708</v>
      </c>
      <c r="CC11" s="19" t="str">
        <f t="shared" si="6"/>
        <v>Aug 2019</v>
      </c>
      <c r="CD11" s="32">
        <f t="shared" ca="1" si="7"/>
        <v>6.5833333333333313</v>
      </c>
      <c r="CH11" s="21" t="s">
        <v>38</v>
      </c>
      <c r="CJ11" s="22">
        <f>IF(CL10="Sat", CJ10+1, IF(CL11="Sat", CM11+INDEX(CQ4:CQ10, MATCH(CL11, CO4:CO10, 0)), CM11))</f>
        <v>43825</v>
      </c>
      <c r="CK11" s="11"/>
      <c r="CL11" s="20" t="str">
        <f t="shared" si="11"/>
        <v>Thu</v>
      </c>
      <c r="CM11" s="23">
        <f>DATE(CJ3, 12, 26)</f>
        <v>43825</v>
      </c>
    </row>
    <row r="12" spans="1:97" ht="15" customHeight="1" x14ac:dyDescent="0.25">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BR12" s="19" t="str">
        <f t="shared" ca="1" si="1"/>
        <v>X</v>
      </c>
      <c r="BS12" s="5">
        <f t="shared" si="9"/>
        <v>43474</v>
      </c>
      <c r="BT12" s="19" t="str">
        <f t="shared" si="2"/>
        <v>Wed</v>
      </c>
      <c r="BU12" s="19" t="str">
        <f t="shared" si="3"/>
        <v>Jan 2019</v>
      </c>
      <c r="BV12" s="32">
        <f t="shared" ca="1" si="0"/>
        <v>0.33333333333333331</v>
      </c>
      <c r="BX12" s="75">
        <f>IF($BS12="", "", SUMIF(Expenses!$B$11:$B$2510, $BS12, Expenses!$S$11:$S$2510))</f>
        <v>0</v>
      </c>
      <c r="BZ12" s="19" t="str">
        <f t="shared" ca="1" si="4"/>
        <v>X</v>
      </c>
      <c r="CA12" s="17">
        <f t="shared" si="10"/>
        <v>43709</v>
      </c>
      <c r="CB12" s="17">
        <f t="shared" si="5"/>
        <v>43738</v>
      </c>
      <c r="CC12" s="19" t="str">
        <f t="shared" si="6"/>
        <v>Sep 2019</v>
      </c>
      <c r="CD12" s="32">
        <f t="shared" ca="1" si="7"/>
        <v>6.6666666666666652</v>
      </c>
      <c r="CH12" s="7" t="s">
        <v>18</v>
      </c>
      <c r="CI12" s="7"/>
      <c r="CJ12" s="26">
        <f>CJ3+1</f>
        <v>2020</v>
      </c>
      <c r="CK12" s="8"/>
      <c r="CL12" s="7" t="s">
        <v>19</v>
      </c>
      <c r="CM12" s="7" t="s">
        <v>1</v>
      </c>
      <c r="CO12" s="7" t="s">
        <v>20</v>
      </c>
      <c r="CP12" s="7" t="s">
        <v>21</v>
      </c>
      <c r="CQ12" s="7" t="s">
        <v>22</v>
      </c>
      <c r="CR12" s="7" t="s">
        <v>23</v>
      </c>
    </row>
    <row r="13" spans="1:97" ht="15" customHeight="1" x14ac:dyDescent="0.25">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BR13" s="19" t="str">
        <f t="shared" ca="1" si="1"/>
        <v>X</v>
      </c>
      <c r="BS13" s="5">
        <f t="shared" si="9"/>
        <v>43475</v>
      </c>
      <c r="BT13" s="19" t="str">
        <f t="shared" si="2"/>
        <v>Thu</v>
      </c>
      <c r="BU13" s="19" t="str">
        <f t="shared" si="3"/>
        <v>Jan 2019</v>
      </c>
      <c r="BV13" s="32">
        <f t="shared" ca="1" si="0"/>
        <v>0.33333333333333331</v>
      </c>
      <c r="BX13" s="75">
        <f>IF($BS13="", "", SUMIF(Expenses!$B$11:$B$2510, $BS13, Expenses!$S$11:$S$2510))</f>
        <v>0</v>
      </c>
      <c r="BZ13" s="19" t="str">
        <f t="shared" ca="1" si="4"/>
        <v>X</v>
      </c>
      <c r="CA13" s="17">
        <f t="shared" si="10"/>
        <v>43739</v>
      </c>
      <c r="CB13" s="17">
        <f t="shared" si="5"/>
        <v>43769</v>
      </c>
      <c r="CC13" s="19" t="str">
        <f t="shared" si="6"/>
        <v>Oct 2019</v>
      </c>
      <c r="CD13" s="32">
        <f t="shared" ca="1" si="7"/>
        <v>7.3333333333333313</v>
      </c>
      <c r="CH13" s="9" t="s">
        <v>24</v>
      </c>
      <c r="CJ13" s="10">
        <f>IF(CL13="Sat", CM13+2, IF(CL13="Sun", CM13+1, CM13))</f>
        <v>43831</v>
      </c>
      <c r="CK13" s="11"/>
      <c r="CL13" s="12" t="str">
        <f>TEXT(CM13, "ddd")</f>
        <v>Wed</v>
      </c>
      <c r="CM13" s="13">
        <f>DATE(CJ12, MONTH(1), DAY(1))</f>
        <v>43831</v>
      </c>
      <c r="CO13" s="14" t="s">
        <v>25</v>
      </c>
      <c r="CP13" s="14">
        <v>0</v>
      </c>
      <c r="CQ13" s="14">
        <v>0</v>
      </c>
      <c r="CR13" s="14">
        <v>3</v>
      </c>
    </row>
    <row r="14" spans="1:97" ht="15" customHeight="1" x14ac:dyDescent="0.25">
      <c r="A14" s="55"/>
      <c r="B14" s="149" t="s">
        <v>78</v>
      </c>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1"/>
      <c r="AT14" s="55"/>
      <c r="BR14" s="19" t="str">
        <f t="shared" ca="1" si="1"/>
        <v>X</v>
      </c>
      <c r="BS14" s="5">
        <f t="shared" si="9"/>
        <v>43476</v>
      </c>
      <c r="BT14" s="19" t="str">
        <f t="shared" si="2"/>
        <v>Fri</v>
      </c>
      <c r="BU14" s="19" t="str">
        <f t="shared" si="3"/>
        <v>Jan 2019</v>
      </c>
      <c r="BV14" s="32">
        <f t="shared" ca="1" si="0"/>
        <v>0.25</v>
      </c>
      <c r="BX14" s="75">
        <f>IF($BS14="", "", SUMIF(Expenses!$B$11:$B$2510, $BS14, Expenses!$S$11:$S$2510))</f>
        <v>0</v>
      </c>
      <c r="BZ14" s="19" t="str">
        <f t="shared" ca="1" si="4"/>
        <v>X</v>
      </c>
      <c r="CA14" s="17">
        <f t="shared" si="10"/>
        <v>43770</v>
      </c>
      <c r="CB14" s="17">
        <f t="shared" si="5"/>
        <v>43799</v>
      </c>
      <c r="CC14" s="19" t="str">
        <f t="shared" si="6"/>
        <v>Nov 2019</v>
      </c>
      <c r="CD14" s="32">
        <f t="shared" ca="1" si="7"/>
        <v>6.5833333333333321</v>
      </c>
      <c r="CH14" s="15" t="s">
        <v>26</v>
      </c>
      <c r="CJ14" s="16">
        <f>CM14-INDEX(CR13:CR19, MATCH(CL14, CO13:CO19, 0))</f>
        <v>43931</v>
      </c>
      <c r="CK14" s="11"/>
      <c r="CL14" s="17" t="str">
        <f t="shared" ref="CL14:CL15" si="12">TEXT(CM14, "ddd")</f>
        <v>Sun</v>
      </c>
      <c r="CM14" s="18">
        <f>DATE(YEAR(CM13),MONTH(DATE(YEAR(CM13),MONTH(1),DAY(1)))+((INT(((MOD((19*(MOD(YEAR(CM13),19))+(INT(YEAR(CM13)/100))-(INT(INT(YEAR(CM13)/100)/4))-(INT(((INT(YEAR(CM13)/100))-(INT(((INT(YEAR(CM13)/100))+8)/25))+1)/3))+15),30))+(MOD((32+2*(MOD(INT(YEAR(CM13)/100),4))+2*(INT((MOD(YEAR(CM13),100))/4))-(MOD((19*(MOD(YEAR(CM13),19))+(INT(YEAR(CM13)/100))-(INT(INT(YEAR(CM13)/100)/4))-(INT(((INT(YEAR(CM13)/100))-(INT(((INT(YEAR(CM13)/100))+8)/25))+1)/3))+15),30))-(MOD((MOD(YEAR(CM13),100)),4))),7))-7*(INT(((MOD(YEAR(CM13),19))+11*(MOD((19*(MOD(YEAR(CM13),19))+(INT(YEAR(CM13)/100))-(INT(INT(YEAR(CM13)/100)/4))-(INT(((INT(YEAR(CM13)/100))-(INT(((INT(YEAR(CM13)/100))+8)/25))+1)/3))+15),30))+22*(MOD((32+2*(MOD(INT(YEAR(CM13)/100),4))+2*(INT((MOD(YEAR(CM13),100))/4))-(MOD((19*(MOD(YEAR(CM13),19))+(INT(YEAR(CM13)/100))-(INT(INT(YEAR(CM13)/100)/4))-(INT(((INT(YEAR(CM13)/100))-(INT(((INT(YEAR(CM13)/100))+8)/25))+1)/3))+15),30))-(MOD((MOD(YEAR(CM13),100)),4))),7)))/451))+114)/31))-1),DAY(DATE(YEAR(CM13),MONTH(1),DAY(1)))+(((MOD(((MOD((19*(MOD(YEAR(CM13),19))+(INT(YEAR(CM13)/100))-(INT(INT(YEAR(CM13)/100)/4))-(INT(((INT(YEAR(CM13)/100))-(INT(((INT(YEAR(CM13)/100))+8)/25))+1)/3))+15),30))+(MOD((32+2*(MOD(INT(YEAR(CM13)/100),4))+2*(INT((MOD(YEAR(CM13),100))/4))-(MOD((19*(MOD(YEAR(CM13),19))+(INT(YEAR(CM13)/100))-(INT(INT(YEAR(CM13)/100)/4))-(INT(((INT(YEAR(CM13)/100))-(INT(((INT(YEAR(CM13)/100))+8)/25))+1)/3))+15),30))-(MOD((MOD(YEAR(CM13),100)),4))),7))-7*(INT(((MOD(YEAR(CM13),19))+11*(MOD((19*(MOD(YEAR(CM13),19))+(INT(YEAR(CM13)/100))-(INT(INT(YEAR(CM13)/100)/4))-(INT(((INT(YEAR(CM13)/100))-(INT(((INT(YEAR(CM13)/100))+8)/25))+1)/3))+15),30))+22*(MOD((32+2*(MOD(INT(YEAR(CM13)/100),4))+2*(INT((MOD(YEAR(CM13),100))/4))-(MOD((19*(MOD(YEAR(CM13),19))+(INT(YEAR(CM13)/100))-(INT(INT(YEAR(CM13)/100)/4))-(INT(((INT(YEAR(CM13)/100))-(INT(((INT(YEAR(CM13)/100))+8)/25))+1)/3))+15),30))-(MOD((MOD(YEAR(CM13),100)),4))),7)))/451))+114),31))+1)-1))</f>
        <v>43933</v>
      </c>
      <c r="CO14" s="19" t="s">
        <v>27</v>
      </c>
      <c r="CP14" s="19">
        <v>1</v>
      </c>
      <c r="CQ14" s="19">
        <v>6</v>
      </c>
      <c r="CR14" s="19">
        <v>4</v>
      </c>
      <c r="CS14" s="24"/>
    </row>
    <row r="15" spans="1:97" ht="15" customHeight="1" x14ac:dyDescent="0.25">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BR15" s="19" t="str">
        <f t="shared" ca="1" si="1"/>
        <v>X</v>
      </c>
      <c r="BS15" s="5">
        <f t="shared" si="9"/>
        <v>43477</v>
      </c>
      <c r="BT15" s="19" t="str">
        <f t="shared" si="2"/>
        <v>Sat</v>
      </c>
      <c r="BU15" s="19" t="str">
        <f t="shared" si="3"/>
        <v>Jan 2019</v>
      </c>
      <c r="BV15" s="32">
        <f t="shared" ca="1" si="0"/>
        <v>0</v>
      </c>
      <c r="BX15" s="75">
        <f>IF($BS15="", "", SUMIF(Expenses!$B$11:$B$2510, $BS15, Expenses!$S$11:$S$2510))</f>
        <v>0</v>
      </c>
      <c r="BZ15" s="20" t="str">
        <f t="shared" ca="1" si="4"/>
        <v>X</v>
      </c>
      <c r="CA15" s="25">
        <f>DATE(YEAR(CA14), MONTH(CA14)+1, 1)</f>
        <v>43800</v>
      </c>
      <c r="CB15" s="25">
        <f t="shared" si="5"/>
        <v>43830</v>
      </c>
      <c r="CC15" s="20" t="str">
        <f t="shared" si="6"/>
        <v>Dec 2019</v>
      </c>
      <c r="CD15" s="33">
        <f t="shared" ca="1" si="7"/>
        <v>0.33333333333333331</v>
      </c>
      <c r="CH15" s="15" t="s">
        <v>28</v>
      </c>
      <c r="CJ15" s="16">
        <f>CJ14+3</f>
        <v>43934</v>
      </c>
      <c r="CK15" s="11"/>
      <c r="CL15" s="17" t="str">
        <f t="shared" si="12"/>
        <v>Sun</v>
      </c>
      <c r="CM15" s="18">
        <f>CM14</f>
        <v>43933</v>
      </c>
      <c r="CO15" s="19" t="s">
        <v>29</v>
      </c>
      <c r="CP15" s="19">
        <v>2</v>
      </c>
      <c r="CQ15" s="19">
        <v>5</v>
      </c>
      <c r="CR15" s="19">
        <v>5</v>
      </c>
      <c r="CS15" s="24"/>
    </row>
    <row r="16" spans="1:97" ht="15" customHeight="1" x14ac:dyDescent="0.25">
      <c r="A16" s="55"/>
      <c r="B16" s="127" t="s">
        <v>79</v>
      </c>
      <c r="C16" s="128"/>
      <c r="D16" s="128"/>
      <c r="E16" s="128"/>
      <c r="F16" s="128"/>
      <c r="G16" s="129"/>
      <c r="H16" s="137" t="s">
        <v>57</v>
      </c>
      <c r="I16" s="138"/>
      <c r="J16" s="138"/>
      <c r="K16" s="138"/>
      <c r="L16" s="138"/>
      <c r="M16" s="138"/>
      <c r="N16" s="138"/>
      <c r="O16" s="138"/>
      <c r="P16" s="138"/>
      <c r="Q16" s="139"/>
      <c r="R16" s="55"/>
      <c r="S16" s="55"/>
      <c r="T16" s="174" t="s">
        <v>10</v>
      </c>
      <c r="U16" s="175"/>
      <c r="V16" s="175"/>
      <c r="W16" s="175"/>
      <c r="X16" s="175"/>
      <c r="Y16" s="175"/>
      <c r="Z16" s="175"/>
      <c r="AA16" s="176"/>
      <c r="AB16" s="186">
        <v>43466</v>
      </c>
      <c r="AC16" s="187"/>
      <c r="AD16" s="187"/>
      <c r="AE16" s="187"/>
      <c r="AF16" s="187"/>
      <c r="AG16" s="188"/>
      <c r="AH16" s="55"/>
      <c r="AI16" s="140" t="s">
        <v>93</v>
      </c>
      <c r="AJ16" s="141"/>
      <c r="AK16" s="141"/>
      <c r="AL16" s="141"/>
      <c r="AM16" s="141"/>
      <c r="AN16" s="141"/>
      <c r="AO16" s="141"/>
      <c r="AP16" s="141"/>
      <c r="AQ16" s="141"/>
      <c r="AR16" s="141"/>
      <c r="AS16" s="142"/>
      <c r="AT16" s="55"/>
      <c r="BR16" s="19" t="str">
        <f t="shared" ca="1" si="1"/>
        <v>X</v>
      </c>
      <c r="BS16" s="5">
        <f t="shared" si="9"/>
        <v>43478</v>
      </c>
      <c r="BT16" s="19" t="str">
        <f t="shared" si="2"/>
        <v>Sun</v>
      </c>
      <c r="BU16" s="19" t="str">
        <f t="shared" si="3"/>
        <v>Jan 2019</v>
      </c>
      <c r="BV16" s="32">
        <f t="shared" ca="1" si="0"/>
        <v>0</v>
      </c>
      <c r="BX16" s="75">
        <f>IF($BS16="", "", SUMIF(Expenses!$B$11:$B$2510, $BS16, Expenses!$S$11:$S$2510))</f>
        <v>0</v>
      </c>
      <c r="CH16" s="15" t="s">
        <v>30</v>
      </c>
      <c r="CJ16" s="16">
        <f>CM16+INDEX(CQ13:CQ19, MATCH(CL16, CO13:CO19, 0))</f>
        <v>43955</v>
      </c>
      <c r="CK16" s="11"/>
      <c r="CL16" s="17" t="str">
        <f>TEXT(CM16, "ddd")</f>
        <v>Fri</v>
      </c>
      <c r="CM16" s="18">
        <f>DATE(CJ12, 5, 1)</f>
        <v>43952</v>
      </c>
      <c r="CO16" s="19" t="s">
        <v>31</v>
      </c>
      <c r="CP16" s="19">
        <v>3</v>
      </c>
      <c r="CQ16" s="19">
        <v>4</v>
      </c>
      <c r="CR16" s="19">
        <v>6</v>
      </c>
      <c r="CS16" s="24"/>
    </row>
    <row r="17" spans="1:97" ht="15" customHeight="1" x14ac:dyDescent="0.25">
      <c r="A17" s="5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143"/>
      <c r="AJ17" s="144"/>
      <c r="AK17" s="144"/>
      <c r="AL17" s="144"/>
      <c r="AM17" s="144"/>
      <c r="AN17" s="144"/>
      <c r="AO17" s="144"/>
      <c r="AP17" s="144"/>
      <c r="AQ17" s="144"/>
      <c r="AR17" s="144"/>
      <c r="AS17" s="145"/>
      <c r="AT17" s="55"/>
      <c r="BR17" s="19" t="str">
        <f t="shared" ca="1" si="1"/>
        <v>X</v>
      </c>
      <c r="BS17" s="5">
        <f t="shared" si="9"/>
        <v>43479</v>
      </c>
      <c r="BT17" s="19" t="str">
        <f t="shared" si="2"/>
        <v>Mon</v>
      </c>
      <c r="BU17" s="19" t="str">
        <f t="shared" si="3"/>
        <v>Jan 2019</v>
      </c>
      <c r="BV17" s="32">
        <f t="shared" ca="1" si="0"/>
        <v>0.33333333333333331</v>
      </c>
      <c r="BX17" s="75">
        <f>IF($BS17="", "", SUMIF(Expenses!$B$11:$B$2510, $BS17, Expenses!$S$11:$S$2510))</f>
        <v>0</v>
      </c>
      <c r="CA17" s="7" t="s">
        <v>53</v>
      </c>
      <c r="CH17" s="15" t="s">
        <v>32</v>
      </c>
      <c r="CJ17" s="16">
        <f>CM17-INDEX(CP13:CP19, MATCH(CL17, CO13:CO19, 0))</f>
        <v>43976</v>
      </c>
      <c r="CK17" s="11"/>
      <c r="CL17" s="17" t="str">
        <f>TEXT(CM17, "ddd")</f>
        <v>Sun</v>
      </c>
      <c r="CM17" s="18">
        <f>DATE(CJ12, 5, 31)</f>
        <v>43982</v>
      </c>
      <c r="CO17" s="19" t="s">
        <v>33</v>
      </c>
      <c r="CP17" s="19">
        <v>4</v>
      </c>
      <c r="CQ17" s="19">
        <v>3</v>
      </c>
      <c r="CR17" s="19">
        <v>0</v>
      </c>
      <c r="CS17" s="24"/>
    </row>
    <row r="18" spans="1:97" ht="15" customHeight="1" x14ac:dyDescent="0.25">
      <c r="A18" s="55"/>
      <c r="B18" s="177" t="s">
        <v>80</v>
      </c>
      <c r="C18" s="178"/>
      <c r="D18" s="178"/>
      <c r="E18" s="178"/>
      <c r="F18" s="178"/>
      <c r="G18" s="178"/>
      <c r="H18" s="178"/>
      <c r="I18" s="178"/>
      <c r="J18" s="178"/>
      <c r="K18" s="178"/>
      <c r="L18" s="178"/>
      <c r="M18" s="178"/>
      <c r="N18" s="178"/>
      <c r="O18" s="178"/>
      <c r="P18" s="178"/>
      <c r="Q18" s="179"/>
      <c r="R18" s="55"/>
      <c r="S18" s="55"/>
      <c r="T18" s="149" t="s">
        <v>89</v>
      </c>
      <c r="U18" s="150"/>
      <c r="V18" s="150"/>
      <c r="W18" s="150"/>
      <c r="X18" s="150"/>
      <c r="Y18" s="150"/>
      <c r="Z18" s="150"/>
      <c r="AA18" s="151"/>
      <c r="AB18" s="152">
        <f>$BS$2</f>
        <v>43830</v>
      </c>
      <c r="AC18" s="153"/>
      <c r="AD18" s="153"/>
      <c r="AE18" s="153"/>
      <c r="AF18" s="153"/>
      <c r="AG18" s="154"/>
      <c r="AH18" s="55"/>
      <c r="AI18" s="143"/>
      <c r="AJ18" s="144"/>
      <c r="AK18" s="144"/>
      <c r="AL18" s="144"/>
      <c r="AM18" s="144"/>
      <c r="AN18" s="144"/>
      <c r="AO18" s="144"/>
      <c r="AP18" s="144"/>
      <c r="AQ18" s="144"/>
      <c r="AR18" s="144"/>
      <c r="AS18" s="145"/>
      <c r="AT18" s="55"/>
      <c r="BR18" s="19" t="str">
        <f t="shared" ca="1" si="1"/>
        <v>X</v>
      </c>
      <c r="BS18" s="5">
        <f t="shared" si="9"/>
        <v>43480</v>
      </c>
      <c r="BT18" s="19" t="str">
        <f t="shared" si="2"/>
        <v>Tue</v>
      </c>
      <c r="BU18" s="19" t="str">
        <f t="shared" si="3"/>
        <v>Jan 2019</v>
      </c>
      <c r="BV18" s="32">
        <f t="shared" ca="1" si="0"/>
        <v>0.33333333333333331</v>
      </c>
      <c r="BX18" s="75">
        <f>IF($BS18="", "", SUMIF(Expenses!$B$11:$B$2510, $BS18, Expenses!$S$11:$S$2510))</f>
        <v>0</v>
      </c>
      <c r="CA18" s="84">
        <f>SUM($BX$4:$BX$369)</f>
        <v>4148</v>
      </c>
      <c r="CH18" s="15" t="s">
        <v>34</v>
      </c>
      <c r="CJ18" s="16">
        <f>CM18-INDEX(CP13:CP19, MATCH(CL18, CO13:CO19, 0))</f>
        <v>44074</v>
      </c>
      <c r="CK18" s="11"/>
      <c r="CL18" s="17" t="str">
        <f>TEXT(CM18, "ddd")</f>
        <v>Mon</v>
      </c>
      <c r="CM18" s="18">
        <f>DATE(CJ12, 8, 31)</f>
        <v>44074</v>
      </c>
      <c r="CO18" s="19" t="s">
        <v>35</v>
      </c>
      <c r="CP18" s="19">
        <v>5</v>
      </c>
      <c r="CQ18" s="19">
        <v>2</v>
      </c>
      <c r="CR18" s="19">
        <v>1</v>
      </c>
      <c r="CS18" s="24"/>
    </row>
    <row r="19" spans="1:97" ht="15" customHeight="1" x14ac:dyDescent="0.25">
      <c r="A19" s="55"/>
      <c r="B19" s="180"/>
      <c r="C19" s="181"/>
      <c r="D19" s="181"/>
      <c r="E19" s="181"/>
      <c r="F19" s="181"/>
      <c r="G19" s="181"/>
      <c r="H19" s="181"/>
      <c r="I19" s="181"/>
      <c r="J19" s="181"/>
      <c r="K19" s="181"/>
      <c r="L19" s="181"/>
      <c r="M19" s="181"/>
      <c r="N19" s="181"/>
      <c r="O19" s="181"/>
      <c r="P19" s="181"/>
      <c r="Q19" s="182"/>
      <c r="R19" s="55"/>
      <c r="S19" s="55"/>
      <c r="T19" s="55"/>
      <c r="U19" s="55"/>
      <c r="V19" s="55"/>
      <c r="W19" s="55"/>
      <c r="X19" s="55"/>
      <c r="Y19" s="55"/>
      <c r="Z19" s="55"/>
      <c r="AA19" s="55"/>
      <c r="AB19" s="55"/>
      <c r="AC19" s="55"/>
      <c r="AD19" s="55"/>
      <c r="AE19" s="55"/>
      <c r="AF19" s="55"/>
      <c r="AG19" s="55"/>
      <c r="AH19" s="55"/>
      <c r="AI19" s="143"/>
      <c r="AJ19" s="144"/>
      <c r="AK19" s="144"/>
      <c r="AL19" s="144"/>
      <c r="AM19" s="144"/>
      <c r="AN19" s="144"/>
      <c r="AO19" s="144"/>
      <c r="AP19" s="144"/>
      <c r="AQ19" s="144"/>
      <c r="AR19" s="144"/>
      <c r="AS19" s="145"/>
      <c r="AT19" s="55"/>
      <c r="BR19" s="19" t="str">
        <f t="shared" ca="1" si="1"/>
        <v>X</v>
      </c>
      <c r="BS19" s="5">
        <f t="shared" si="9"/>
        <v>43481</v>
      </c>
      <c r="BT19" s="19" t="str">
        <f t="shared" si="2"/>
        <v>Wed</v>
      </c>
      <c r="BU19" s="19" t="str">
        <f t="shared" si="3"/>
        <v>Jan 2019</v>
      </c>
      <c r="BV19" s="32">
        <f t="shared" ca="1" si="0"/>
        <v>0.33333333333333331</v>
      </c>
      <c r="BX19" s="75">
        <f>IF($BS19="", "", SUMIF(Expenses!$B$11:$B$2510, $BS19, Expenses!$S$11:$S$2510))</f>
        <v>0</v>
      </c>
      <c r="CA19" s="7" t="s">
        <v>53</v>
      </c>
      <c r="CH19" s="15" t="s">
        <v>36</v>
      </c>
      <c r="CJ19" s="16">
        <f>IF(OR(CL19="Sat", CL19="Sun"), CM19+INDEX(CQ13:CQ19, MATCH(CL19, CO13:CO19, 0)), CM19)</f>
        <v>44190</v>
      </c>
      <c r="CK19" s="11"/>
      <c r="CL19" s="19" t="str">
        <f t="shared" ref="CL19:CL20" si="13">TEXT(CM19, "ddd")</f>
        <v>Fri</v>
      </c>
      <c r="CM19" s="18">
        <f>DATE(CJ12, 12, 25)</f>
        <v>44190</v>
      </c>
      <c r="CO19" s="20" t="s">
        <v>37</v>
      </c>
      <c r="CP19" s="20">
        <v>6</v>
      </c>
      <c r="CQ19" s="20">
        <v>1</v>
      </c>
      <c r="CR19" s="20">
        <v>2</v>
      </c>
      <c r="CS19" s="24"/>
    </row>
    <row r="20" spans="1:97" ht="15" customHeight="1" x14ac:dyDescent="0.25">
      <c r="A20" s="55"/>
      <c r="B20" s="183"/>
      <c r="C20" s="184"/>
      <c r="D20" s="184"/>
      <c r="E20" s="184"/>
      <c r="F20" s="184"/>
      <c r="G20" s="184"/>
      <c r="H20" s="184"/>
      <c r="I20" s="184"/>
      <c r="J20" s="184"/>
      <c r="K20" s="184"/>
      <c r="L20" s="184"/>
      <c r="M20" s="184"/>
      <c r="N20" s="184"/>
      <c r="O20" s="184"/>
      <c r="P20" s="184"/>
      <c r="Q20" s="185"/>
      <c r="R20" s="55"/>
      <c r="S20" s="55"/>
      <c r="T20" s="55"/>
      <c r="U20" s="55"/>
      <c r="V20" s="55"/>
      <c r="W20" s="55"/>
      <c r="X20" s="55"/>
      <c r="Y20" s="55"/>
      <c r="Z20" s="55"/>
      <c r="AA20" s="55"/>
      <c r="AB20" s="55"/>
      <c r="AC20" s="55"/>
      <c r="AD20" s="55"/>
      <c r="AE20" s="55"/>
      <c r="AF20" s="55"/>
      <c r="AG20" s="55"/>
      <c r="AH20" s="55"/>
      <c r="AI20" s="143"/>
      <c r="AJ20" s="144"/>
      <c r="AK20" s="144"/>
      <c r="AL20" s="144"/>
      <c r="AM20" s="144"/>
      <c r="AN20" s="144"/>
      <c r="AO20" s="144"/>
      <c r="AP20" s="144"/>
      <c r="AQ20" s="144"/>
      <c r="AR20" s="144"/>
      <c r="AS20" s="145"/>
      <c r="AT20" s="55"/>
      <c r="BR20" s="19" t="str">
        <f t="shared" ca="1" si="1"/>
        <v>X</v>
      </c>
      <c r="BS20" s="5">
        <f t="shared" si="9"/>
        <v>43482</v>
      </c>
      <c r="BT20" s="19" t="str">
        <f t="shared" si="2"/>
        <v>Thu</v>
      </c>
      <c r="BU20" s="19" t="str">
        <f t="shared" si="3"/>
        <v>Jan 2019</v>
      </c>
      <c r="BV20" s="32">
        <f t="shared" ca="1" si="0"/>
        <v>0.33333333333333331</v>
      </c>
      <c r="BX20" s="75">
        <f>IF($BS20="", "", SUMIF(Expenses!$B$11:$B$2510, $BS20, Expenses!$S$11:$S$2510))</f>
        <v>0</v>
      </c>
      <c r="CA20" s="85">
        <f ca="1">SUM($BV$4:$BV$369)</f>
        <v>74.083333333333357</v>
      </c>
      <c r="CH20" s="21" t="s">
        <v>38</v>
      </c>
      <c r="CJ20" s="22">
        <f>IF(CL19="Sat", CJ19+1, IF(CL20="Sat", CM20+INDEX(CQ13:CQ19, MATCH(CL20, CO13:CO19, 0)), CM20))</f>
        <v>44193</v>
      </c>
      <c r="CK20" s="11"/>
      <c r="CL20" s="20" t="str">
        <f t="shared" si="13"/>
        <v>Sat</v>
      </c>
      <c r="CM20" s="23">
        <f>DATE(CJ12, 12, 26)</f>
        <v>44191</v>
      </c>
      <c r="CS20" s="24"/>
    </row>
    <row r="21" spans="1:97" ht="15" customHeight="1" x14ac:dyDescent="0.25">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143"/>
      <c r="AJ21" s="144"/>
      <c r="AK21" s="144"/>
      <c r="AL21" s="144"/>
      <c r="AM21" s="144"/>
      <c r="AN21" s="144"/>
      <c r="AO21" s="144"/>
      <c r="AP21" s="144"/>
      <c r="AQ21" s="144"/>
      <c r="AR21" s="144"/>
      <c r="AS21" s="145"/>
      <c r="AT21" s="55"/>
      <c r="BR21" s="19" t="str">
        <f t="shared" ca="1" si="1"/>
        <v>X</v>
      </c>
      <c r="BS21" s="5">
        <f t="shared" si="9"/>
        <v>43483</v>
      </c>
      <c r="BT21" s="19" t="str">
        <f t="shared" si="2"/>
        <v>Fri</v>
      </c>
      <c r="BU21" s="19" t="str">
        <f t="shared" si="3"/>
        <v>Jan 2019</v>
      </c>
      <c r="BV21" s="32">
        <f t="shared" ca="1" si="0"/>
        <v>0.25</v>
      </c>
      <c r="BX21" s="75">
        <f>IF($BS21="", "", SUMIF(Expenses!$B$11:$B$2510, $BS21, Expenses!$S$11:$S$2510))</f>
        <v>0</v>
      </c>
      <c r="CS21" s="24"/>
    </row>
    <row r="22" spans="1:97" ht="15" customHeight="1" x14ac:dyDescent="0.25">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146"/>
      <c r="AJ22" s="147"/>
      <c r="AK22" s="147"/>
      <c r="AL22" s="147"/>
      <c r="AM22" s="147"/>
      <c r="AN22" s="147"/>
      <c r="AO22" s="147"/>
      <c r="AP22" s="147"/>
      <c r="AQ22" s="147"/>
      <c r="AR22" s="147"/>
      <c r="AS22" s="148"/>
      <c r="AT22" s="55"/>
      <c r="BR22" s="19" t="str">
        <f t="shared" ca="1" si="1"/>
        <v>X</v>
      </c>
      <c r="BS22" s="5">
        <f t="shared" si="9"/>
        <v>43484</v>
      </c>
      <c r="BT22" s="19" t="str">
        <f t="shared" si="2"/>
        <v>Sat</v>
      </c>
      <c r="BU22" s="19" t="str">
        <f t="shared" si="3"/>
        <v>Jan 2019</v>
      </c>
      <c r="BV22" s="32">
        <f t="shared" ca="1" si="0"/>
        <v>0</v>
      </c>
      <c r="BX22" s="75">
        <f>IF($BS22="", "", SUMIF(Expenses!$B$11:$B$2510, $BS22, Expenses!$S$11:$S$2510))</f>
        <v>0</v>
      </c>
      <c r="CA22" s="7" t="s">
        <v>54</v>
      </c>
      <c r="CJ22" s="27">
        <f>CJ4</f>
        <v>43466</v>
      </c>
      <c r="CS22" s="24"/>
    </row>
    <row r="23" spans="1:97" ht="15" customHeight="1" x14ac:dyDescent="0.25">
      <c r="A23" s="55"/>
      <c r="B23" s="127" t="s">
        <v>81</v>
      </c>
      <c r="C23" s="128"/>
      <c r="D23" s="128"/>
      <c r="E23" s="128"/>
      <c r="F23" s="128"/>
      <c r="G23" s="128"/>
      <c r="H23" s="128"/>
      <c r="I23" s="128"/>
      <c r="J23" s="128"/>
      <c r="K23" s="128"/>
      <c r="L23" s="128"/>
      <c r="M23" s="128"/>
      <c r="N23" s="128"/>
      <c r="O23" s="128"/>
      <c r="P23" s="128"/>
      <c r="Q23" s="129"/>
      <c r="R23" s="55"/>
      <c r="S23" s="55"/>
      <c r="T23" s="55"/>
      <c r="U23" s="55"/>
      <c r="V23" s="55"/>
      <c r="W23" s="55"/>
      <c r="X23" s="55"/>
      <c r="Y23" s="55"/>
      <c r="Z23" s="55"/>
      <c r="AA23" s="55"/>
      <c r="AB23" s="155" t="s">
        <v>49</v>
      </c>
      <c r="AC23" s="155"/>
      <c r="AD23" s="155"/>
      <c r="AE23" s="155"/>
      <c r="AF23" s="55"/>
      <c r="AG23" s="55"/>
      <c r="AH23" s="55"/>
      <c r="AI23" s="55"/>
      <c r="AJ23" s="55"/>
      <c r="AK23" s="55"/>
      <c r="AL23" s="55"/>
      <c r="AM23" s="55"/>
      <c r="AN23" s="55"/>
      <c r="AO23" s="55"/>
      <c r="AP23" s="55"/>
      <c r="AQ23" s="55"/>
      <c r="AR23" s="55"/>
      <c r="AS23" s="55"/>
      <c r="AT23" s="55"/>
      <c r="BR23" s="19" t="str">
        <f t="shared" ca="1" si="1"/>
        <v>X</v>
      </c>
      <c r="BS23" s="5">
        <f t="shared" si="9"/>
        <v>43485</v>
      </c>
      <c r="BT23" s="19" t="str">
        <f t="shared" si="2"/>
        <v>Sun</v>
      </c>
      <c r="BU23" s="19" t="str">
        <f t="shared" si="3"/>
        <v>Jan 2019</v>
      </c>
      <c r="BV23" s="32">
        <f t="shared" ca="1" si="0"/>
        <v>0</v>
      </c>
      <c r="BX23" s="75">
        <f>IF($BS23="", "", SUMIF(Expenses!$B$11:$B$2510, $BS23, Expenses!$S$11:$S$2510))</f>
        <v>0</v>
      </c>
      <c r="CA23" s="84">
        <f ca="1">IFERROR(ROUND($CA$18/$CA$20/24, 2), "")</f>
        <v>2.33</v>
      </c>
      <c r="CJ23" s="28">
        <f t="shared" ref="CJ23:CJ29" si="14">CJ5</f>
        <v>43574</v>
      </c>
      <c r="CS23" s="24"/>
    </row>
    <row r="24" spans="1:97" ht="15" customHeight="1" x14ac:dyDescent="0.25">
      <c r="A24" s="55"/>
      <c r="B24" s="156"/>
      <c r="C24" s="157"/>
      <c r="D24" s="157"/>
      <c r="E24" s="157"/>
      <c r="F24" s="157"/>
      <c r="G24" s="157"/>
      <c r="H24" s="157"/>
      <c r="I24" s="157"/>
      <c r="J24" s="157"/>
      <c r="K24" s="157"/>
      <c r="L24" s="157"/>
      <c r="M24" s="157"/>
      <c r="N24" s="157"/>
      <c r="O24" s="157"/>
      <c r="P24" s="157"/>
      <c r="Q24" s="158"/>
      <c r="R24" s="55"/>
      <c r="S24" s="55"/>
      <c r="T24" s="174" t="s">
        <v>12</v>
      </c>
      <c r="U24" s="175"/>
      <c r="V24" s="175"/>
      <c r="W24" s="175"/>
      <c r="X24" s="175"/>
      <c r="Y24" s="175"/>
      <c r="Z24" s="175"/>
      <c r="AA24" s="176"/>
      <c r="AB24" s="171">
        <v>0.33333333333333331</v>
      </c>
      <c r="AC24" s="172"/>
      <c r="AD24" s="172"/>
      <c r="AE24" s="173"/>
      <c r="AF24" s="55"/>
      <c r="AG24" s="140" t="s">
        <v>94</v>
      </c>
      <c r="AH24" s="141"/>
      <c r="AI24" s="141"/>
      <c r="AJ24" s="141"/>
      <c r="AK24" s="141"/>
      <c r="AL24" s="141"/>
      <c r="AM24" s="141"/>
      <c r="AN24" s="141"/>
      <c r="AO24" s="141"/>
      <c r="AP24" s="141"/>
      <c r="AQ24" s="141"/>
      <c r="AR24" s="141"/>
      <c r="AS24" s="142"/>
      <c r="AT24" s="55"/>
      <c r="BM24" s="14" t="s">
        <v>25</v>
      </c>
      <c r="BR24" s="19" t="str">
        <f t="shared" ca="1" si="1"/>
        <v>X</v>
      </c>
      <c r="BS24" s="5">
        <f t="shared" si="9"/>
        <v>43486</v>
      </c>
      <c r="BT24" s="19" t="str">
        <f t="shared" si="2"/>
        <v>Mon</v>
      </c>
      <c r="BU24" s="19" t="str">
        <f t="shared" si="3"/>
        <v>Jan 2019</v>
      </c>
      <c r="BV24" s="32">
        <f t="shared" ca="1" si="0"/>
        <v>0.33333333333333331</v>
      </c>
      <c r="BX24" s="75">
        <f>IF($BS24="", "", SUMIF(Expenses!$B$11:$B$2510, $BS24, Expenses!$S$11:$S$2510))</f>
        <v>0</v>
      </c>
      <c r="CJ24" s="28">
        <f t="shared" si="14"/>
        <v>43577</v>
      </c>
      <c r="CS24" s="24"/>
    </row>
    <row r="25" spans="1:97" ht="15" customHeight="1" x14ac:dyDescent="0.25">
      <c r="A25" s="55"/>
      <c r="B25" s="159"/>
      <c r="C25" s="160"/>
      <c r="D25" s="160"/>
      <c r="E25" s="160"/>
      <c r="F25" s="160"/>
      <c r="G25" s="160"/>
      <c r="H25" s="160"/>
      <c r="I25" s="160"/>
      <c r="J25" s="160"/>
      <c r="K25" s="160"/>
      <c r="L25" s="160"/>
      <c r="M25" s="160"/>
      <c r="N25" s="160"/>
      <c r="O25" s="160"/>
      <c r="P25" s="160"/>
      <c r="Q25" s="161"/>
      <c r="R25" s="55"/>
      <c r="S25" s="55"/>
      <c r="T25" s="174" t="s">
        <v>11</v>
      </c>
      <c r="U25" s="175"/>
      <c r="V25" s="175"/>
      <c r="W25" s="175"/>
      <c r="X25" s="175"/>
      <c r="Y25" s="175"/>
      <c r="Z25" s="175"/>
      <c r="AA25" s="176"/>
      <c r="AB25" s="171">
        <v>0.33333333333333331</v>
      </c>
      <c r="AC25" s="172"/>
      <c r="AD25" s="172"/>
      <c r="AE25" s="173"/>
      <c r="AF25" s="55"/>
      <c r="AG25" s="143"/>
      <c r="AH25" s="144"/>
      <c r="AI25" s="144"/>
      <c r="AJ25" s="144"/>
      <c r="AK25" s="144"/>
      <c r="AL25" s="144"/>
      <c r="AM25" s="144"/>
      <c r="AN25" s="144"/>
      <c r="AO25" s="144"/>
      <c r="AP25" s="144"/>
      <c r="AQ25" s="144"/>
      <c r="AR25" s="144"/>
      <c r="AS25" s="145"/>
      <c r="AT25" s="55"/>
      <c r="BM25" s="19" t="s">
        <v>27</v>
      </c>
      <c r="BR25" s="19" t="str">
        <f t="shared" ca="1" si="1"/>
        <v>X</v>
      </c>
      <c r="BS25" s="5">
        <f t="shared" si="9"/>
        <v>43487</v>
      </c>
      <c r="BT25" s="19" t="str">
        <f t="shared" si="2"/>
        <v>Tue</v>
      </c>
      <c r="BU25" s="19" t="str">
        <f t="shared" si="3"/>
        <v>Jan 2019</v>
      </c>
      <c r="BV25" s="32">
        <f t="shared" ca="1" si="0"/>
        <v>0.33333333333333331</v>
      </c>
      <c r="BX25" s="75">
        <f>IF($BS25="", "", SUMIF(Expenses!$B$11:$B$2510, $BS25, Expenses!$S$11:$S$2510))</f>
        <v>0</v>
      </c>
      <c r="CJ25" s="28">
        <f t="shared" si="14"/>
        <v>43591</v>
      </c>
      <c r="CS25" s="24"/>
    </row>
    <row r="26" spans="1:97" ht="15" customHeight="1" x14ac:dyDescent="0.25">
      <c r="A26" s="55"/>
      <c r="B26" s="159"/>
      <c r="C26" s="160"/>
      <c r="D26" s="160"/>
      <c r="E26" s="160"/>
      <c r="F26" s="160"/>
      <c r="G26" s="160"/>
      <c r="H26" s="160"/>
      <c r="I26" s="160"/>
      <c r="J26" s="160"/>
      <c r="K26" s="160"/>
      <c r="L26" s="160"/>
      <c r="M26" s="160"/>
      <c r="N26" s="160"/>
      <c r="O26" s="160"/>
      <c r="P26" s="160"/>
      <c r="Q26" s="161"/>
      <c r="R26" s="55"/>
      <c r="S26" s="55"/>
      <c r="T26" s="174" t="s">
        <v>13</v>
      </c>
      <c r="U26" s="175"/>
      <c r="V26" s="175"/>
      <c r="W26" s="175"/>
      <c r="X26" s="175"/>
      <c r="Y26" s="175"/>
      <c r="Z26" s="175"/>
      <c r="AA26" s="176"/>
      <c r="AB26" s="171">
        <v>0.33333333333333331</v>
      </c>
      <c r="AC26" s="172"/>
      <c r="AD26" s="172"/>
      <c r="AE26" s="173"/>
      <c r="AF26" s="55"/>
      <c r="AG26" s="143"/>
      <c r="AH26" s="144"/>
      <c r="AI26" s="144"/>
      <c r="AJ26" s="144"/>
      <c r="AK26" s="144"/>
      <c r="AL26" s="144"/>
      <c r="AM26" s="144"/>
      <c r="AN26" s="144"/>
      <c r="AO26" s="144"/>
      <c r="AP26" s="144"/>
      <c r="AQ26" s="144"/>
      <c r="AR26" s="144"/>
      <c r="AS26" s="145"/>
      <c r="AT26" s="55"/>
      <c r="BM26" s="19" t="s">
        <v>29</v>
      </c>
      <c r="BR26" s="19" t="str">
        <f t="shared" ca="1" si="1"/>
        <v>X</v>
      </c>
      <c r="BS26" s="5">
        <f t="shared" si="9"/>
        <v>43488</v>
      </c>
      <c r="BT26" s="19" t="str">
        <f t="shared" si="2"/>
        <v>Wed</v>
      </c>
      <c r="BU26" s="19" t="str">
        <f t="shared" si="3"/>
        <v>Jan 2019</v>
      </c>
      <c r="BV26" s="32">
        <f t="shared" ca="1" si="0"/>
        <v>0.33333333333333331</v>
      </c>
      <c r="BX26" s="75">
        <f>IF($BS26="", "", SUMIF(Expenses!$B$11:$B$2510, $BS26, Expenses!$S$11:$S$2510))</f>
        <v>0</v>
      </c>
      <c r="CJ26" s="28">
        <f t="shared" si="14"/>
        <v>43612</v>
      </c>
      <c r="CS26" s="24"/>
    </row>
    <row r="27" spans="1:97" ht="15" customHeight="1" x14ac:dyDescent="0.25">
      <c r="A27" s="55"/>
      <c r="B27" s="159"/>
      <c r="C27" s="160"/>
      <c r="D27" s="160"/>
      <c r="E27" s="160"/>
      <c r="F27" s="160"/>
      <c r="G27" s="160"/>
      <c r="H27" s="160"/>
      <c r="I27" s="160"/>
      <c r="J27" s="160"/>
      <c r="K27" s="160"/>
      <c r="L27" s="160"/>
      <c r="M27" s="160"/>
      <c r="N27" s="160"/>
      <c r="O27" s="160"/>
      <c r="P27" s="160"/>
      <c r="Q27" s="161"/>
      <c r="R27" s="55"/>
      <c r="S27" s="55"/>
      <c r="T27" s="174" t="s">
        <v>14</v>
      </c>
      <c r="U27" s="175"/>
      <c r="V27" s="175"/>
      <c r="W27" s="175"/>
      <c r="X27" s="175"/>
      <c r="Y27" s="175"/>
      <c r="Z27" s="175"/>
      <c r="AA27" s="176"/>
      <c r="AB27" s="171">
        <v>0.33333333333333331</v>
      </c>
      <c r="AC27" s="172"/>
      <c r="AD27" s="172"/>
      <c r="AE27" s="173"/>
      <c r="AF27" s="55"/>
      <c r="AG27" s="143"/>
      <c r="AH27" s="144"/>
      <c r="AI27" s="144"/>
      <c r="AJ27" s="144"/>
      <c r="AK27" s="144"/>
      <c r="AL27" s="144"/>
      <c r="AM27" s="144"/>
      <c r="AN27" s="144"/>
      <c r="AO27" s="144"/>
      <c r="AP27" s="144"/>
      <c r="AQ27" s="144"/>
      <c r="AR27" s="144"/>
      <c r="AS27" s="145"/>
      <c r="AT27" s="55"/>
      <c r="BM27" s="19" t="s">
        <v>31</v>
      </c>
      <c r="BR27" s="19" t="str">
        <f t="shared" ca="1" si="1"/>
        <v>X</v>
      </c>
      <c r="BS27" s="5">
        <f t="shared" si="9"/>
        <v>43489</v>
      </c>
      <c r="BT27" s="19" t="str">
        <f t="shared" si="2"/>
        <v>Thu</v>
      </c>
      <c r="BU27" s="19" t="str">
        <f t="shared" si="3"/>
        <v>Jan 2019</v>
      </c>
      <c r="BV27" s="32">
        <f t="shared" ca="1" si="0"/>
        <v>0.33333333333333331</v>
      </c>
      <c r="BX27" s="75">
        <f>IF($BS27="", "", SUMIF(Expenses!$B$11:$B$2510, $BS27, Expenses!$S$11:$S$2510))</f>
        <v>0</v>
      </c>
      <c r="CJ27" s="28">
        <f t="shared" si="14"/>
        <v>43703</v>
      </c>
      <c r="CS27" s="24"/>
    </row>
    <row r="28" spans="1:97" ht="15" customHeight="1" x14ac:dyDescent="0.25">
      <c r="A28" s="55"/>
      <c r="B28" s="162"/>
      <c r="C28" s="163"/>
      <c r="D28" s="163"/>
      <c r="E28" s="163"/>
      <c r="F28" s="163"/>
      <c r="G28" s="163"/>
      <c r="H28" s="163"/>
      <c r="I28" s="163"/>
      <c r="J28" s="163"/>
      <c r="K28" s="163"/>
      <c r="L28" s="163"/>
      <c r="M28" s="163"/>
      <c r="N28" s="163"/>
      <c r="O28" s="163"/>
      <c r="P28" s="163"/>
      <c r="Q28" s="164"/>
      <c r="R28" s="55"/>
      <c r="S28" s="55"/>
      <c r="T28" s="174" t="s">
        <v>15</v>
      </c>
      <c r="U28" s="175"/>
      <c r="V28" s="175"/>
      <c r="W28" s="175"/>
      <c r="X28" s="175"/>
      <c r="Y28" s="175"/>
      <c r="Z28" s="175"/>
      <c r="AA28" s="176"/>
      <c r="AB28" s="171">
        <v>0.25</v>
      </c>
      <c r="AC28" s="172"/>
      <c r="AD28" s="172"/>
      <c r="AE28" s="173"/>
      <c r="AF28" s="55"/>
      <c r="AG28" s="143"/>
      <c r="AH28" s="144"/>
      <c r="AI28" s="144"/>
      <c r="AJ28" s="144"/>
      <c r="AK28" s="144"/>
      <c r="AL28" s="144"/>
      <c r="AM28" s="144"/>
      <c r="AN28" s="144"/>
      <c r="AO28" s="144"/>
      <c r="AP28" s="144"/>
      <c r="AQ28" s="144"/>
      <c r="AR28" s="144"/>
      <c r="AS28" s="145"/>
      <c r="AT28" s="55"/>
      <c r="BM28" s="19" t="s">
        <v>33</v>
      </c>
      <c r="BR28" s="19" t="str">
        <f t="shared" ca="1" si="1"/>
        <v>X</v>
      </c>
      <c r="BS28" s="5">
        <f t="shared" si="9"/>
        <v>43490</v>
      </c>
      <c r="BT28" s="19" t="str">
        <f t="shared" si="2"/>
        <v>Fri</v>
      </c>
      <c r="BU28" s="19" t="str">
        <f t="shared" si="3"/>
        <v>Jan 2019</v>
      </c>
      <c r="BV28" s="32">
        <f t="shared" ca="1" si="0"/>
        <v>0.25</v>
      </c>
      <c r="BX28" s="75">
        <f>IF($BS28="", "", SUMIF(Expenses!$B$11:$B$2510, $BS28, Expenses!$S$11:$S$2510))</f>
        <v>0</v>
      </c>
      <c r="CJ28" s="28">
        <f t="shared" si="14"/>
        <v>43824</v>
      </c>
      <c r="CS28" s="24"/>
    </row>
    <row r="29" spans="1:97" ht="15" customHeight="1" x14ac:dyDescent="0.25">
      <c r="A29" s="55"/>
      <c r="B29" s="55"/>
      <c r="C29" s="55"/>
      <c r="D29" s="55"/>
      <c r="E29" s="55"/>
      <c r="F29" s="55"/>
      <c r="G29" s="55"/>
      <c r="H29" s="55"/>
      <c r="I29" s="55"/>
      <c r="J29" s="55"/>
      <c r="K29" s="55"/>
      <c r="L29" s="55"/>
      <c r="M29" s="55"/>
      <c r="N29" s="55"/>
      <c r="O29" s="55"/>
      <c r="P29" s="55"/>
      <c r="Q29" s="55"/>
      <c r="R29" s="55"/>
      <c r="S29" s="55"/>
      <c r="T29" s="174" t="s">
        <v>16</v>
      </c>
      <c r="U29" s="175"/>
      <c r="V29" s="175"/>
      <c r="W29" s="175"/>
      <c r="X29" s="175"/>
      <c r="Y29" s="175"/>
      <c r="Z29" s="175"/>
      <c r="AA29" s="176"/>
      <c r="AB29" s="171">
        <v>0</v>
      </c>
      <c r="AC29" s="172"/>
      <c r="AD29" s="172"/>
      <c r="AE29" s="173"/>
      <c r="AF29" s="55"/>
      <c r="AG29" s="143"/>
      <c r="AH29" s="144"/>
      <c r="AI29" s="144"/>
      <c r="AJ29" s="144"/>
      <c r="AK29" s="144"/>
      <c r="AL29" s="144"/>
      <c r="AM29" s="144"/>
      <c r="AN29" s="144"/>
      <c r="AO29" s="144"/>
      <c r="AP29" s="144"/>
      <c r="AQ29" s="144"/>
      <c r="AR29" s="144"/>
      <c r="AS29" s="145"/>
      <c r="AT29" s="55"/>
      <c r="BM29" s="19" t="s">
        <v>35</v>
      </c>
      <c r="BR29" s="19" t="str">
        <f t="shared" ca="1" si="1"/>
        <v>X</v>
      </c>
      <c r="BS29" s="5">
        <f t="shared" si="9"/>
        <v>43491</v>
      </c>
      <c r="BT29" s="19" t="str">
        <f t="shared" si="2"/>
        <v>Sat</v>
      </c>
      <c r="BU29" s="19" t="str">
        <f t="shared" si="3"/>
        <v>Jan 2019</v>
      </c>
      <c r="BV29" s="32">
        <f t="shared" ca="1" si="0"/>
        <v>0</v>
      </c>
      <c r="BX29" s="75">
        <f>IF($BS29="", "", SUMIF(Expenses!$B$11:$B$2510, $BS29, Expenses!$S$11:$S$2510))</f>
        <v>0</v>
      </c>
      <c r="CA29" s="83"/>
      <c r="CJ29" s="28">
        <f t="shared" si="14"/>
        <v>43825</v>
      </c>
      <c r="CS29" s="24"/>
    </row>
    <row r="30" spans="1:97" ht="15" customHeight="1" x14ac:dyDescent="0.25">
      <c r="A30" s="55"/>
      <c r="B30" s="165" t="s">
        <v>82</v>
      </c>
      <c r="C30" s="166"/>
      <c r="D30" s="166"/>
      <c r="E30" s="166"/>
      <c r="F30" s="166"/>
      <c r="G30" s="166"/>
      <c r="H30" s="166"/>
      <c r="I30" s="166"/>
      <c r="J30" s="166"/>
      <c r="K30" s="166"/>
      <c r="L30" s="166"/>
      <c r="M30" s="166"/>
      <c r="N30" s="166"/>
      <c r="O30" s="166"/>
      <c r="P30" s="166"/>
      <c r="Q30" s="167"/>
      <c r="R30" s="55"/>
      <c r="S30" s="55"/>
      <c r="T30" s="174" t="s">
        <v>17</v>
      </c>
      <c r="U30" s="175"/>
      <c r="V30" s="175"/>
      <c r="W30" s="175"/>
      <c r="X30" s="175"/>
      <c r="Y30" s="175"/>
      <c r="Z30" s="175"/>
      <c r="AA30" s="176"/>
      <c r="AB30" s="171">
        <v>0</v>
      </c>
      <c r="AC30" s="172"/>
      <c r="AD30" s="172"/>
      <c r="AE30" s="173"/>
      <c r="AF30" s="55"/>
      <c r="AG30" s="143"/>
      <c r="AH30" s="144"/>
      <c r="AI30" s="144"/>
      <c r="AJ30" s="144"/>
      <c r="AK30" s="144"/>
      <c r="AL30" s="144"/>
      <c r="AM30" s="144"/>
      <c r="AN30" s="144"/>
      <c r="AO30" s="144"/>
      <c r="AP30" s="144"/>
      <c r="AQ30" s="144"/>
      <c r="AR30" s="144"/>
      <c r="AS30" s="145"/>
      <c r="AT30" s="55"/>
      <c r="BM30" s="19" t="s">
        <v>37</v>
      </c>
      <c r="BR30" s="19" t="str">
        <f t="shared" ca="1" si="1"/>
        <v>X</v>
      </c>
      <c r="BS30" s="5">
        <f t="shared" si="9"/>
        <v>43492</v>
      </c>
      <c r="BT30" s="19" t="str">
        <f t="shared" si="2"/>
        <v>Sun</v>
      </c>
      <c r="BU30" s="19" t="str">
        <f t="shared" si="3"/>
        <v>Jan 2019</v>
      </c>
      <c r="BV30" s="32">
        <f t="shared" ca="1" si="0"/>
        <v>0</v>
      </c>
      <c r="BX30" s="75">
        <f>IF($BS30="", "", SUMIF(Expenses!$B$11:$B$2510, $BS30, Expenses!$S$11:$S$2510))</f>
        <v>0</v>
      </c>
      <c r="CJ30" s="28">
        <f t="shared" ref="CJ30:CJ37" si="15">CJ13</f>
        <v>43831</v>
      </c>
    </row>
    <row r="31" spans="1:97" ht="15" customHeight="1" x14ac:dyDescent="0.25">
      <c r="A31" s="55"/>
      <c r="B31" s="168"/>
      <c r="C31" s="169"/>
      <c r="D31" s="169"/>
      <c r="E31" s="169"/>
      <c r="F31" s="169"/>
      <c r="G31" s="169"/>
      <c r="H31" s="169"/>
      <c r="I31" s="169"/>
      <c r="J31" s="169"/>
      <c r="K31" s="169"/>
      <c r="L31" s="169"/>
      <c r="M31" s="169"/>
      <c r="N31" s="169"/>
      <c r="O31" s="169"/>
      <c r="P31" s="169"/>
      <c r="Q31" s="170"/>
      <c r="R31" s="55"/>
      <c r="S31" s="55"/>
      <c r="T31" s="174" t="s">
        <v>90</v>
      </c>
      <c r="U31" s="175"/>
      <c r="V31" s="175"/>
      <c r="W31" s="175"/>
      <c r="X31" s="175"/>
      <c r="Y31" s="175"/>
      <c r="Z31" s="175"/>
      <c r="AA31" s="176"/>
      <c r="AB31" s="171">
        <v>0</v>
      </c>
      <c r="AC31" s="172"/>
      <c r="AD31" s="172"/>
      <c r="AE31" s="173"/>
      <c r="AF31" s="55"/>
      <c r="AG31" s="146"/>
      <c r="AH31" s="147"/>
      <c r="AI31" s="147"/>
      <c r="AJ31" s="147"/>
      <c r="AK31" s="147"/>
      <c r="AL31" s="147"/>
      <c r="AM31" s="147"/>
      <c r="AN31" s="147"/>
      <c r="AO31" s="147"/>
      <c r="AP31" s="147"/>
      <c r="AQ31" s="147"/>
      <c r="AR31" s="147"/>
      <c r="AS31" s="148"/>
      <c r="AT31" s="55"/>
      <c r="BM31" s="20" t="str">
        <f>BT2</f>
        <v>BH</v>
      </c>
      <c r="BR31" s="19" t="str">
        <f t="shared" ca="1" si="1"/>
        <v>X</v>
      </c>
      <c r="BS31" s="5">
        <f t="shared" si="9"/>
        <v>43493</v>
      </c>
      <c r="BT31" s="19" t="str">
        <f t="shared" si="2"/>
        <v>Mon</v>
      </c>
      <c r="BU31" s="19" t="str">
        <f t="shared" si="3"/>
        <v>Jan 2019</v>
      </c>
      <c r="BV31" s="32">
        <f t="shared" ca="1" si="0"/>
        <v>0.33333333333333331</v>
      </c>
      <c r="BX31" s="75">
        <f>IF($BS31="", "", SUMIF(Expenses!$B$11:$B$2510, $BS31, Expenses!$S$11:$S$2510))</f>
        <v>0</v>
      </c>
      <c r="CJ31" s="28">
        <f t="shared" si="15"/>
        <v>43931</v>
      </c>
    </row>
    <row r="32" spans="1:97" ht="15" customHeight="1" x14ac:dyDescent="0.2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BR32" s="19" t="str">
        <f t="shared" ca="1" si="1"/>
        <v>X</v>
      </c>
      <c r="BS32" s="5">
        <f t="shared" si="9"/>
        <v>43494</v>
      </c>
      <c r="BT32" s="19" t="str">
        <f t="shared" si="2"/>
        <v>Tue</v>
      </c>
      <c r="BU32" s="19" t="str">
        <f t="shared" si="3"/>
        <v>Jan 2019</v>
      </c>
      <c r="BV32" s="32">
        <f t="shared" ca="1" si="0"/>
        <v>0.33333333333333331</v>
      </c>
      <c r="BX32" s="75">
        <f>IF($BS32="", "", SUMIF(Expenses!$B$11:$B$2510, $BS32, Expenses!$S$11:$S$2510))</f>
        <v>0</v>
      </c>
      <c r="CJ32" s="28">
        <f t="shared" si="15"/>
        <v>43934</v>
      </c>
    </row>
    <row r="33" spans="1:88" ht="15" customHeight="1" x14ac:dyDescent="0.25">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BR33" s="19" t="str">
        <f t="shared" ca="1" si="1"/>
        <v>X</v>
      </c>
      <c r="BS33" s="5">
        <f t="shared" si="9"/>
        <v>43495</v>
      </c>
      <c r="BT33" s="19" t="str">
        <f t="shared" si="2"/>
        <v>Wed</v>
      </c>
      <c r="BU33" s="19" t="str">
        <f t="shared" si="3"/>
        <v>Jan 2019</v>
      </c>
      <c r="BV33" s="32">
        <f t="shared" ca="1" si="0"/>
        <v>0.33333333333333331</v>
      </c>
      <c r="BX33" s="75">
        <f>IF($BS33="", "", SUMIF(Expenses!$B$11:$B$2510, $BS33, Expenses!$S$11:$S$2510))</f>
        <v>0</v>
      </c>
      <c r="CJ33" s="28">
        <f t="shared" si="15"/>
        <v>43955</v>
      </c>
    </row>
    <row r="34" spans="1:88" ht="15" customHeight="1" x14ac:dyDescent="0.25">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BR34" s="19" t="str">
        <f t="shared" ca="1" si="1"/>
        <v>X</v>
      </c>
      <c r="BS34" s="5">
        <f t="shared" si="9"/>
        <v>43496</v>
      </c>
      <c r="BT34" s="19" t="str">
        <f t="shared" si="2"/>
        <v>Thu</v>
      </c>
      <c r="BU34" s="19" t="str">
        <f t="shared" si="3"/>
        <v>Jan 2019</v>
      </c>
      <c r="BV34" s="32">
        <f t="shared" ca="1" si="0"/>
        <v>0.33333333333333331</v>
      </c>
      <c r="BX34" s="75">
        <f>IF($BS34="", "", SUMIF(Expenses!$B$11:$B$2510, $BS34, Expenses!$S$11:$S$2510))</f>
        <v>0</v>
      </c>
      <c r="CJ34" s="28">
        <f t="shared" si="15"/>
        <v>43976</v>
      </c>
    </row>
    <row r="35" spans="1:88" ht="15" customHeight="1" x14ac:dyDescent="0.25">
      <c r="A35" s="55"/>
      <c r="B35" s="127" t="s">
        <v>83</v>
      </c>
      <c r="C35" s="128"/>
      <c r="D35" s="128"/>
      <c r="E35" s="128"/>
      <c r="F35" s="128"/>
      <c r="G35" s="128"/>
      <c r="H35" s="128"/>
      <c r="I35" s="128"/>
      <c r="J35" s="128"/>
      <c r="K35" s="128"/>
      <c r="L35" s="128"/>
      <c r="M35" s="128"/>
      <c r="N35" s="128"/>
      <c r="O35" s="128"/>
      <c r="P35" s="128"/>
      <c r="Q35" s="128"/>
      <c r="R35" s="128"/>
      <c r="S35" s="128"/>
      <c r="T35" s="128"/>
      <c r="U35" s="128"/>
      <c r="V35" s="129"/>
      <c r="W35" s="55"/>
      <c r="X35" s="55"/>
      <c r="Y35" s="127" t="s">
        <v>84</v>
      </c>
      <c r="Z35" s="128"/>
      <c r="AA35" s="128"/>
      <c r="AB35" s="128"/>
      <c r="AC35" s="128"/>
      <c r="AD35" s="128"/>
      <c r="AE35" s="128"/>
      <c r="AF35" s="128"/>
      <c r="AG35" s="128"/>
      <c r="AH35" s="128"/>
      <c r="AI35" s="128"/>
      <c r="AJ35" s="128"/>
      <c r="AK35" s="128"/>
      <c r="AL35" s="128"/>
      <c r="AM35" s="128"/>
      <c r="AN35" s="128"/>
      <c r="AO35" s="128"/>
      <c r="AP35" s="128"/>
      <c r="AQ35" s="128"/>
      <c r="AR35" s="128"/>
      <c r="AS35" s="129"/>
      <c r="AT35" s="55"/>
      <c r="BR35" s="19" t="str">
        <f t="shared" ca="1" si="1"/>
        <v>X</v>
      </c>
      <c r="BS35" s="5">
        <f t="shared" si="9"/>
        <v>43497</v>
      </c>
      <c r="BT35" s="19" t="str">
        <f t="shared" si="2"/>
        <v>Fri</v>
      </c>
      <c r="BU35" s="19" t="str">
        <f t="shared" si="3"/>
        <v>Feb 2019</v>
      </c>
      <c r="BV35" s="32">
        <f t="shared" ca="1" si="0"/>
        <v>0.25</v>
      </c>
      <c r="BX35" s="75">
        <f>IF($BS35="", "", SUMIF(Expenses!$B$11:$B$2510, $BS35, Expenses!$S$11:$S$2510))</f>
        <v>0</v>
      </c>
      <c r="CJ35" s="28">
        <f t="shared" si="15"/>
        <v>44074</v>
      </c>
    </row>
    <row r="36" spans="1:88" ht="15" customHeight="1" x14ac:dyDescent="0.25">
      <c r="A36" s="55"/>
      <c r="B36" s="156"/>
      <c r="C36" s="157"/>
      <c r="D36" s="157"/>
      <c r="E36" s="157"/>
      <c r="F36" s="157"/>
      <c r="G36" s="157"/>
      <c r="H36" s="157"/>
      <c r="I36" s="157"/>
      <c r="J36" s="157"/>
      <c r="K36" s="157"/>
      <c r="L36" s="157"/>
      <c r="M36" s="157"/>
      <c r="N36" s="157"/>
      <c r="O36" s="157"/>
      <c r="P36" s="157"/>
      <c r="Q36" s="157"/>
      <c r="R36" s="157"/>
      <c r="S36" s="157"/>
      <c r="T36" s="157"/>
      <c r="U36" s="157"/>
      <c r="V36" s="158"/>
      <c r="W36" s="55"/>
      <c r="X36" s="55"/>
      <c r="Y36" s="156"/>
      <c r="Z36" s="157"/>
      <c r="AA36" s="157"/>
      <c r="AB36" s="157"/>
      <c r="AC36" s="157"/>
      <c r="AD36" s="157"/>
      <c r="AE36" s="157"/>
      <c r="AF36" s="157"/>
      <c r="AG36" s="157"/>
      <c r="AH36" s="157"/>
      <c r="AI36" s="157"/>
      <c r="AJ36" s="157"/>
      <c r="AK36" s="157"/>
      <c r="AL36" s="157"/>
      <c r="AM36" s="157"/>
      <c r="AN36" s="157"/>
      <c r="AO36" s="157"/>
      <c r="AP36" s="157"/>
      <c r="AQ36" s="157"/>
      <c r="AR36" s="157"/>
      <c r="AS36" s="158"/>
      <c r="AT36" s="55"/>
      <c r="BR36" s="19" t="str">
        <f t="shared" ca="1" si="1"/>
        <v>X</v>
      </c>
      <c r="BS36" s="5">
        <f t="shared" si="9"/>
        <v>43498</v>
      </c>
      <c r="BT36" s="19" t="str">
        <f t="shared" si="2"/>
        <v>Sat</v>
      </c>
      <c r="BU36" s="19" t="str">
        <f t="shared" si="3"/>
        <v>Feb 2019</v>
      </c>
      <c r="BV36" s="32">
        <f t="shared" ca="1" si="0"/>
        <v>0</v>
      </c>
      <c r="BX36" s="75">
        <f>IF($BS36="", "", SUMIF(Expenses!$B$11:$B$2510, $BS36, Expenses!$S$11:$S$2510))</f>
        <v>0</v>
      </c>
      <c r="CJ36" s="28">
        <f t="shared" si="15"/>
        <v>44190</v>
      </c>
    </row>
    <row r="37" spans="1:88" ht="15" customHeight="1" x14ac:dyDescent="0.25">
      <c r="A37" s="55"/>
      <c r="B37" s="159"/>
      <c r="C37" s="160"/>
      <c r="D37" s="160"/>
      <c r="E37" s="160"/>
      <c r="F37" s="160"/>
      <c r="G37" s="160"/>
      <c r="H37" s="160"/>
      <c r="I37" s="160"/>
      <c r="J37" s="160"/>
      <c r="K37" s="160"/>
      <c r="L37" s="160"/>
      <c r="M37" s="160"/>
      <c r="N37" s="160"/>
      <c r="O37" s="160"/>
      <c r="P37" s="160"/>
      <c r="Q37" s="160"/>
      <c r="R37" s="160"/>
      <c r="S37" s="160"/>
      <c r="T37" s="160"/>
      <c r="U37" s="160"/>
      <c r="V37" s="161"/>
      <c r="W37" s="55"/>
      <c r="X37" s="55"/>
      <c r="Y37" s="159"/>
      <c r="Z37" s="160"/>
      <c r="AA37" s="160"/>
      <c r="AB37" s="160"/>
      <c r="AC37" s="160"/>
      <c r="AD37" s="160"/>
      <c r="AE37" s="160"/>
      <c r="AF37" s="160"/>
      <c r="AG37" s="160"/>
      <c r="AH37" s="160"/>
      <c r="AI37" s="160"/>
      <c r="AJ37" s="160"/>
      <c r="AK37" s="160"/>
      <c r="AL37" s="160"/>
      <c r="AM37" s="160"/>
      <c r="AN37" s="160"/>
      <c r="AO37" s="160"/>
      <c r="AP37" s="160"/>
      <c r="AQ37" s="160"/>
      <c r="AR37" s="160"/>
      <c r="AS37" s="161"/>
      <c r="AT37" s="55"/>
      <c r="BR37" s="19" t="str">
        <f t="shared" ca="1" si="1"/>
        <v>X</v>
      </c>
      <c r="BS37" s="5">
        <f t="shared" si="9"/>
        <v>43499</v>
      </c>
      <c r="BT37" s="19" t="str">
        <f t="shared" si="2"/>
        <v>Sun</v>
      </c>
      <c r="BU37" s="19" t="str">
        <f t="shared" si="3"/>
        <v>Feb 2019</v>
      </c>
      <c r="BV37" s="32">
        <f t="shared" ca="1" si="0"/>
        <v>0</v>
      </c>
      <c r="BX37" s="75">
        <f>IF($BS37="", "", SUMIF(Expenses!$B$11:$B$2510, $BS37, Expenses!$S$11:$S$2510))</f>
        <v>0</v>
      </c>
      <c r="CJ37" s="29">
        <f t="shared" si="15"/>
        <v>44193</v>
      </c>
    </row>
    <row r="38" spans="1:88" ht="15" customHeight="1" x14ac:dyDescent="0.25">
      <c r="A38" s="55"/>
      <c r="B38" s="159"/>
      <c r="C38" s="160"/>
      <c r="D38" s="160"/>
      <c r="E38" s="160"/>
      <c r="F38" s="160"/>
      <c r="G38" s="160"/>
      <c r="H38" s="160"/>
      <c r="I38" s="160"/>
      <c r="J38" s="160"/>
      <c r="K38" s="160"/>
      <c r="L38" s="160"/>
      <c r="M38" s="160"/>
      <c r="N38" s="160"/>
      <c r="O38" s="160"/>
      <c r="P38" s="160"/>
      <c r="Q38" s="160"/>
      <c r="R38" s="160"/>
      <c r="S38" s="160"/>
      <c r="T38" s="160"/>
      <c r="U38" s="160"/>
      <c r="V38" s="161"/>
      <c r="W38" s="55"/>
      <c r="X38" s="55"/>
      <c r="Y38" s="159"/>
      <c r="Z38" s="160"/>
      <c r="AA38" s="160"/>
      <c r="AB38" s="160"/>
      <c r="AC38" s="160"/>
      <c r="AD38" s="160"/>
      <c r="AE38" s="160"/>
      <c r="AF38" s="160"/>
      <c r="AG38" s="160"/>
      <c r="AH38" s="160"/>
      <c r="AI38" s="160"/>
      <c r="AJ38" s="160"/>
      <c r="AK38" s="160"/>
      <c r="AL38" s="160"/>
      <c r="AM38" s="160"/>
      <c r="AN38" s="160"/>
      <c r="AO38" s="160"/>
      <c r="AP38" s="160"/>
      <c r="AQ38" s="160"/>
      <c r="AR38" s="160"/>
      <c r="AS38" s="161"/>
      <c r="AT38" s="55"/>
      <c r="BR38" s="19" t="str">
        <f t="shared" ca="1" si="1"/>
        <v>X</v>
      </c>
      <c r="BS38" s="5">
        <f t="shared" si="9"/>
        <v>43500</v>
      </c>
      <c r="BT38" s="19" t="str">
        <f t="shared" si="2"/>
        <v>Mon</v>
      </c>
      <c r="BU38" s="19" t="str">
        <f t="shared" si="3"/>
        <v>Feb 2019</v>
      </c>
      <c r="BV38" s="32">
        <f t="shared" ca="1" si="0"/>
        <v>0.33333333333333331</v>
      </c>
      <c r="BX38" s="75">
        <f>IF($BS38="", "", SUMIF(Expenses!$B$11:$B$2510, $BS38, Expenses!$S$11:$S$2510))</f>
        <v>0</v>
      </c>
    </row>
    <row r="39" spans="1:88" ht="15" customHeight="1" x14ac:dyDescent="0.25">
      <c r="A39" s="55"/>
      <c r="B39" s="159"/>
      <c r="C39" s="160"/>
      <c r="D39" s="160"/>
      <c r="E39" s="160"/>
      <c r="F39" s="160"/>
      <c r="G39" s="160"/>
      <c r="H39" s="160"/>
      <c r="I39" s="160"/>
      <c r="J39" s="160"/>
      <c r="K39" s="160"/>
      <c r="L39" s="160"/>
      <c r="M39" s="160"/>
      <c r="N39" s="160"/>
      <c r="O39" s="160"/>
      <c r="P39" s="160"/>
      <c r="Q39" s="160"/>
      <c r="R39" s="160"/>
      <c r="S39" s="160"/>
      <c r="T39" s="160"/>
      <c r="U39" s="160"/>
      <c r="V39" s="161"/>
      <c r="W39" s="55"/>
      <c r="X39" s="55"/>
      <c r="Y39" s="159"/>
      <c r="Z39" s="160"/>
      <c r="AA39" s="160"/>
      <c r="AB39" s="160"/>
      <c r="AC39" s="160"/>
      <c r="AD39" s="160"/>
      <c r="AE39" s="160"/>
      <c r="AF39" s="160"/>
      <c r="AG39" s="160"/>
      <c r="AH39" s="160"/>
      <c r="AI39" s="160"/>
      <c r="AJ39" s="160"/>
      <c r="AK39" s="160"/>
      <c r="AL39" s="160"/>
      <c r="AM39" s="160"/>
      <c r="AN39" s="160"/>
      <c r="AO39" s="160"/>
      <c r="AP39" s="160"/>
      <c r="AQ39" s="160"/>
      <c r="AR39" s="160"/>
      <c r="AS39" s="161"/>
      <c r="AT39" s="55"/>
      <c r="BR39" s="19" t="str">
        <f t="shared" ca="1" si="1"/>
        <v>X</v>
      </c>
      <c r="BS39" s="5">
        <f t="shared" si="9"/>
        <v>43501</v>
      </c>
      <c r="BT39" s="19" t="str">
        <f t="shared" si="2"/>
        <v>Tue</v>
      </c>
      <c r="BU39" s="19" t="str">
        <f t="shared" si="3"/>
        <v>Feb 2019</v>
      </c>
      <c r="BV39" s="32">
        <f t="shared" ca="1" si="0"/>
        <v>0.33333333333333331</v>
      </c>
      <c r="BX39" s="75">
        <f>IF($BS39="", "", SUMIF(Expenses!$B$11:$B$2510, $BS39, Expenses!$S$11:$S$2510))</f>
        <v>448</v>
      </c>
    </row>
    <row r="40" spans="1:88" ht="15" customHeight="1" x14ac:dyDescent="0.25">
      <c r="A40" s="55"/>
      <c r="B40" s="159"/>
      <c r="C40" s="160"/>
      <c r="D40" s="160"/>
      <c r="E40" s="160"/>
      <c r="F40" s="160"/>
      <c r="G40" s="160"/>
      <c r="H40" s="160"/>
      <c r="I40" s="160"/>
      <c r="J40" s="160"/>
      <c r="K40" s="160"/>
      <c r="L40" s="160"/>
      <c r="M40" s="160"/>
      <c r="N40" s="160"/>
      <c r="O40" s="160"/>
      <c r="P40" s="160"/>
      <c r="Q40" s="160"/>
      <c r="R40" s="160"/>
      <c r="S40" s="160"/>
      <c r="T40" s="160"/>
      <c r="U40" s="160"/>
      <c r="V40" s="161"/>
      <c r="W40" s="55"/>
      <c r="X40" s="55"/>
      <c r="Y40" s="159"/>
      <c r="Z40" s="160"/>
      <c r="AA40" s="160"/>
      <c r="AB40" s="160"/>
      <c r="AC40" s="160"/>
      <c r="AD40" s="160"/>
      <c r="AE40" s="160"/>
      <c r="AF40" s="160"/>
      <c r="AG40" s="160"/>
      <c r="AH40" s="160"/>
      <c r="AI40" s="160"/>
      <c r="AJ40" s="160"/>
      <c r="AK40" s="160"/>
      <c r="AL40" s="160"/>
      <c r="AM40" s="160"/>
      <c r="AN40" s="160"/>
      <c r="AO40" s="160"/>
      <c r="AP40" s="160"/>
      <c r="AQ40" s="160"/>
      <c r="AR40" s="160"/>
      <c r="AS40" s="161"/>
      <c r="AT40" s="55"/>
      <c r="BR40" s="19" t="str">
        <f t="shared" ca="1" si="1"/>
        <v>X</v>
      </c>
      <c r="BS40" s="5">
        <f t="shared" si="9"/>
        <v>43502</v>
      </c>
      <c r="BT40" s="19" t="str">
        <f t="shared" si="2"/>
        <v>Wed</v>
      </c>
      <c r="BU40" s="19" t="str">
        <f t="shared" si="3"/>
        <v>Feb 2019</v>
      </c>
      <c r="BV40" s="32">
        <f t="shared" ca="1" si="0"/>
        <v>0.33333333333333331</v>
      </c>
      <c r="BX40" s="75">
        <f>IF($BS40="", "", SUMIF(Expenses!$B$11:$B$2510, $BS40, Expenses!$S$11:$S$2510))</f>
        <v>380</v>
      </c>
    </row>
    <row r="41" spans="1:88" ht="15" customHeight="1" x14ac:dyDescent="0.25">
      <c r="A41" s="55"/>
      <c r="B41" s="159"/>
      <c r="C41" s="160"/>
      <c r="D41" s="160"/>
      <c r="E41" s="160"/>
      <c r="F41" s="160"/>
      <c r="G41" s="160"/>
      <c r="H41" s="160"/>
      <c r="I41" s="160"/>
      <c r="J41" s="160"/>
      <c r="K41" s="160"/>
      <c r="L41" s="160"/>
      <c r="M41" s="160"/>
      <c r="N41" s="160"/>
      <c r="O41" s="160"/>
      <c r="P41" s="160"/>
      <c r="Q41" s="160"/>
      <c r="R41" s="160"/>
      <c r="S41" s="160"/>
      <c r="T41" s="160"/>
      <c r="U41" s="160"/>
      <c r="V41" s="161"/>
      <c r="W41" s="55"/>
      <c r="X41" s="55"/>
      <c r="Y41" s="159"/>
      <c r="Z41" s="160"/>
      <c r="AA41" s="160"/>
      <c r="AB41" s="160"/>
      <c r="AC41" s="160"/>
      <c r="AD41" s="160"/>
      <c r="AE41" s="160"/>
      <c r="AF41" s="160"/>
      <c r="AG41" s="160"/>
      <c r="AH41" s="160"/>
      <c r="AI41" s="160"/>
      <c r="AJ41" s="160"/>
      <c r="AK41" s="160"/>
      <c r="AL41" s="160"/>
      <c r="AM41" s="160"/>
      <c r="AN41" s="160"/>
      <c r="AO41" s="160"/>
      <c r="AP41" s="160"/>
      <c r="AQ41" s="160"/>
      <c r="AR41" s="160"/>
      <c r="AS41" s="161"/>
      <c r="AT41" s="55"/>
      <c r="BR41" s="19" t="str">
        <f t="shared" ca="1" si="1"/>
        <v>X</v>
      </c>
      <c r="BS41" s="5">
        <f t="shared" si="9"/>
        <v>43503</v>
      </c>
      <c r="BT41" s="19" t="str">
        <f t="shared" si="2"/>
        <v>Thu</v>
      </c>
      <c r="BU41" s="19" t="str">
        <f t="shared" si="3"/>
        <v>Feb 2019</v>
      </c>
      <c r="BV41" s="32">
        <f t="shared" ca="1" si="0"/>
        <v>0.33333333333333331</v>
      </c>
      <c r="BX41" s="75">
        <f>IF($BS41="", "", SUMIF(Expenses!$B$11:$B$2510, $BS41, Expenses!$S$11:$S$2510))</f>
        <v>390</v>
      </c>
    </row>
    <row r="42" spans="1:88" ht="15" customHeight="1" x14ac:dyDescent="0.25">
      <c r="A42" s="55"/>
      <c r="B42" s="162"/>
      <c r="C42" s="163"/>
      <c r="D42" s="163"/>
      <c r="E42" s="163"/>
      <c r="F42" s="163"/>
      <c r="G42" s="163"/>
      <c r="H42" s="163"/>
      <c r="I42" s="163"/>
      <c r="J42" s="163"/>
      <c r="K42" s="163"/>
      <c r="L42" s="163"/>
      <c r="M42" s="163"/>
      <c r="N42" s="163"/>
      <c r="O42" s="163"/>
      <c r="P42" s="163"/>
      <c r="Q42" s="163"/>
      <c r="R42" s="163"/>
      <c r="S42" s="163"/>
      <c r="T42" s="163"/>
      <c r="U42" s="163"/>
      <c r="V42" s="164"/>
      <c r="W42" s="55"/>
      <c r="X42" s="55"/>
      <c r="Y42" s="162"/>
      <c r="Z42" s="163"/>
      <c r="AA42" s="163"/>
      <c r="AB42" s="163"/>
      <c r="AC42" s="163"/>
      <c r="AD42" s="163"/>
      <c r="AE42" s="163"/>
      <c r="AF42" s="163"/>
      <c r="AG42" s="163"/>
      <c r="AH42" s="163"/>
      <c r="AI42" s="163"/>
      <c r="AJ42" s="163"/>
      <c r="AK42" s="163"/>
      <c r="AL42" s="163"/>
      <c r="AM42" s="163"/>
      <c r="AN42" s="163"/>
      <c r="AO42" s="163"/>
      <c r="AP42" s="163"/>
      <c r="AQ42" s="163"/>
      <c r="AR42" s="163"/>
      <c r="AS42" s="164"/>
      <c r="AT42" s="55"/>
      <c r="BR42" s="19" t="str">
        <f t="shared" ca="1" si="1"/>
        <v>X</v>
      </c>
      <c r="BS42" s="5">
        <f t="shared" si="9"/>
        <v>43504</v>
      </c>
      <c r="BT42" s="19" t="str">
        <f t="shared" si="2"/>
        <v>Fri</v>
      </c>
      <c r="BU42" s="19" t="str">
        <f t="shared" si="3"/>
        <v>Feb 2019</v>
      </c>
      <c r="BV42" s="32">
        <f t="shared" ca="1" si="0"/>
        <v>0.25</v>
      </c>
      <c r="BX42" s="75">
        <f>IF($BS42="", "", SUMIF(Expenses!$B$11:$B$2510, $BS42, Expenses!$S$11:$S$2510))</f>
        <v>385</v>
      </c>
    </row>
    <row r="43" spans="1:88" ht="15" customHeight="1" x14ac:dyDescent="0.25">
      <c r="A43" s="55"/>
      <c r="B43" s="127" t="s">
        <v>85</v>
      </c>
      <c r="C43" s="128"/>
      <c r="D43" s="128"/>
      <c r="E43" s="128"/>
      <c r="F43" s="128"/>
      <c r="G43" s="128"/>
      <c r="H43" s="128"/>
      <c r="I43" s="128"/>
      <c r="J43" s="128"/>
      <c r="K43" s="128"/>
      <c r="L43" s="128"/>
      <c r="M43" s="128"/>
      <c r="N43" s="128"/>
      <c r="O43" s="128"/>
      <c r="P43" s="128"/>
      <c r="Q43" s="128"/>
      <c r="R43" s="128"/>
      <c r="S43" s="128"/>
      <c r="T43" s="128"/>
      <c r="U43" s="128"/>
      <c r="V43" s="129"/>
      <c r="W43" s="55"/>
      <c r="X43" s="55"/>
      <c r="Y43" s="127" t="s">
        <v>86</v>
      </c>
      <c r="Z43" s="128"/>
      <c r="AA43" s="128"/>
      <c r="AB43" s="128"/>
      <c r="AC43" s="128"/>
      <c r="AD43" s="128"/>
      <c r="AE43" s="128"/>
      <c r="AF43" s="128"/>
      <c r="AG43" s="128"/>
      <c r="AH43" s="128"/>
      <c r="AI43" s="128"/>
      <c r="AJ43" s="128"/>
      <c r="AK43" s="128"/>
      <c r="AL43" s="128"/>
      <c r="AM43" s="128"/>
      <c r="AN43" s="128"/>
      <c r="AO43" s="128"/>
      <c r="AP43" s="128"/>
      <c r="AQ43" s="128"/>
      <c r="AR43" s="128"/>
      <c r="AS43" s="129"/>
      <c r="AT43" s="55"/>
      <c r="BR43" s="19" t="str">
        <f t="shared" ca="1" si="1"/>
        <v>X</v>
      </c>
      <c r="BS43" s="5">
        <f t="shared" si="9"/>
        <v>43505</v>
      </c>
      <c r="BT43" s="19" t="str">
        <f t="shared" si="2"/>
        <v>Sat</v>
      </c>
      <c r="BU43" s="19" t="str">
        <f t="shared" si="3"/>
        <v>Feb 2019</v>
      </c>
      <c r="BV43" s="32">
        <f t="shared" ca="1" si="0"/>
        <v>0</v>
      </c>
      <c r="BX43" s="75">
        <f>IF($BS43="", "", SUMIF(Expenses!$B$11:$B$2510, $BS43, Expenses!$S$11:$S$2510))</f>
        <v>0</v>
      </c>
    </row>
    <row r="44" spans="1:88" ht="15" customHeight="1" x14ac:dyDescent="0.25">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BR44" s="19" t="str">
        <f t="shared" ca="1" si="1"/>
        <v>X</v>
      </c>
      <c r="BS44" s="5">
        <f t="shared" si="9"/>
        <v>43506</v>
      </c>
      <c r="BT44" s="19" t="str">
        <f t="shared" si="2"/>
        <v>Sun</v>
      </c>
      <c r="BU44" s="19" t="str">
        <f t="shared" si="3"/>
        <v>Feb 2019</v>
      </c>
      <c r="BV44" s="32">
        <f t="shared" ca="1" si="0"/>
        <v>0</v>
      </c>
      <c r="BX44" s="75">
        <f>IF($BS44="", "", SUMIF(Expenses!$B$11:$B$2510, $BS44, Expenses!$S$11:$S$2510))</f>
        <v>0</v>
      </c>
    </row>
    <row r="45" spans="1:88" ht="15" customHeight="1" x14ac:dyDescent="0.25">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BR45" s="19" t="str">
        <f t="shared" ca="1" si="1"/>
        <v>X</v>
      </c>
      <c r="BS45" s="5">
        <f t="shared" si="9"/>
        <v>43507</v>
      </c>
      <c r="BT45" s="19" t="str">
        <f t="shared" si="2"/>
        <v>Mon</v>
      </c>
      <c r="BU45" s="19" t="str">
        <f t="shared" si="3"/>
        <v>Feb 2019</v>
      </c>
      <c r="BV45" s="32">
        <f t="shared" ca="1" si="0"/>
        <v>0.33333333333333331</v>
      </c>
      <c r="BX45" s="75">
        <f>IF($BS45="", "", SUMIF(Expenses!$B$11:$B$2510, $BS45, Expenses!$S$11:$S$2510))</f>
        <v>0</v>
      </c>
    </row>
    <row r="46" spans="1:88" ht="15" customHeight="1" x14ac:dyDescent="0.2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BR46" s="19" t="str">
        <f t="shared" ca="1" si="1"/>
        <v>X</v>
      </c>
      <c r="BS46" s="5">
        <f t="shared" si="9"/>
        <v>43508</v>
      </c>
      <c r="BT46" s="19" t="str">
        <f t="shared" si="2"/>
        <v>Tue</v>
      </c>
      <c r="BU46" s="19" t="str">
        <f t="shared" si="3"/>
        <v>Feb 2019</v>
      </c>
      <c r="BV46" s="32">
        <f t="shared" ca="1" si="0"/>
        <v>0.33333333333333331</v>
      </c>
      <c r="BX46" s="75">
        <f>IF($BS46="", "", SUMIF(Expenses!$B$11:$B$2510, $BS46, Expenses!$S$11:$S$2510))</f>
        <v>0</v>
      </c>
    </row>
    <row r="47" spans="1:88" ht="15" customHeight="1" x14ac:dyDescent="0.25">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BR47" s="19" t="str">
        <f t="shared" ca="1" si="1"/>
        <v>X</v>
      </c>
      <c r="BS47" s="5">
        <f t="shared" si="9"/>
        <v>43509</v>
      </c>
      <c r="BT47" s="19" t="str">
        <f t="shared" si="2"/>
        <v>Wed</v>
      </c>
      <c r="BU47" s="19" t="str">
        <f t="shared" si="3"/>
        <v>Feb 2019</v>
      </c>
      <c r="BV47" s="32">
        <f t="shared" ca="1" si="0"/>
        <v>0.33333333333333331</v>
      </c>
      <c r="BX47" s="75">
        <f>IF($BS47="", "", SUMIF(Expenses!$B$11:$B$2510, $BS47, Expenses!$S$11:$S$2510))</f>
        <v>0</v>
      </c>
    </row>
    <row r="48" spans="1:88" ht="15" customHeight="1" x14ac:dyDescent="0.25">
      <c r="A48" s="55"/>
      <c r="B48" s="130" t="s">
        <v>87</v>
      </c>
      <c r="C48" s="131"/>
      <c r="D48" s="131"/>
      <c r="E48" s="131"/>
      <c r="F48" s="131"/>
      <c r="G48" s="131"/>
      <c r="H48" s="131"/>
      <c r="I48" s="131"/>
      <c r="J48" s="131"/>
      <c r="K48" s="131"/>
      <c r="L48" s="131"/>
      <c r="M48" s="131"/>
      <c r="N48" s="131"/>
      <c r="O48" s="131"/>
      <c r="P48" s="131"/>
      <c r="Q48" s="131"/>
      <c r="R48" s="131"/>
      <c r="S48" s="131"/>
      <c r="T48" s="131"/>
      <c r="U48" s="131"/>
      <c r="V48" s="132"/>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BR48" s="19" t="str">
        <f t="shared" ca="1" si="1"/>
        <v>X</v>
      </c>
      <c r="BS48" s="5">
        <f t="shared" si="9"/>
        <v>43510</v>
      </c>
      <c r="BT48" s="19" t="str">
        <f t="shared" si="2"/>
        <v>Thu</v>
      </c>
      <c r="BU48" s="19" t="str">
        <f t="shared" si="3"/>
        <v>Feb 2019</v>
      </c>
      <c r="BV48" s="32">
        <f t="shared" ca="1" si="0"/>
        <v>0.33333333333333331</v>
      </c>
      <c r="BX48" s="75">
        <f>IF($BS48="", "", SUMIF(Expenses!$B$11:$B$2510, $BS48, Expenses!$S$11:$S$2510))</f>
        <v>0</v>
      </c>
    </row>
    <row r="49" spans="1:76" ht="15" customHeight="1" x14ac:dyDescent="0.25">
      <c r="A49" s="55"/>
      <c r="B49" s="133"/>
      <c r="C49" s="134"/>
      <c r="D49" s="134"/>
      <c r="E49" s="134"/>
      <c r="F49" s="134"/>
      <c r="G49" s="134"/>
      <c r="H49" s="134"/>
      <c r="I49" s="134"/>
      <c r="J49" s="134"/>
      <c r="K49" s="134"/>
      <c r="L49" s="134"/>
      <c r="M49" s="134"/>
      <c r="N49" s="134"/>
      <c r="O49" s="134"/>
      <c r="P49" s="134"/>
      <c r="Q49" s="134"/>
      <c r="R49" s="134"/>
      <c r="S49" s="134"/>
      <c r="T49" s="134"/>
      <c r="U49" s="134"/>
      <c r="V49" s="135"/>
      <c r="W49" s="55"/>
      <c r="X49" s="55"/>
      <c r="Y49" s="136" t="s">
        <v>88</v>
      </c>
      <c r="Z49" s="136"/>
      <c r="AA49" s="136"/>
      <c r="AB49" s="136"/>
      <c r="AC49" s="136"/>
      <c r="AD49" s="136"/>
      <c r="AE49" s="136"/>
      <c r="AF49" s="136"/>
      <c r="AG49" s="136"/>
      <c r="AH49" s="136"/>
      <c r="AI49" s="136"/>
      <c r="AJ49" s="136"/>
      <c r="AK49" s="136"/>
      <c r="AL49" s="136"/>
      <c r="AM49" s="136"/>
      <c r="AN49" s="136"/>
      <c r="AO49" s="136"/>
      <c r="AP49" s="136"/>
      <c r="AQ49" s="136"/>
      <c r="AR49" s="136"/>
      <c r="AS49" s="136"/>
      <c r="AT49" s="55"/>
      <c r="BR49" s="19" t="str">
        <f t="shared" ca="1" si="1"/>
        <v>X</v>
      </c>
      <c r="BS49" s="5">
        <f t="shared" si="9"/>
        <v>43511</v>
      </c>
      <c r="BT49" s="19" t="str">
        <f t="shared" si="2"/>
        <v>Fri</v>
      </c>
      <c r="BU49" s="19" t="str">
        <f t="shared" si="3"/>
        <v>Feb 2019</v>
      </c>
      <c r="BV49" s="32">
        <f t="shared" ca="1" si="0"/>
        <v>0.25</v>
      </c>
      <c r="BX49" s="75">
        <f>IF($BS49="", "", SUMIF(Expenses!$B$11:$B$2510, $BS49, Expenses!$S$11:$S$2510))</f>
        <v>0</v>
      </c>
    </row>
    <row r="50" spans="1:76" ht="15" customHeight="1" x14ac:dyDescent="0.2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BR50" s="19" t="str">
        <f t="shared" ca="1" si="1"/>
        <v>X</v>
      </c>
      <c r="BS50" s="5">
        <f t="shared" si="9"/>
        <v>43512</v>
      </c>
      <c r="BT50" s="19" t="str">
        <f t="shared" si="2"/>
        <v>Sat</v>
      </c>
      <c r="BU50" s="19" t="str">
        <f t="shared" si="3"/>
        <v>Feb 2019</v>
      </c>
      <c r="BV50" s="32">
        <f t="shared" ca="1" si="0"/>
        <v>0</v>
      </c>
      <c r="BX50" s="75">
        <f>IF($BS50="", "", SUMIF(Expenses!$B$11:$B$2510, $BS50, Expenses!$S$11:$S$2510))</f>
        <v>0</v>
      </c>
    </row>
    <row r="51" spans="1:76" ht="15" hidden="1" customHeight="1" x14ac:dyDescent="0.25">
      <c r="BR51" s="19" t="str">
        <f t="shared" ca="1" si="1"/>
        <v>X</v>
      </c>
      <c r="BS51" s="5">
        <f t="shared" si="9"/>
        <v>43513</v>
      </c>
      <c r="BT51" s="19" t="str">
        <f t="shared" si="2"/>
        <v>Sun</v>
      </c>
      <c r="BU51" s="19" t="str">
        <f t="shared" si="3"/>
        <v>Feb 2019</v>
      </c>
      <c r="BV51" s="32">
        <f t="shared" ca="1" si="0"/>
        <v>0</v>
      </c>
      <c r="BX51" s="75">
        <f>IF($BS51="", "", SUMIF(Expenses!$B$11:$B$2510, $BS51, Expenses!$S$11:$S$2510))</f>
        <v>0</v>
      </c>
    </row>
    <row r="52" spans="1:76" ht="15" hidden="1" customHeight="1" x14ac:dyDescent="0.25">
      <c r="BR52" s="19" t="str">
        <f t="shared" ca="1" si="1"/>
        <v>X</v>
      </c>
      <c r="BS52" s="5">
        <f t="shared" si="9"/>
        <v>43514</v>
      </c>
      <c r="BT52" s="19" t="str">
        <f t="shared" si="2"/>
        <v>Mon</v>
      </c>
      <c r="BU52" s="19" t="str">
        <f t="shared" si="3"/>
        <v>Feb 2019</v>
      </c>
      <c r="BV52" s="32">
        <f t="shared" ca="1" si="0"/>
        <v>0.33333333333333331</v>
      </c>
      <c r="BX52" s="75">
        <f>IF($BS52="", "", SUMIF(Expenses!$B$11:$B$2510, $BS52, Expenses!$S$11:$S$2510))</f>
        <v>0</v>
      </c>
    </row>
    <row r="53" spans="1:76" ht="15" hidden="1" customHeight="1" x14ac:dyDescent="0.25">
      <c r="BR53" s="19" t="str">
        <f t="shared" ca="1" si="1"/>
        <v>X</v>
      </c>
      <c r="BS53" s="5">
        <f t="shared" si="9"/>
        <v>43515</v>
      </c>
      <c r="BT53" s="19" t="str">
        <f t="shared" si="2"/>
        <v>Tue</v>
      </c>
      <c r="BU53" s="19" t="str">
        <f t="shared" si="3"/>
        <v>Feb 2019</v>
      </c>
      <c r="BV53" s="32">
        <f t="shared" ca="1" si="0"/>
        <v>0.33333333333333331</v>
      </c>
      <c r="BX53" s="75">
        <f>IF($BS53="", "", SUMIF(Expenses!$B$11:$B$2510, $BS53, Expenses!$S$11:$S$2510))</f>
        <v>0</v>
      </c>
    </row>
    <row r="54" spans="1:76" ht="15" hidden="1" customHeight="1" x14ac:dyDescent="0.25">
      <c r="BR54" s="19" t="str">
        <f t="shared" ca="1" si="1"/>
        <v>X</v>
      </c>
      <c r="BS54" s="5">
        <f t="shared" si="9"/>
        <v>43516</v>
      </c>
      <c r="BT54" s="19" t="str">
        <f t="shared" si="2"/>
        <v>Wed</v>
      </c>
      <c r="BU54" s="19" t="str">
        <f t="shared" si="3"/>
        <v>Feb 2019</v>
      </c>
      <c r="BV54" s="32">
        <f t="shared" ca="1" si="0"/>
        <v>0.33333333333333331</v>
      </c>
      <c r="BX54" s="75">
        <f>IF($BS54="", "", SUMIF(Expenses!$B$11:$B$2510, $BS54, Expenses!$S$11:$S$2510))</f>
        <v>0</v>
      </c>
    </row>
    <row r="55" spans="1:76" ht="15" hidden="1" customHeight="1" x14ac:dyDescent="0.25">
      <c r="BR55" s="19" t="str">
        <f t="shared" ca="1" si="1"/>
        <v>X</v>
      </c>
      <c r="BS55" s="5">
        <f t="shared" si="9"/>
        <v>43517</v>
      </c>
      <c r="BT55" s="19" t="str">
        <f t="shared" si="2"/>
        <v>Thu</v>
      </c>
      <c r="BU55" s="19" t="str">
        <f t="shared" si="3"/>
        <v>Feb 2019</v>
      </c>
      <c r="BV55" s="32">
        <f t="shared" ca="1" si="0"/>
        <v>0.33333333333333331</v>
      </c>
      <c r="BX55" s="75">
        <f>IF($BS55="", "", SUMIF(Expenses!$B$11:$B$2510, $BS55, Expenses!$S$11:$S$2510))</f>
        <v>0</v>
      </c>
    </row>
    <row r="56" spans="1:76" ht="15" hidden="1" customHeight="1" x14ac:dyDescent="0.25">
      <c r="BR56" s="19" t="str">
        <f t="shared" ca="1" si="1"/>
        <v>X</v>
      </c>
      <c r="BS56" s="5">
        <f t="shared" si="9"/>
        <v>43518</v>
      </c>
      <c r="BT56" s="19" t="str">
        <f t="shared" si="2"/>
        <v>Fri</v>
      </c>
      <c r="BU56" s="19" t="str">
        <f t="shared" si="3"/>
        <v>Feb 2019</v>
      </c>
      <c r="BV56" s="32">
        <f t="shared" ca="1" si="0"/>
        <v>0.25</v>
      </c>
      <c r="BX56" s="75">
        <f>IF($BS56="", "", SUMIF(Expenses!$B$11:$B$2510, $BS56, Expenses!$S$11:$S$2510))</f>
        <v>0</v>
      </c>
    </row>
    <row r="57" spans="1:76" ht="15" hidden="1" customHeight="1" x14ac:dyDescent="0.25">
      <c r="BR57" s="19" t="str">
        <f t="shared" ca="1" si="1"/>
        <v>X</v>
      </c>
      <c r="BS57" s="5">
        <f t="shared" si="9"/>
        <v>43519</v>
      </c>
      <c r="BT57" s="19" t="str">
        <f t="shared" si="2"/>
        <v>Sat</v>
      </c>
      <c r="BU57" s="19" t="str">
        <f t="shared" si="3"/>
        <v>Feb 2019</v>
      </c>
      <c r="BV57" s="32">
        <f t="shared" ca="1" si="0"/>
        <v>0</v>
      </c>
      <c r="BX57" s="75">
        <f>IF($BS57="", "", SUMIF(Expenses!$B$11:$B$2510, $BS57, Expenses!$S$11:$S$2510))</f>
        <v>0</v>
      </c>
    </row>
    <row r="58" spans="1:76" ht="15" hidden="1" customHeight="1" x14ac:dyDescent="0.25">
      <c r="BR58" s="19" t="str">
        <f t="shared" ca="1" si="1"/>
        <v>X</v>
      </c>
      <c r="BS58" s="5">
        <f t="shared" si="9"/>
        <v>43520</v>
      </c>
      <c r="BT58" s="19" t="str">
        <f t="shared" si="2"/>
        <v>Sun</v>
      </c>
      <c r="BU58" s="19" t="str">
        <f t="shared" si="3"/>
        <v>Feb 2019</v>
      </c>
      <c r="BV58" s="32">
        <f t="shared" ca="1" si="0"/>
        <v>0</v>
      </c>
      <c r="BX58" s="75">
        <f>IF($BS58="", "", SUMIF(Expenses!$B$11:$B$2510, $BS58, Expenses!$S$11:$S$2510))</f>
        <v>0</v>
      </c>
    </row>
    <row r="59" spans="1:76" ht="15" hidden="1" customHeight="1" x14ac:dyDescent="0.25">
      <c r="BR59" s="19" t="str">
        <f t="shared" ca="1" si="1"/>
        <v>X</v>
      </c>
      <c r="BS59" s="5">
        <f t="shared" si="9"/>
        <v>43521</v>
      </c>
      <c r="BT59" s="19" t="str">
        <f t="shared" si="2"/>
        <v>Mon</v>
      </c>
      <c r="BU59" s="19" t="str">
        <f t="shared" si="3"/>
        <v>Feb 2019</v>
      </c>
      <c r="BV59" s="32">
        <f t="shared" ca="1" si="0"/>
        <v>0.33333333333333331</v>
      </c>
      <c r="BX59" s="75">
        <f>IF($BS59="", "", SUMIF(Expenses!$B$11:$B$2510, $BS59, Expenses!$S$11:$S$2510))</f>
        <v>0</v>
      </c>
    </row>
    <row r="60" spans="1:76" ht="15" hidden="1" customHeight="1" x14ac:dyDescent="0.25">
      <c r="BR60" s="19" t="str">
        <f t="shared" ca="1" si="1"/>
        <v>X</v>
      </c>
      <c r="BS60" s="5">
        <f t="shared" si="9"/>
        <v>43522</v>
      </c>
      <c r="BT60" s="19" t="str">
        <f t="shared" si="2"/>
        <v>Tue</v>
      </c>
      <c r="BU60" s="19" t="str">
        <f t="shared" si="3"/>
        <v>Feb 2019</v>
      </c>
      <c r="BV60" s="32">
        <f t="shared" ca="1" si="0"/>
        <v>0.33333333333333331</v>
      </c>
      <c r="BX60" s="75">
        <f>IF($BS60="", "", SUMIF(Expenses!$B$11:$B$2510, $BS60, Expenses!$S$11:$S$2510))</f>
        <v>0</v>
      </c>
    </row>
    <row r="61" spans="1:76" ht="15" hidden="1" customHeight="1" x14ac:dyDescent="0.25">
      <c r="BR61" s="19" t="str">
        <f t="shared" ca="1" si="1"/>
        <v>X</v>
      </c>
      <c r="BS61" s="5">
        <f t="shared" si="9"/>
        <v>43523</v>
      </c>
      <c r="BT61" s="19" t="str">
        <f t="shared" si="2"/>
        <v>Wed</v>
      </c>
      <c r="BU61" s="19" t="str">
        <f t="shared" si="3"/>
        <v>Feb 2019</v>
      </c>
      <c r="BV61" s="32">
        <f t="shared" ca="1" si="0"/>
        <v>0.33333333333333331</v>
      </c>
      <c r="BX61" s="75">
        <f>IF($BS61="", "", SUMIF(Expenses!$B$11:$B$2510, $BS61, Expenses!$S$11:$S$2510))</f>
        <v>0</v>
      </c>
    </row>
    <row r="62" spans="1:76" ht="15" hidden="1" customHeight="1" x14ac:dyDescent="0.25">
      <c r="BR62" s="19" t="str">
        <f t="shared" ca="1" si="1"/>
        <v>X</v>
      </c>
      <c r="BS62" s="5">
        <f t="shared" si="9"/>
        <v>43524</v>
      </c>
      <c r="BT62" s="19" t="str">
        <f t="shared" si="2"/>
        <v>Thu</v>
      </c>
      <c r="BU62" s="19" t="str">
        <f t="shared" si="3"/>
        <v>Feb 2019</v>
      </c>
      <c r="BV62" s="32">
        <f t="shared" ca="1" si="0"/>
        <v>0.33333333333333331</v>
      </c>
      <c r="BX62" s="75">
        <f>IF($BS62="", "", SUMIF(Expenses!$B$11:$B$2510, $BS62, Expenses!$S$11:$S$2510))</f>
        <v>0</v>
      </c>
    </row>
    <row r="63" spans="1:76" ht="15" hidden="1" customHeight="1" x14ac:dyDescent="0.25">
      <c r="BR63" s="19" t="str">
        <f t="shared" ca="1" si="1"/>
        <v>X</v>
      </c>
      <c r="BS63" s="5">
        <f t="shared" si="9"/>
        <v>43525</v>
      </c>
      <c r="BT63" s="19" t="str">
        <f t="shared" si="2"/>
        <v>Fri</v>
      </c>
      <c r="BU63" s="19" t="str">
        <f t="shared" si="3"/>
        <v>Mar 2019</v>
      </c>
      <c r="BV63" s="32">
        <f t="shared" ca="1" si="0"/>
        <v>0.25</v>
      </c>
      <c r="BX63" s="75">
        <f>IF($BS63="", "", SUMIF(Expenses!$B$11:$B$2510, $BS63, Expenses!$S$11:$S$2510))</f>
        <v>0</v>
      </c>
    </row>
    <row r="64" spans="1:76" ht="15" hidden="1" customHeight="1" x14ac:dyDescent="0.25">
      <c r="BR64" s="19" t="str">
        <f t="shared" ca="1" si="1"/>
        <v>X</v>
      </c>
      <c r="BS64" s="5">
        <f t="shared" si="9"/>
        <v>43526</v>
      </c>
      <c r="BT64" s="19" t="str">
        <f t="shared" si="2"/>
        <v>Sat</v>
      </c>
      <c r="BU64" s="19" t="str">
        <f t="shared" si="3"/>
        <v>Mar 2019</v>
      </c>
      <c r="BV64" s="32">
        <f t="shared" ca="1" si="0"/>
        <v>0</v>
      </c>
      <c r="BX64" s="75">
        <f>IF($BS64="", "", SUMIF(Expenses!$B$11:$B$2510, $BS64, Expenses!$S$11:$S$2510))</f>
        <v>0</v>
      </c>
    </row>
    <row r="65" spans="70:76" ht="15" hidden="1" customHeight="1" x14ac:dyDescent="0.25">
      <c r="BR65" s="19" t="str">
        <f t="shared" ca="1" si="1"/>
        <v>X</v>
      </c>
      <c r="BS65" s="5">
        <f t="shared" si="9"/>
        <v>43527</v>
      </c>
      <c r="BT65" s="19" t="str">
        <f t="shared" si="2"/>
        <v>Sun</v>
      </c>
      <c r="BU65" s="19" t="str">
        <f t="shared" si="3"/>
        <v>Mar 2019</v>
      </c>
      <c r="BV65" s="32">
        <f t="shared" ca="1" si="0"/>
        <v>0</v>
      </c>
      <c r="BX65" s="75">
        <f>IF($BS65="", "", SUMIF(Expenses!$B$11:$B$2510, $BS65, Expenses!$S$11:$S$2510))</f>
        <v>0</v>
      </c>
    </row>
    <row r="66" spans="70:76" ht="15" hidden="1" customHeight="1" x14ac:dyDescent="0.25">
      <c r="BR66" s="19" t="str">
        <f t="shared" ca="1" si="1"/>
        <v>X</v>
      </c>
      <c r="BS66" s="5">
        <f t="shared" si="9"/>
        <v>43528</v>
      </c>
      <c r="BT66" s="19" t="str">
        <f t="shared" si="2"/>
        <v>Mon</v>
      </c>
      <c r="BU66" s="19" t="str">
        <f t="shared" si="3"/>
        <v>Mar 2019</v>
      </c>
      <c r="BV66" s="32">
        <f t="shared" ca="1" si="0"/>
        <v>0.33333333333333331</v>
      </c>
      <c r="BX66" s="75">
        <f>IF($BS66="", "", SUMIF(Expenses!$B$11:$B$2510, $BS66, Expenses!$S$11:$S$2510))</f>
        <v>0</v>
      </c>
    </row>
    <row r="67" spans="70:76" ht="15" hidden="1" customHeight="1" x14ac:dyDescent="0.25">
      <c r="BR67" s="19" t="str">
        <f t="shared" ca="1" si="1"/>
        <v>X</v>
      </c>
      <c r="BS67" s="5">
        <f t="shared" si="9"/>
        <v>43529</v>
      </c>
      <c r="BT67" s="19" t="str">
        <f t="shared" si="2"/>
        <v>Tue</v>
      </c>
      <c r="BU67" s="19" t="str">
        <f t="shared" si="3"/>
        <v>Mar 2019</v>
      </c>
      <c r="BV67" s="32">
        <f t="shared" ca="1" si="0"/>
        <v>0.33333333333333331</v>
      </c>
      <c r="BX67" s="75">
        <f>IF($BS67="", "", SUMIF(Expenses!$B$11:$B$2510, $BS67, Expenses!$S$11:$S$2510))</f>
        <v>0</v>
      </c>
    </row>
    <row r="68" spans="70:76" ht="15" hidden="1" customHeight="1" x14ac:dyDescent="0.25">
      <c r="BR68" s="19" t="str">
        <f t="shared" ca="1" si="1"/>
        <v>X</v>
      </c>
      <c r="BS68" s="5">
        <f t="shared" si="9"/>
        <v>43530</v>
      </c>
      <c r="BT68" s="19" t="str">
        <f t="shared" si="2"/>
        <v>Wed</v>
      </c>
      <c r="BU68" s="19" t="str">
        <f t="shared" si="3"/>
        <v>Mar 2019</v>
      </c>
      <c r="BV68" s="32">
        <f t="shared" ref="BV68:BV131" ca="1" si="16">IF($BR68="", "", IFERROR(INDEX($AB$24:$AB$31, MATCH($BT68, $BM$24:$BM$31, 0)), ""))</f>
        <v>0.33333333333333331</v>
      </c>
      <c r="BX68" s="75">
        <f>IF($BS68="", "", SUMIF(Expenses!$B$11:$B$2510, $BS68, Expenses!$S$11:$S$2510))</f>
        <v>0</v>
      </c>
    </row>
    <row r="69" spans="70:76" ht="15" hidden="1" customHeight="1" x14ac:dyDescent="0.25">
      <c r="BR69" s="19" t="str">
        <f t="shared" ref="BR69:BR132" ca="1" si="17">IF($BS69&lt;=$BR$2, "X", "")</f>
        <v>X</v>
      </c>
      <c r="BS69" s="5">
        <f t="shared" si="9"/>
        <v>43531</v>
      </c>
      <c r="BT69" s="19" t="str">
        <f t="shared" ref="BT69:BT132" si="18">IF($BS69="", "", IF(COUNTIF($CJ$22:$CJ$37, $BS69)&gt;0, $BT$2, TEXT($BS69, "ddd")))</f>
        <v>Thu</v>
      </c>
      <c r="BU69" s="19" t="str">
        <f t="shared" ref="BU69:BU132" si="19">IF($BS69="", "", IF($BS69&gt;$CB$15, $CC$15, TEXT($BS69, "mmm yyyy")))</f>
        <v>Mar 2019</v>
      </c>
      <c r="BV69" s="32">
        <f t="shared" ca="1" si="16"/>
        <v>0.33333333333333331</v>
      </c>
      <c r="BX69" s="75">
        <f>IF($BS69="", "", SUMIF(Expenses!$B$11:$B$2510, $BS69, Expenses!$S$11:$S$2510))</f>
        <v>0</v>
      </c>
    </row>
    <row r="70" spans="70:76" ht="15" hidden="1" customHeight="1" x14ac:dyDescent="0.25">
      <c r="BR70" s="19" t="str">
        <f t="shared" ca="1" si="17"/>
        <v>X</v>
      </c>
      <c r="BS70" s="5">
        <f t="shared" ref="BS70:BS133" si="20">IF(BS69+1&gt;$BS$2, "", BS69+1)</f>
        <v>43532</v>
      </c>
      <c r="BT70" s="19" t="str">
        <f t="shared" si="18"/>
        <v>Fri</v>
      </c>
      <c r="BU70" s="19" t="str">
        <f t="shared" si="19"/>
        <v>Mar 2019</v>
      </c>
      <c r="BV70" s="32">
        <f t="shared" ca="1" si="16"/>
        <v>0.25</v>
      </c>
      <c r="BX70" s="75">
        <f>IF($BS70="", "", SUMIF(Expenses!$B$11:$B$2510, $BS70, Expenses!$S$11:$S$2510))</f>
        <v>0</v>
      </c>
    </row>
    <row r="71" spans="70:76" ht="15" hidden="1" customHeight="1" x14ac:dyDescent="0.25">
      <c r="BR71" s="19" t="str">
        <f t="shared" ca="1" si="17"/>
        <v>X</v>
      </c>
      <c r="BS71" s="5">
        <f t="shared" si="20"/>
        <v>43533</v>
      </c>
      <c r="BT71" s="19" t="str">
        <f t="shared" si="18"/>
        <v>Sat</v>
      </c>
      <c r="BU71" s="19" t="str">
        <f t="shared" si="19"/>
        <v>Mar 2019</v>
      </c>
      <c r="BV71" s="32">
        <f t="shared" ca="1" si="16"/>
        <v>0</v>
      </c>
      <c r="BX71" s="75">
        <f>IF($BS71="", "", SUMIF(Expenses!$B$11:$B$2510, $BS71, Expenses!$S$11:$S$2510))</f>
        <v>446</v>
      </c>
    </row>
    <row r="72" spans="70:76" ht="15" hidden="1" customHeight="1" x14ac:dyDescent="0.25">
      <c r="BR72" s="19" t="str">
        <f t="shared" ca="1" si="17"/>
        <v>X</v>
      </c>
      <c r="BS72" s="5">
        <f t="shared" si="20"/>
        <v>43534</v>
      </c>
      <c r="BT72" s="19" t="str">
        <f t="shared" si="18"/>
        <v>Sun</v>
      </c>
      <c r="BU72" s="19" t="str">
        <f t="shared" si="19"/>
        <v>Mar 2019</v>
      </c>
      <c r="BV72" s="32">
        <f t="shared" ca="1" si="16"/>
        <v>0</v>
      </c>
      <c r="BX72" s="75">
        <f>IF($BS72="", "", SUMIF(Expenses!$B$11:$B$2510, $BS72, Expenses!$S$11:$S$2510))</f>
        <v>430</v>
      </c>
    </row>
    <row r="73" spans="70:76" ht="15" hidden="1" customHeight="1" x14ac:dyDescent="0.25">
      <c r="BR73" s="19" t="str">
        <f t="shared" ca="1" si="17"/>
        <v>X</v>
      </c>
      <c r="BS73" s="5">
        <f t="shared" si="20"/>
        <v>43535</v>
      </c>
      <c r="BT73" s="19" t="str">
        <f t="shared" si="18"/>
        <v>Mon</v>
      </c>
      <c r="BU73" s="19" t="str">
        <f t="shared" si="19"/>
        <v>Mar 2019</v>
      </c>
      <c r="BV73" s="32">
        <f t="shared" ca="1" si="16"/>
        <v>0.33333333333333331</v>
      </c>
      <c r="BX73" s="75">
        <f>IF($BS73="", "", SUMIF(Expenses!$B$11:$B$2510, $BS73, Expenses!$S$11:$S$2510))</f>
        <v>0</v>
      </c>
    </row>
    <row r="74" spans="70:76" ht="15" hidden="1" customHeight="1" x14ac:dyDescent="0.25">
      <c r="BR74" s="19" t="str">
        <f t="shared" ca="1" si="17"/>
        <v>X</v>
      </c>
      <c r="BS74" s="5">
        <f t="shared" si="20"/>
        <v>43536</v>
      </c>
      <c r="BT74" s="19" t="str">
        <f t="shared" si="18"/>
        <v>Tue</v>
      </c>
      <c r="BU74" s="19" t="str">
        <f t="shared" si="19"/>
        <v>Mar 2019</v>
      </c>
      <c r="BV74" s="32">
        <f t="shared" ca="1" si="16"/>
        <v>0.33333333333333331</v>
      </c>
      <c r="BX74" s="75">
        <f>IF($BS74="", "", SUMIF(Expenses!$B$11:$B$2510, $BS74, Expenses!$S$11:$S$2510))</f>
        <v>0</v>
      </c>
    </row>
    <row r="75" spans="70:76" ht="15" hidden="1" customHeight="1" x14ac:dyDescent="0.25">
      <c r="BR75" s="19" t="str">
        <f t="shared" ca="1" si="17"/>
        <v>X</v>
      </c>
      <c r="BS75" s="5">
        <f t="shared" si="20"/>
        <v>43537</v>
      </c>
      <c r="BT75" s="19" t="str">
        <f t="shared" si="18"/>
        <v>Wed</v>
      </c>
      <c r="BU75" s="19" t="str">
        <f t="shared" si="19"/>
        <v>Mar 2019</v>
      </c>
      <c r="BV75" s="32">
        <f t="shared" ca="1" si="16"/>
        <v>0.33333333333333331</v>
      </c>
      <c r="BX75" s="75">
        <f>IF($BS75="", "", SUMIF(Expenses!$B$11:$B$2510, $BS75, Expenses!$S$11:$S$2510))</f>
        <v>0</v>
      </c>
    </row>
    <row r="76" spans="70:76" ht="15" hidden="1" customHeight="1" x14ac:dyDescent="0.25">
      <c r="BR76" s="19" t="str">
        <f t="shared" ca="1" si="17"/>
        <v>X</v>
      </c>
      <c r="BS76" s="5">
        <f t="shared" si="20"/>
        <v>43538</v>
      </c>
      <c r="BT76" s="19" t="str">
        <f t="shared" si="18"/>
        <v>Thu</v>
      </c>
      <c r="BU76" s="19" t="str">
        <f t="shared" si="19"/>
        <v>Mar 2019</v>
      </c>
      <c r="BV76" s="32">
        <f t="shared" ca="1" si="16"/>
        <v>0.33333333333333331</v>
      </c>
      <c r="BX76" s="75">
        <f>IF($BS76="", "", SUMIF(Expenses!$B$11:$B$2510, $BS76, Expenses!$S$11:$S$2510))</f>
        <v>0</v>
      </c>
    </row>
    <row r="77" spans="70:76" ht="15" hidden="1" customHeight="1" x14ac:dyDescent="0.25">
      <c r="BR77" s="19" t="str">
        <f t="shared" ca="1" si="17"/>
        <v>X</v>
      </c>
      <c r="BS77" s="5">
        <f t="shared" si="20"/>
        <v>43539</v>
      </c>
      <c r="BT77" s="19" t="str">
        <f t="shared" si="18"/>
        <v>Fri</v>
      </c>
      <c r="BU77" s="19" t="str">
        <f t="shared" si="19"/>
        <v>Mar 2019</v>
      </c>
      <c r="BV77" s="32">
        <f t="shared" ca="1" si="16"/>
        <v>0.25</v>
      </c>
      <c r="BX77" s="75">
        <f>IF($BS77="", "", SUMIF(Expenses!$B$11:$B$2510, $BS77, Expenses!$S$11:$S$2510))</f>
        <v>0</v>
      </c>
    </row>
    <row r="78" spans="70:76" ht="15" hidden="1" customHeight="1" x14ac:dyDescent="0.25">
      <c r="BR78" s="19" t="str">
        <f t="shared" ca="1" si="17"/>
        <v>X</v>
      </c>
      <c r="BS78" s="5">
        <f t="shared" si="20"/>
        <v>43540</v>
      </c>
      <c r="BT78" s="19" t="str">
        <f t="shared" si="18"/>
        <v>Sat</v>
      </c>
      <c r="BU78" s="19" t="str">
        <f t="shared" si="19"/>
        <v>Mar 2019</v>
      </c>
      <c r="BV78" s="32">
        <f t="shared" ca="1" si="16"/>
        <v>0</v>
      </c>
      <c r="BX78" s="75">
        <f>IF($BS78="", "", SUMIF(Expenses!$B$11:$B$2510, $BS78, Expenses!$S$11:$S$2510))</f>
        <v>0</v>
      </c>
    </row>
    <row r="79" spans="70:76" ht="15" hidden="1" customHeight="1" x14ac:dyDescent="0.25">
      <c r="BR79" s="19" t="str">
        <f t="shared" ca="1" si="17"/>
        <v>X</v>
      </c>
      <c r="BS79" s="5">
        <f t="shared" si="20"/>
        <v>43541</v>
      </c>
      <c r="BT79" s="19" t="str">
        <f t="shared" si="18"/>
        <v>Sun</v>
      </c>
      <c r="BU79" s="19" t="str">
        <f t="shared" si="19"/>
        <v>Mar 2019</v>
      </c>
      <c r="BV79" s="32">
        <f t="shared" ca="1" si="16"/>
        <v>0</v>
      </c>
      <c r="BX79" s="75">
        <f>IF($BS79="", "", SUMIF(Expenses!$B$11:$B$2510, $BS79, Expenses!$S$11:$S$2510))</f>
        <v>0</v>
      </c>
    </row>
    <row r="80" spans="70:76" ht="15" hidden="1" customHeight="1" x14ac:dyDescent="0.25">
      <c r="BR80" s="19" t="str">
        <f t="shared" ca="1" si="17"/>
        <v>X</v>
      </c>
      <c r="BS80" s="5">
        <f t="shared" si="20"/>
        <v>43542</v>
      </c>
      <c r="BT80" s="19" t="str">
        <f t="shared" si="18"/>
        <v>Mon</v>
      </c>
      <c r="BU80" s="19" t="str">
        <f t="shared" si="19"/>
        <v>Mar 2019</v>
      </c>
      <c r="BV80" s="32">
        <f t="shared" ca="1" si="16"/>
        <v>0.33333333333333331</v>
      </c>
      <c r="BX80" s="75">
        <f>IF($BS80="", "", SUMIF(Expenses!$B$11:$B$2510, $BS80, Expenses!$S$11:$S$2510))</f>
        <v>0</v>
      </c>
    </row>
    <row r="81" spans="70:76" ht="15" hidden="1" customHeight="1" x14ac:dyDescent="0.25">
      <c r="BR81" s="19" t="str">
        <f t="shared" ca="1" si="17"/>
        <v>X</v>
      </c>
      <c r="BS81" s="5">
        <f t="shared" si="20"/>
        <v>43543</v>
      </c>
      <c r="BT81" s="19" t="str">
        <f t="shared" si="18"/>
        <v>Tue</v>
      </c>
      <c r="BU81" s="19" t="str">
        <f t="shared" si="19"/>
        <v>Mar 2019</v>
      </c>
      <c r="BV81" s="32">
        <f t="shared" ca="1" si="16"/>
        <v>0.33333333333333331</v>
      </c>
      <c r="BX81" s="75">
        <f>IF($BS81="", "", SUMIF(Expenses!$B$11:$B$2510, $BS81, Expenses!$S$11:$S$2510))</f>
        <v>0</v>
      </c>
    </row>
    <row r="82" spans="70:76" ht="15" hidden="1" customHeight="1" x14ac:dyDescent="0.25">
      <c r="BR82" s="19" t="str">
        <f t="shared" ca="1" si="17"/>
        <v>X</v>
      </c>
      <c r="BS82" s="5">
        <f t="shared" si="20"/>
        <v>43544</v>
      </c>
      <c r="BT82" s="19" t="str">
        <f t="shared" si="18"/>
        <v>Wed</v>
      </c>
      <c r="BU82" s="19" t="str">
        <f t="shared" si="19"/>
        <v>Mar 2019</v>
      </c>
      <c r="BV82" s="32">
        <f t="shared" ca="1" si="16"/>
        <v>0.33333333333333331</v>
      </c>
      <c r="BX82" s="75">
        <f>IF($BS82="", "", SUMIF(Expenses!$B$11:$B$2510, $BS82, Expenses!$S$11:$S$2510))</f>
        <v>0</v>
      </c>
    </row>
    <row r="83" spans="70:76" ht="15" hidden="1" customHeight="1" x14ac:dyDescent="0.25">
      <c r="BR83" s="19" t="str">
        <f t="shared" ca="1" si="17"/>
        <v>X</v>
      </c>
      <c r="BS83" s="5">
        <f t="shared" si="20"/>
        <v>43545</v>
      </c>
      <c r="BT83" s="19" t="str">
        <f t="shared" si="18"/>
        <v>Thu</v>
      </c>
      <c r="BU83" s="19" t="str">
        <f t="shared" si="19"/>
        <v>Mar 2019</v>
      </c>
      <c r="BV83" s="32">
        <f t="shared" ca="1" si="16"/>
        <v>0.33333333333333331</v>
      </c>
      <c r="BX83" s="75">
        <f>IF($BS83="", "", SUMIF(Expenses!$B$11:$B$2510, $BS83, Expenses!$S$11:$S$2510))</f>
        <v>0</v>
      </c>
    </row>
    <row r="84" spans="70:76" ht="15" hidden="1" customHeight="1" x14ac:dyDescent="0.25">
      <c r="BR84" s="19" t="str">
        <f t="shared" ca="1" si="17"/>
        <v>X</v>
      </c>
      <c r="BS84" s="5">
        <f t="shared" si="20"/>
        <v>43546</v>
      </c>
      <c r="BT84" s="19" t="str">
        <f t="shared" si="18"/>
        <v>Fri</v>
      </c>
      <c r="BU84" s="19" t="str">
        <f t="shared" si="19"/>
        <v>Mar 2019</v>
      </c>
      <c r="BV84" s="32">
        <f t="shared" ca="1" si="16"/>
        <v>0.25</v>
      </c>
      <c r="BX84" s="75">
        <f>IF($BS84="", "", SUMIF(Expenses!$B$11:$B$2510, $BS84, Expenses!$S$11:$S$2510))</f>
        <v>0</v>
      </c>
    </row>
    <row r="85" spans="70:76" ht="15" hidden="1" customHeight="1" x14ac:dyDescent="0.25">
      <c r="BR85" s="19" t="str">
        <f t="shared" ca="1" si="17"/>
        <v>X</v>
      </c>
      <c r="BS85" s="5">
        <f t="shared" si="20"/>
        <v>43547</v>
      </c>
      <c r="BT85" s="19" t="str">
        <f t="shared" si="18"/>
        <v>Sat</v>
      </c>
      <c r="BU85" s="19" t="str">
        <f t="shared" si="19"/>
        <v>Mar 2019</v>
      </c>
      <c r="BV85" s="32">
        <f t="shared" ca="1" si="16"/>
        <v>0</v>
      </c>
      <c r="BX85" s="75">
        <f>IF($BS85="", "", SUMIF(Expenses!$B$11:$B$2510, $BS85, Expenses!$S$11:$S$2510))</f>
        <v>0</v>
      </c>
    </row>
    <row r="86" spans="70:76" ht="15" hidden="1" customHeight="1" x14ac:dyDescent="0.25">
      <c r="BR86" s="19" t="str">
        <f t="shared" ca="1" si="17"/>
        <v>X</v>
      </c>
      <c r="BS86" s="5">
        <f t="shared" si="20"/>
        <v>43548</v>
      </c>
      <c r="BT86" s="19" t="str">
        <f t="shared" si="18"/>
        <v>Sun</v>
      </c>
      <c r="BU86" s="19" t="str">
        <f t="shared" si="19"/>
        <v>Mar 2019</v>
      </c>
      <c r="BV86" s="32">
        <f t="shared" ca="1" si="16"/>
        <v>0</v>
      </c>
      <c r="BX86" s="75">
        <f>IF($BS86="", "", SUMIF(Expenses!$B$11:$B$2510, $BS86, Expenses!$S$11:$S$2510))</f>
        <v>0</v>
      </c>
    </row>
    <row r="87" spans="70:76" ht="15" hidden="1" customHeight="1" x14ac:dyDescent="0.25">
      <c r="BR87" s="19" t="str">
        <f t="shared" ca="1" si="17"/>
        <v>X</v>
      </c>
      <c r="BS87" s="5">
        <f t="shared" si="20"/>
        <v>43549</v>
      </c>
      <c r="BT87" s="19" t="str">
        <f t="shared" si="18"/>
        <v>Mon</v>
      </c>
      <c r="BU87" s="19" t="str">
        <f t="shared" si="19"/>
        <v>Mar 2019</v>
      </c>
      <c r="BV87" s="32">
        <f t="shared" ca="1" si="16"/>
        <v>0.33333333333333331</v>
      </c>
      <c r="BX87" s="75">
        <f>IF($BS87="", "", SUMIF(Expenses!$B$11:$B$2510, $BS87, Expenses!$S$11:$S$2510))</f>
        <v>0</v>
      </c>
    </row>
    <row r="88" spans="70:76" ht="15" hidden="1" customHeight="1" x14ac:dyDescent="0.25">
      <c r="BR88" s="19" t="str">
        <f t="shared" ca="1" si="17"/>
        <v>X</v>
      </c>
      <c r="BS88" s="5">
        <f t="shared" si="20"/>
        <v>43550</v>
      </c>
      <c r="BT88" s="19" t="str">
        <f t="shared" si="18"/>
        <v>Tue</v>
      </c>
      <c r="BU88" s="19" t="str">
        <f t="shared" si="19"/>
        <v>Mar 2019</v>
      </c>
      <c r="BV88" s="32">
        <f t="shared" ca="1" si="16"/>
        <v>0.33333333333333331</v>
      </c>
      <c r="BX88" s="75">
        <f>IF($BS88="", "", SUMIF(Expenses!$B$11:$B$2510, $BS88, Expenses!$S$11:$S$2510))</f>
        <v>0</v>
      </c>
    </row>
    <row r="89" spans="70:76" ht="15" hidden="1" customHeight="1" x14ac:dyDescent="0.25">
      <c r="BR89" s="19" t="str">
        <f t="shared" ca="1" si="17"/>
        <v>X</v>
      </c>
      <c r="BS89" s="5">
        <f t="shared" si="20"/>
        <v>43551</v>
      </c>
      <c r="BT89" s="19" t="str">
        <f t="shared" si="18"/>
        <v>Wed</v>
      </c>
      <c r="BU89" s="19" t="str">
        <f t="shared" si="19"/>
        <v>Mar 2019</v>
      </c>
      <c r="BV89" s="32">
        <f t="shared" ca="1" si="16"/>
        <v>0.33333333333333331</v>
      </c>
      <c r="BX89" s="75">
        <f>IF($BS89="", "", SUMIF(Expenses!$B$11:$B$2510, $BS89, Expenses!$S$11:$S$2510))</f>
        <v>0</v>
      </c>
    </row>
    <row r="90" spans="70:76" ht="15" hidden="1" customHeight="1" x14ac:dyDescent="0.25">
      <c r="BR90" s="19" t="str">
        <f t="shared" ca="1" si="17"/>
        <v>X</v>
      </c>
      <c r="BS90" s="5">
        <f t="shared" si="20"/>
        <v>43552</v>
      </c>
      <c r="BT90" s="19" t="str">
        <f t="shared" si="18"/>
        <v>Thu</v>
      </c>
      <c r="BU90" s="19" t="str">
        <f t="shared" si="19"/>
        <v>Mar 2019</v>
      </c>
      <c r="BV90" s="32">
        <f t="shared" ca="1" si="16"/>
        <v>0.33333333333333331</v>
      </c>
      <c r="BX90" s="75">
        <f>IF($BS90="", "", SUMIF(Expenses!$B$11:$B$2510, $BS90, Expenses!$S$11:$S$2510))</f>
        <v>0</v>
      </c>
    </row>
    <row r="91" spans="70:76" ht="15" hidden="1" customHeight="1" x14ac:dyDescent="0.25">
      <c r="BR91" s="19" t="str">
        <f t="shared" ca="1" si="17"/>
        <v>X</v>
      </c>
      <c r="BS91" s="5">
        <f t="shared" si="20"/>
        <v>43553</v>
      </c>
      <c r="BT91" s="19" t="str">
        <f t="shared" si="18"/>
        <v>Fri</v>
      </c>
      <c r="BU91" s="19" t="str">
        <f t="shared" si="19"/>
        <v>Mar 2019</v>
      </c>
      <c r="BV91" s="32">
        <f t="shared" ca="1" si="16"/>
        <v>0.25</v>
      </c>
      <c r="BX91" s="75">
        <f>IF($BS91="", "", SUMIF(Expenses!$B$11:$B$2510, $BS91, Expenses!$S$11:$S$2510))</f>
        <v>0</v>
      </c>
    </row>
    <row r="92" spans="70:76" ht="15" hidden="1" customHeight="1" x14ac:dyDescent="0.25">
      <c r="BR92" s="19" t="str">
        <f t="shared" ca="1" si="17"/>
        <v>X</v>
      </c>
      <c r="BS92" s="5">
        <f t="shared" si="20"/>
        <v>43554</v>
      </c>
      <c r="BT92" s="19" t="str">
        <f t="shared" si="18"/>
        <v>Sat</v>
      </c>
      <c r="BU92" s="19" t="str">
        <f t="shared" si="19"/>
        <v>Mar 2019</v>
      </c>
      <c r="BV92" s="32">
        <f t="shared" ca="1" si="16"/>
        <v>0</v>
      </c>
      <c r="BX92" s="75">
        <f>IF($BS92="", "", SUMIF(Expenses!$B$11:$B$2510, $BS92, Expenses!$S$11:$S$2510))</f>
        <v>0</v>
      </c>
    </row>
    <row r="93" spans="70:76" ht="15" hidden="1" customHeight="1" x14ac:dyDescent="0.25">
      <c r="BR93" s="19" t="str">
        <f t="shared" ca="1" si="17"/>
        <v>X</v>
      </c>
      <c r="BS93" s="5">
        <f t="shared" si="20"/>
        <v>43555</v>
      </c>
      <c r="BT93" s="19" t="str">
        <f t="shared" si="18"/>
        <v>Sun</v>
      </c>
      <c r="BU93" s="19" t="str">
        <f t="shared" si="19"/>
        <v>Mar 2019</v>
      </c>
      <c r="BV93" s="32">
        <f t="shared" ca="1" si="16"/>
        <v>0</v>
      </c>
      <c r="BX93" s="75">
        <f>IF($BS93="", "", SUMIF(Expenses!$B$11:$B$2510, $BS93, Expenses!$S$11:$S$2510))</f>
        <v>0</v>
      </c>
    </row>
    <row r="94" spans="70:76" ht="15" hidden="1" customHeight="1" x14ac:dyDescent="0.25">
      <c r="BR94" s="19" t="str">
        <f t="shared" ca="1" si="17"/>
        <v>X</v>
      </c>
      <c r="BS94" s="5">
        <f t="shared" si="20"/>
        <v>43556</v>
      </c>
      <c r="BT94" s="19" t="str">
        <f t="shared" si="18"/>
        <v>Mon</v>
      </c>
      <c r="BU94" s="19" t="str">
        <f t="shared" si="19"/>
        <v>Apr 2019</v>
      </c>
      <c r="BV94" s="32">
        <f t="shared" ca="1" si="16"/>
        <v>0.33333333333333331</v>
      </c>
      <c r="BX94" s="75">
        <f>IF($BS94="", "", SUMIF(Expenses!$B$11:$B$2510, $BS94, Expenses!$S$11:$S$2510))</f>
        <v>0</v>
      </c>
    </row>
    <row r="95" spans="70:76" ht="15" hidden="1" customHeight="1" x14ac:dyDescent="0.25">
      <c r="BR95" s="19" t="str">
        <f t="shared" ca="1" si="17"/>
        <v>X</v>
      </c>
      <c r="BS95" s="5">
        <f t="shared" si="20"/>
        <v>43557</v>
      </c>
      <c r="BT95" s="19" t="str">
        <f t="shared" si="18"/>
        <v>Tue</v>
      </c>
      <c r="BU95" s="19" t="str">
        <f t="shared" si="19"/>
        <v>Apr 2019</v>
      </c>
      <c r="BV95" s="32">
        <f t="shared" ca="1" si="16"/>
        <v>0.33333333333333331</v>
      </c>
      <c r="BX95" s="75">
        <f>IF($BS95="", "", SUMIF(Expenses!$B$11:$B$2510, $BS95, Expenses!$S$11:$S$2510))</f>
        <v>0</v>
      </c>
    </row>
    <row r="96" spans="70:76" ht="15" hidden="1" customHeight="1" x14ac:dyDescent="0.25">
      <c r="BR96" s="19" t="str">
        <f t="shared" ca="1" si="17"/>
        <v>X</v>
      </c>
      <c r="BS96" s="5">
        <f t="shared" si="20"/>
        <v>43558</v>
      </c>
      <c r="BT96" s="19" t="str">
        <f t="shared" si="18"/>
        <v>Wed</v>
      </c>
      <c r="BU96" s="19" t="str">
        <f t="shared" si="19"/>
        <v>Apr 2019</v>
      </c>
      <c r="BV96" s="32">
        <f t="shared" ca="1" si="16"/>
        <v>0.33333333333333331</v>
      </c>
      <c r="BX96" s="75">
        <f>IF($BS96="", "", SUMIF(Expenses!$B$11:$B$2510, $BS96, Expenses!$S$11:$S$2510))</f>
        <v>0</v>
      </c>
    </row>
    <row r="97" spans="70:76" ht="15" hidden="1" customHeight="1" x14ac:dyDescent="0.25">
      <c r="BR97" s="19" t="str">
        <f t="shared" ca="1" si="17"/>
        <v>X</v>
      </c>
      <c r="BS97" s="5">
        <f t="shared" si="20"/>
        <v>43559</v>
      </c>
      <c r="BT97" s="19" t="str">
        <f t="shared" si="18"/>
        <v>Thu</v>
      </c>
      <c r="BU97" s="19" t="str">
        <f t="shared" si="19"/>
        <v>Apr 2019</v>
      </c>
      <c r="BV97" s="32">
        <f t="shared" ca="1" si="16"/>
        <v>0.33333333333333331</v>
      </c>
      <c r="BX97" s="75">
        <f>IF($BS97="", "", SUMIF(Expenses!$B$11:$B$2510, $BS97, Expenses!$S$11:$S$2510))</f>
        <v>0</v>
      </c>
    </row>
    <row r="98" spans="70:76" ht="15" hidden="1" customHeight="1" x14ac:dyDescent="0.25">
      <c r="BR98" s="19" t="str">
        <f t="shared" ca="1" si="17"/>
        <v>X</v>
      </c>
      <c r="BS98" s="5">
        <f t="shared" si="20"/>
        <v>43560</v>
      </c>
      <c r="BT98" s="19" t="str">
        <f t="shared" si="18"/>
        <v>Fri</v>
      </c>
      <c r="BU98" s="19" t="str">
        <f t="shared" si="19"/>
        <v>Apr 2019</v>
      </c>
      <c r="BV98" s="32">
        <f t="shared" ca="1" si="16"/>
        <v>0.25</v>
      </c>
      <c r="BX98" s="75">
        <f>IF($BS98="", "", SUMIF(Expenses!$B$11:$B$2510, $BS98, Expenses!$S$11:$S$2510))</f>
        <v>0</v>
      </c>
    </row>
    <row r="99" spans="70:76" ht="15" hidden="1" customHeight="1" x14ac:dyDescent="0.25">
      <c r="BR99" s="19" t="str">
        <f t="shared" ca="1" si="17"/>
        <v>X</v>
      </c>
      <c r="BS99" s="5">
        <f t="shared" si="20"/>
        <v>43561</v>
      </c>
      <c r="BT99" s="19" t="str">
        <f t="shared" si="18"/>
        <v>Sat</v>
      </c>
      <c r="BU99" s="19" t="str">
        <f t="shared" si="19"/>
        <v>Apr 2019</v>
      </c>
      <c r="BV99" s="32">
        <f t="shared" ca="1" si="16"/>
        <v>0</v>
      </c>
      <c r="BX99" s="75">
        <f>IF($BS99="", "", SUMIF(Expenses!$B$11:$B$2510, $BS99, Expenses!$S$11:$S$2510))</f>
        <v>0</v>
      </c>
    </row>
    <row r="100" spans="70:76" ht="15" hidden="1" customHeight="1" x14ac:dyDescent="0.25">
      <c r="BR100" s="19" t="str">
        <f t="shared" ca="1" si="17"/>
        <v>X</v>
      </c>
      <c r="BS100" s="5">
        <f t="shared" si="20"/>
        <v>43562</v>
      </c>
      <c r="BT100" s="19" t="str">
        <f t="shared" si="18"/>
        <v>Sun</v>
      </c>
      <c r="BU100" s="19" t="str">
        <f t="shared" si="19"/>
        <v>Apr 2019</v>
      </c>
      <c r="BV100" s="32">
        <f t="shared" ca="1" si="16"/>
        <v>0</v>
      </c>
      <c r="BX100" s="75">
        <f>IF($BS100="", "", SUMIF(Expenses!$B$11:$B$2510, $BS100, Expenses!$S$11:$S$2510))</f>
        <v>0</v>
      </c>
    </row>
    <row r="101" spans="70:76" ht="15" hidden="1" customHeight="1" x14ac:dyDescent="0.25">
      <c r="BR101" s="19" t="str">
        <f t="shared" ca="1" si="17"/>
        <v>X</v>
      </c>
      <c r="BS101" s="5">
        <f t="shared" si="20"/>
        <v>43563</v>
      </c>
      <c r="BT101" s="19" t="str">
        <f t="shared" si="18"/>
        <v>Mon</v>
      </c>
      <c r="BU101" s="19" t="str">
        <f t="shared" si="19"/>
        <v>Apr 2019</v>
      </c>
      <c r="BV101" s="32">
        <f t="shared" ca="1" si="16"/>
        <v>0.33333333333333331</v>
      </c>
      <c r="BX101" s="75">
        <f>IF($BS101="", "", SUMIF(Expenses!$B$11:$B$2510, $BS101, Expenses!$S$11:$S$2510))</f>
        <v>0</v>
      </c>
    </row>
    <row r="102" spans="70:76" ht="15" hidden="1" customHeight="1" x14ac:dyDescent="0.25">
      <c r="BR102" s="19" t="str">
        <f t="shared" ca="1" si="17"/>
        <v>X</v>
      </c>
      <c r="BS102" s="5">
        <f t="shared" si="20"/>
        <v>43564</v>
      </c>
      <c r="BT102" s="19" t="str">
        <f t="shared" si="18"/>
        <v>Tue</v>
      </c>
      <c r="BU102" s="19" t="str">
        <f t="shared" si="19"/>
        <v>Apr 2019</v>
      </c>
      <c r="BV102" s="32">
        <f t="shared" ca="1" si="16"/>
        <v>0.33333333333333331</v>
      </c>
      <c r="BX102" s="75">
        <f>IF($BS102="", "", SUMIF(Expenses!$B$11:$B$2510, $BS102, Expenses!$S$11:$S$2510))</f>
        <v>0</v>
      </c>
    </row>
    <row r="103" spans="70:76" ht="15" hidden="1" customHeight="1" x14ac:dyDescent="0.25">
      <c r="BR103" s="19" t="str">
        <f t="shared" ca="1" si="17"/>
        <v>X</v>
      </c>
      <c r="BS103" s="5">
        <f t="shared" si="20"/>
        <v>43565</v>
      </c>
      <c r="BT103" s="19" t="str">
        <f t="shared" si="18"/>
        <v>Wed</v>
      </c>
      <c r="BU103" s="19" t="str">
        <f t="shared" si="19"/>
        <v>Apr 2019</v>
      </c>
      <c r="BV103" s="32">
        <f t="shared" ca="1" si="16"/>
        <v>0.33333333333333331</v>
      </c>
      <c r="BX103" s="75">
        <f>IF($BS103="", "", SUMIF(Expenses!$B$11:$B$2510, $BS103, Expenses!$S$11:$S$2510))</f>
        <v>0</v>
      </c>
    </row>
    <row r="104" spans="70:76" ht="15" hidden="1" customHeight="1" x14ac:dyDescent="0.25">
      <c r="BR104" s="19" t="str">
        <f t="shared" ca="1" si="17"/>
        <v>X</v>
      </c>
      <c r="BS104" s="5">
        <f t="shared" si="20"/>
        <v>43566</v>
      </c>
      <c r="BT104" s="19" t="str">
        <f t="shared" si="18"/>
        <v>Thu</v>
      </c>
      <c r="BU104" s="19" t="str">
        <f t="shared" si="19"/>
        <v>Apr 2019</v>
      </c>
      <c r="BV104" s="32">
        <f t="shared" ca="1" si="16"/>
        <v>0.33333333333333331</v>
      </c>
      <c r="BX104" s="75">
        <f>IF($BS104="", "", SUMIF(Expenses!$B$11:$B$2510, $BS104, Expenses!$S$11:$S$2510))</f>
        <v>0</v>
      </c>
    </row>
    <row r="105" spans="70:76" ht="15" hidden="1" customHeight="1" x14ac:dyDescent="0.25">
      <c r="BR105" s="19" t="str">
        <f t="shared" ca="1" si="17"/>
        <v>X</v>
      </c>
      <c r="BS105" s="5">
        <f t="shared" si="20"/>
        <v>43567</v>
      </c>
      <c r="BT105" s="19" t="str">
        <f t="shared" si="18"/>
        <v>Fri</v>
      </c>
      <c r="BU105" s="19" t="str">
        <f t="shared" si="19"/>
        <v>Apr 2019</v>
      </c>
      <c r="BV105" s="32">
        <f t="shared" ca="1" si="16"/>
        <v>0.25</v>
      </c>
      <c r="BX105" s="75">
        <f>IF($BS105="", "", SUMIF(Expenses!$B$11:$B$2510, $BS105, Expenses!$S$11:$S$2510))</f>
        <v>0</v>
      </c>
    </row>
    <row r="106" spans="70:76" ht="15" hidden="1" customHeight="1" x14ac:dyDescent="0.25">
      <c r="BR106" s="19" t="str">
        <f t="shared" ca="1" si="17"/>
        <v>X</v>
      </c>
      <c r="BS106" s="5">
        <f t="shared" si="20"/>
        <v>43568</v>
      </c>
      <c r="BT106" s="19" t="str">
        <f t="shared" si="18"/>
        <v>Sat</v>
      </c>
      <c r="BU106" s="19" t="str">
        <f t="shared" si="19"/>
        <v>Apr 2019</v>
      </c>
      <c r="BV106" s="32">
        <f t="shared" ca="1" si="16"/>
        <v>0</v>
      </c>
      <c r="BX106" s="75">
        <f>IF($BS106="", "", SUMIF(Expenses!$B$11:$B$2510, $BS106, Expenses!$S$11:$S$2510))</f>
        <v>0</v>
      </c>
    </row>
    <row r="107" spans="70:76" ht="15" hidden="1" customHeight="1" x14ac:dyDescent="0.25">
      <c r="BR107" s="19" t="str">
        <f t="shared" ca="1" si="17"/>
        <v>X</v>
      </c>
      <c r="BS107" s="5">
        <f t="shared" si="20"/>
        <v>43569</v>
      </c>
      <c r="BT107" s="19" t="str">
        <f t="shared" si="18"/>
        <v>Sun</v>
      </c>
      <c r="BU107" s="19" t="str">
        <f t="shared" si="19"/>
        <v>Apr 2019</v>
      </c>
      <c r="BV107" s="32">
        <f t="shared" ca="1" si="16"/>
        <v>0</v>
      </c>
      <c r="BX107" s="75">
        <f>IF($BS107="", "", SUMIF(Expenses!$B$11:$B$2510, $BS107, Expenses!$S$11:$S$2510))</f>
        <v>0</v>
      </c>
    </row>
    <row r="108" spans="70:76" ht="15" hidden="1" customHeight="1" x14ac:dyDescent="0.25">
      <c r="BR108" s="19" t="str">
        <f t="shared" ca="1" si="17"/>
        <v>X</v>
      </c>
      <c r="BS108" s="5">
        <f t="shared" si="20"/>
        <v>43570</v>
      </c>
      <c r="BT108" s="19" t="str">
        <f t="shared" si="18"/>
        <v>Mon</v>
      </c>
      <c r="BU108" s="19" t="str">
        <f t="shared" si="19"/>
        <v>Apr 2019</v>
      </c>
      <c r="BV108" s="32">
        <f t="shared" ca="1" si="16"/>
        <v>0.33333333333333331</v>
      </c>
      <c r="BX108" s="75">
        <f>IF($BS108="", "", SUMIF(Expenses!$B$11:$B$2510, $BS108, Expenses!$S$11:$S$2510))</f>
        <v>0</v>
      </c>
    </row>
    <row r="109" spans="70:76" ht="15" hidden="1" customHeight="1" x14ac:dyDescent="0.25">
      <c r="BR109" s="19" t="str">
        <f t="shared" ca="1" si="17"/>
        <v>X</v>
      </c>
      <c r="BS109" s="5">
        <f t="shared" si="20"/>
        <v>43571</v>
      </c>
      <c r="BT109" s="19" t="str">
        <f t="shared" si="18"/>
        <v>Tue</v>
      </c>
      <c r="BU109" s="19" t="str">
        <f t="shared" si="19"/>
        <v>Apr 2019</v>
      </c>
      <c r="BV109" s="32">
        <f t="shared" ca="1" si="16"/>
        <v>0.33333333333333331</v>
      </c>
      <c r="BX109" s="75">
        <f>IF($BS109="", "", SUMIF(Expenses!$B$11:$B$2510, $BS109, Expenses!$S$11:$S$2510))</f>
        <v>0</v>
      </c>
    </row>
    <row r="110" spans="70:76" ht="15" hidden="1" customHeight="1" x14ac:dyDescent="0.25">
      <c r="BR110" s="19" t="str">
        <f t="shared" ca="1" si="17"/>
        <v>X</v>
      </c>
      <c r="BS110" s="5">
        <f t="shared" si="20"/>
        <v>43572</v>
      </c>
      <c r="BT110" s="19" t="str">
        <f t="shared" si="18"/>
        <v>Wed</v>
      </c>
      <c r="BU110" s="19" t="str">
        <f t="shared" si="19"/>
        <v>Apr 2019</v>
      </c>
      <c r="BV110" s="32">
        <f t="shared" ca="1" si="16"/>
        <v>0.33333333333333331</v>
      </c>
      <c r="BX110" s="75">
        <f>IF($BS110="", "", SUMIF(Expenses!$B$11:$B$2510, $BS110, Expenses!$S$11:$S$2510))</f>
        <v>0</v>
      </c>
    </row>
    <row r="111" spans="70:76" ht="15" hidden="1" customHeight="1" x14ac:dyDescent="0.25">
      <c r="BR111" s="19" t="str">
        <f t="shared" ca="1" si="17"/>
        <v>X</v>
      </c>
      <c r="BS111" s="5">
        <f t="shared" si="20"/>
        <v>43573</v>
      </c>
      <c r="BT111" s="19" t="str">
        <f t="shared" si="18"/>
        <v>Thu</v>
      </c>
      <c r="BU111" s="19" t="str">
        <f t="shared" si="19"/>
        <v>Apr 2019</v>
      </c>
      <c r="BV111" s="32">
        <f t="shared" ca="1" si="16"/>
        <v>0.33333333333333331</v>
      </c>
      <c r="BX111" s="75">
        <f>IF($BS111="", "", SUMIF(Expenses!$B$11:$B$2510, $BS111, Expenses!$S$11:$S$2510))</f>
        <v>0</v>
      </c>
    </row>
    <row r="112" spans="70:76" ht="15" hidden="1" customHeight="1" x14ac:dyDescent="0.25">
      <c r="BR112" s="19" t="str">
        <f t="shared" ca="1" si="17"/>
        <v>X</v>
      </c>
      <c r="BS112" s="5">
        <f t="shared" si="20"/>
        <v>43574</v>
      </c>
      <c r="BT112" s="19" t="str">
        <f t="shared" si="18"/>
        <v>BH</v>
      </c>
      <c r="BU112" s="19" t="str">
        <f t="shared" si="19"/>
        <v>Apr 2019</v>
      </c>
      <c r="BV112" s="32">
        <f t="shared" ca="1" si="16"/>
        <v>0</v>
      </c>
      <c r="BX112" s="75">
        <f>IF($BS112="", "", SUMIF(Expenses!$B$11:$B$2510, $BS112, Expenses!$S$11:$S$2510))</f>
        <v>0</v>
      </c>
    </row>
    <row r="113" spans="70:76" ht="15" hidden="1" customHeight="1" x14ac:dyDescent="0.25">
      <c r="BR113" s="19" t="str">
        <f t="shared" ca="1" si="17"/>
        <v>X</v>
      </c>
      <c r="BS113" s="5">
        <f t="shared" si="20"/>
        <v>43575</v>
      </c>
      <c r="BT113" s="19" t="str">
        <f t="shared" si="18"/>
        <v>Sat</v>
      </c>
      <c r="BU113" s="19" t="str">
        <f t="shared" si="19"/>
        <v>Apr 2019</v>
      </c>
      <c r="BV113" s="32">
        <f t="shared" ca="1" si="16"/>
        <v>0</v>
      </c>
      <c r="BX113" s="75">
        <f>IF($BS113="", "", SUMIF(Expenses!$B$11:$B$2510, $BS113, Expenses!$S$11:$S$2510))</f>
        <v>0</v>
      </c>
    </row>
    <row r="114" spans="70:76" ht="15" hidden="1" customHeight="1" x14ac:dyDescent="0.25">
      <c r="BR114" s="19" t="str">
        <f t="shared" ca="1" si="17"/>
        <v>X</v>
      </c>
      <c r="BS114" s="5">
        <f t="shared" si="20"/>
        <v>43576</v>
      </c>
      <c r="BT114" s="19" t="str">
        <f t="shared" si="18"/>
        <v>Sun</v>
      </c>
      <c r="BU114" s="19" t="str">
        <f t="shared" si="19"/>
        <v>Apr 2019</v>
      </c>
      <c r="BV114" s="32">
        <f t="shared" ca="1" si="16"/>
        <v>0</v>
      </c>
      <c r="BX114" s="75">
        <f>IF($BS114="", "", SUMIF(Expenses!$B$11:$B$2510, $BS114, Expenses!$S$11:$S$2510))</f>
        <v>0</v>
      </c>
    </row>
    <row r="115" spans="70:76" ht="15" hidden="1" customHeight="1" x14ac:dyDescent="0.25">
      <c r="BR115" s="19" t="str">
        <f t="shared" ca="1" si="17"/>
        <v>X</v>
      </c>
      <c r="BS115" s="5">
        <f t="shared" si="20"/>
        <v>43577</v>
      </c>
      <c r="BT115" s="19" t="str">
        <f t="shared" si="18"/>
        <v>BH</v>
      </c>
      <c r="BU115" s="19" t="str">
        <f t="shared" si="19"/>
        <v>Apr 2019</v>
      </c>
      <c r="BV115" s="32">
        <f t="shared" ca="1" si="16"/>
        <v>0</v>
      </c>
      <c r="BX115" s="75">
        <f>IF($BS115="", "", SUMIF(Expenses!$B$11:$B$2510, $BS115, Expenses!$S$11:$S$2510))</f>
        <v>0</v>
      </c>
    </row>
    <row r="116" spans="70:76" ht="15" hidden="1" customHeight="1" x14ac:dyDescent="0.25">
      <c r="BR116" s="19" t="str">
        <f t="shared" ca="1" si="17"/>
        <v>X</v>
      </c>
      <c r="BS116" s="5">
        <f t="shared" si="20"/>
        <v>43578</v>
      </c>
      <c r="BT116" s="19" t="str">
        <f t="shared" si="18"/>
        <v>Tue</v>
      </c>
      <c r="BU116" s="19" t="str">
        <f t="shared" si="19"/>
        <v>Apr 2019</v>
      </c>
      <c r="BV116" s="32">
        <f t="shared" ca="1" si="16"/>
        <v>0.33333333333333331</v>
      </c>
      <c r="BX116" s="75">
        <f>IF($BS116="", "", SUMIF(Expenses!$B$11:$B$2510, $BS116, Expenses!$S$11:$S$2510))</f>
        <v>0</v>
      </c>
    </row>
    <row r="117" spans="70:76" ht="15" hidden="1" customHeight="1" x14ac:dyDescent="0.25">
      <c r="BR117" s="19" t="str">
        <f t="shared" ca="1" si="17"/>
        <v>X</v>
      </c>
      <c r="BS117" s="5">
        <f t="shared" si="20"/>
        <v>43579</v>
      </c>
      <c r="BT117" s="19" t="str">
        <f t="shared" si="18"/>
        <v>Wed</v>
      </c>
      <c r="BU117" s="19" t="str">
        <f t="shared" si="19"/>
        <v>Apr 2019</v>
      </c>
      <c r="BV117" s="32">
        <f t="shared" ca="1" si="16"/>
        <v>0.33333333333333331</v>
      </c>
      <c r="BX117" s="75">
        <f>IF($BS117="", "", SUMIF(Expenses!$B$11:$B$2510, $BS117, Expenses!$S$11:$S$2510))</f>
        <v>0</v>
      </c>
    </row>
    <row r="118" spans="70:76" ht="15" hidden="1" customHeight="1" x14ac:dyDescent="0.25">
      <c r="BR118" s="19" t="str">
        <f t="shared" ca="1" si="17"/>
        <v>X</v>
      </c>
      <c r="BS118" s="5">
        <f t="shared" si="20"/>
        <v>43580</v>
      </c>
      <c r="BT118" s="19" t="str">
        <f t="shared" si="18"/>
        <v>Thu</v>
      </c>
      <c r="BU118" s="19" t="str">
        <f t="shared" si="19"/>
        <v>Apr 2019</v>
      </c>
      <c r="BV118" s="32">
        <f t="shared" ca="1" si="16"/>
        <v>0.33333333333333331</v>
      </c>
      <c r="BX118" s="75">
        <f>IF($BS118="", "", SUMIF(Expenses!$B$11:$B$2510, $BS118, Expenses!$S$11:$S$2510))</f>
        <v>0</v>
      </c>
    </row>
    <row r="119" spans="70:76" ht="15" hidden="1" customHeight="1" x14ac:dyDescent="0.25">
      <c r="BR119" s="19" t="str">
        <f t="shared" ca="1" si="17"/>
        <v>X</v>
      </c>
      <c r="BS119" s="5">
        <f t="shared" si="20"/>
        <v>43581</v>
      </c>
      <c r="BT119" s="19" t="str">
        <f t="shared" si="18"/>
        <v>Fri</v>
      </c>
      <c r="BU119" s="19" t="str">
        <f t="shared" si="19"/>
        <v>Apr 2019</v>
      </c>
      <c r="BV119" s="32">
        <f t="shared" ca="1" si="16"/>
        <v>0.25</v>
      </c>
      <c r="BX119" s="75">
        <f>IF($BS119="", "", SUMIF(Expenses!$B$11:$B$2510, $BS119, Expenses!$S$11:$S$2510))</f>
        <v>0</v>
      </c>
    </row>
    <row r="120" spans="70:76" ht="15" hidden="1" customHeight="1" x14ac:dyDescent="0.25">
      <c r="BR120" s="19" t="str">
        <f t="shared" ca="1" si="17"/>
        <v>X</v>
      </c>
      <c r="BS120" s="5">
        <f t="shared" si="20"/>
        <v>43582</v>
      </c>
      <c r="BT120" s="19" t="str">
        <f t="shared" si="18"/>
        <v>Sat</v>
      </c>
      <c r="BU120" s="19" t="str">
        <f t="shared" si="19"/>
        <v>Apr 2019</v>
      </c>
      <c r="BV120" s="32">
        <f t="shared" ca="1" si="16"/>
        <v>0</v>
      </c>
      <c r="BX120" s="75">
        <f>IF($BS120="", "", SUMIF(Expenses!$B$11:$B$2510, $BS120, Expenses!$S$11:$S$2510))</f>
        <v>0</v>
      </c>
    </row>
    <row r="121" spans="70:76" ht="15" hidden="1" customHeight="1" x14ac:dyDescent="0.25">
      <c r="BR121" s="19" t="str">
        <f t="shared" ca="1" si="17"/>
        <v>X</v>
      </c>
      <c r="BS121" s="5">
        <f t="shared" si="20"/>
        <v>43583</v>
      </c>
      <c r="BT121" s="19" t="str">
        <f t="shared" si="18"/>
        <v>Sun</v>
      </c>
      <c r="BU121" s="19" t="str">
        <f t="shared" si="19"/>
        <v>Apr 2019</v>
      </c>
      <c r="BV121" s="32">
        <f t="shared" ca="1" si="16"/>
        <v>0</v>
      </c>
      <c r="BX121" s="75">
        <f>IF($BS121="", "", SUMIF(Expenses!$B$11:$B$2510, $BS121, Expenses!$S$11:$S$2510))</f>
        <v>0</v>
      </c>
    </row>
    <row r="122" spans="70:76" ht="15" hidden="1" customHeight="1" x14ac:dyDescent="0.25">
      <c r="BR122" s="19" t="str">
        <f t="shared" ca="1" si="17"/>
        <v>X</v>
      </c>
      <c r="BS122" s="5">
        <f t="shared" si="20"/>
        <v>43584</v>
      </c>
      <c r="BT122" s="19" t="str">
        <f t="shared" si="18"/>
        <v>Mon</v>
      </c>
      <c r="BU122" s="19" t="str">
        <f t="shared" si="19"/>
        <v>Apr 2019</v>
      </c>
      <c r="BV122" s="32">
        <f t="shared" ca="1" si="16"/>
        <v>0.33333333333333331</v>
      </c>
      <c r="BX122" s="75">
        <f>IF($BS122="", "", SUMIF(Expenses!$B$11:$B$2510, $BS122, Expenses!$S$11:$S$2510))</f>
        <v>0</v>
      </c>
    </row>
    <row r="123" spans="70:76" ht="15" hidden="1" customHeight="1" x14ac:dyDescent="0.25">
      <c r="BR123" s="19" t="str">
        <f t="shared" ca="1" si="17"/>
        <v>X</v>
      </c>
      <c r="BS123" s="5">
        <f t="shared" si="20"/>
        <v>43585</v>
      </c>
      <c r="BT123" s="19" t="str">
        <f t="shared" si="18"/>
        <v>Tue</v>
      </c>
      <c r="BU123" s="19" t="str">
        <f t="shared" si="19"/>
        <v>Apr 2019</v>
      </c>
      <c r="BV123" s="32">
        <f t="shared" ca="1" si="16"/>
        <v>0.33333333333333331</v>
      </c>
      <c r="BX123" s="75">
        <f>IF($BS123="", "", SUMIF(Expenses!$B$11:$B$2510, $BS123, Expenses!$S$11:$S$2510))</f>
        <v>0</v>
      </c>
    </row>
    <row r="124" spans="70:76" ht="15" hidden="1" customHeight="1" x14ac:dyDescent="0.25">
      <c r="BR124" s="19" t="str">
        <f t="shared" ca="1" si="17"/>
        <v>X</v>
      </c>
      <c r="BS124" s="5">
        <f t="shared" si="20"/>
        <v>43586</v>
      </c>
      <c r="BT124" s="19" t="str">
        <f t="shared" si="18"/>
        <v>Wed</v>
      </c>
      <c r="BU124" s="19" t="str">
        <f t="shared" si="19"/>
        <v>May 2019</v>
      </c>
      <c r="BV124" s="32">
        <f t="shared" ca="1" si="16"/>
        <v>0.33333333333333331</v>
      </c>
      <c r="BX124" s="75">
        <f>IF($BS124="", "", SUMIF(Expenses!$B$11:$B$2510, $BS124, Expenses!$S$11:$S$2510))</f>
        <v>0</v>
      </c>
    </row>
    <row r="125" spans="70:76" ht="15" hidden="1" customHeight="1" x14ac:dyDescent="0.25">
      <c r="BR125" s="19" t="str">
        <f t="shared" ca="1" si="17"/>
        <v>X</v>
      </c>
      <c r="BS125" s="5">
        <f t="shared" si="20"/>
        <v>43587</v>
      </c>
      <c r="BT125" s="19" t="str">
        <f t="shared" si="18"/>
        <v>Thu</v>
      </c>
      <c r="BU125" s="19" t="str">
        <f t="shared" si="19"/>
        <v>May 2019</v>
      </c>
      <c r="BV125" s="32">
        <f t="shared" ca="1" si="16"/>
        <v>0.33333333333333331</v>
      </c>
      <c r="BX125" s="75">
        <f>IF($BS125="", "", SUMIF(Expenses!$B$11:$B$2510, $BS125, Expenses!$S$11:$S$2510))</f>
        <v>0</v>
      </c>
    </row>
    <row r="126" spans="70:76" ht="15" hidden="1" customHeight="1" x14ac:dyDescent="0.25">
      <c r="BR126" s="19" t="str">
        <f t="shared" ca="1" si="17"/>
        <v>X</v>
      </c>
      <c r="BS126" s="5">
        <f t="shared" si="20"/>
        <v>43588</v>
      </c>
      <c r="BT126" s="19" t="str">
        <f t="shared" si="18"/>
        <v>Fri</v>
      </c>
      <c r="BU126" s="19" t="str">
        <f t="shared" si="19"/>
        <v>May 2019</v>
      </c>
      <c r="BV126" s="32">
        <f t="shared" ca="1" si="16"/>
        <v>0.25</v>
      </c>
      <c r="BX126" s="75">
        <f>IF($BS126="", "", SUMIF(Expenses!$B$11:$B$2510, $BS126, Expenses!$S$11:$S$2510))</f>
        <v>0</v>
      </c>
    </row>
    <row r="127" spans="70:76" ht="15" hidden="1" customHeight="1" x14ac:dyDescent="0.25">
      <c r="BR127" s="19" t="str">
        <f t="shared" ca="1" si="17"/>
        <v>X</v>
      </c>
      <c r="BS127" s="5">
        <f t="shared" si="20"/>
        <v>43589</v>
      </c>
      <c r="BT127" s="19" t="str">
        <f t="shared" si="18"/>
        <v>Sat</v>
      </c>
      <c r="BU127" s="19" t="str">
        <f t="shared" si="19"/>
        <v>May 2019</v>
      </c>
      <c r="BV127" s="32">
        <f t="shared" ca="1" si="16"/>
        <v>0</v>
      </c>
      <c r="BX127" s="75">
        <f>IF($BS127="", "", SUMIF(Expenses!$B$11:$B$2510, $BS127, Expenses!$S$11:$S$2510))</f>
        <v>0</v>
      </c>
    </row>
    <row r="128" spans="70:76" ht="15" hidden="1" customHeight="1" x14ac:dyDescent="0.25">
      <c r="BR128" s="19" t="str">
        <f t="shared" ca="1" si="17"/>
        <v>X</v>
      </c>
      <c r="BS128" s="5">
        <f t="shared" si="20"/>
        <v>43590</v>
      </c>
      <c r="BT128" s="19" t="str">
        <f t="shared" si="18"/>
        <v>Sun</v>
      </c>
      <c r="BU128" s="19" t="str">
        <f t="shared" si="19"/>
        <v>May 2019</v>
      </c>
      <c r="BV128" s="32">
        <f t="shared" ca="1" si="16"/>
        <v>0</v>
      </c>
      <c r="BX128" s="75">
        <f>IF($BS128="", "", SUMIF(Expenses!$B$11:$B$2510, $BS128, Expenses!$S$11:$S$2510))</f>
        <v>0</v>
      </c>
    </row>
    <row r="129" spans="70:76" ht="15" hidden="1" customHeight="1" x14ac:dyDescent="0.25">
      <c r="BR129" s="19" t="str">
        <f t="shared" ca="1" si="17"/>
        <v>X</v>
      </c>
      <c r="BS129" s="5">
        <f t="shared" si="20"/>
        <v>43591</v>
      </c>
      <c r="BT129" s="19" t="str">
        <f t="shared" si="18"/>
        <v>BH</v>
      </c>
      <c r="BU129" s="19" t="str">
        <f t="shared" si="19"/>
        <v>May 2019</v>
      </c>
      <c r="BV129" s="32">
        <f t="shared" ca="1" si="16"/>
        <v>0</v>
      </c>
      <c r="BX129" s="75">
        <f>IF($BS129="", "", SUMIF(Expenses!$B$11:$B$2510, $BS129, Expenses!$S$11:$S$2510))</f>
        <v>0</v>
      </c>
    </row>
    <row r="130" spans="70:76" ht="15" hidden="1" customHeight="1" x14ac:dyDescent="0.25">
      <c r="BR130" s="19" t="str">
        <f t="shared" ca="1" si="17"/>
        <v>X</v>
      </c>
      <c r="BS130" s="5">
        <f t="shared" si="20"/>
        <v>43592</v>
      </c>
      <c r="BT130" s="19" t="str">
        <f t="shared" si="18"/>
        <v>Tue</v>
      </c>
      <c r="BU130" s="19" t="str">
        <f t="shared" si="19"/>
        <v>May 2019</v>
      </c>
      <c r="BV130" s="32">
        <f t="shared" ca="1" si="16"/>
        <v>0.33333333333333331</v>
      </c>
      <c r="BX130" s="75">
        <f>IF($BS130="", "", SUMIF(Expenses!$B$11:$B$2510, $BS130, Expenses!$S$11:$S$2510))</f>
        <v>0</v>
      </c>
    </row>
    <row r="131" spans="70:76" ht="15" hidden="1" customHeight="1" x14ac:dyDescent="0.25">
      <c r="BR131" s="19" t="str">
        <f t="shared" ca="1" si="17"/>
        <v>X</v>
      </c>
      <c r="BS131" s="5">
        <f t="shared" si="20"/>
        <v>43593</v>
      </c>
      <c r="BT131" s="19" t="str">
        <f t="shared" si="18"/>
        <v>Wed</v>
      </c>
      <c r="BU131" s="19" t="str">
        <f t="shared" si="19"/>
        <v>May 2019</v>
      </c>
      <c r="BV131" s="32">
        <f t="shared" ca="1" si="16"/>
        <v>0.33333333333333331</v>
      </c>
      <c r="BX131" s="75">
        <f>IF($BS131="", "", SUMIF(Expenses!$B$11:$B$2510, $BS131, Expenses!$S$11:$S$2510))</f>
        <v>0</v>
      </c>
    </row>
    <row r="132" spans="70:76" ht="15" hidden="1" customHeight="1" x14ac:dyDescent="0.25">
      <c r="BR132" s="19" t="str">
        <f t="shared" ca="1" si="17"/>
        <v>X</v>
      </c>
      <c r="BS132" s="5">
        <f t="shared" si="20"/>
        <v>43594</v>
      </c>
      <c r="BT132" s="19" t="str">
        <f t="shared" si="18"/>
        <v>Thu</v>
      </c>
      <c r="BU132" s="19" t="str">
        <f t="shared" si="19"/>
        <v>May 2019</v>
      </c>
      <c r="BV132" s="32">
        <f t="shared" ref="BV132:BV195" ca="1" si="21">IF($BR132="", "", IFERROR(INDEX($AB$24:$AB$31, MATCH($BT132, $BM$24:$BM$31, 0)), ""))</f>
        <v>0.33333333333333331</v>
      </c>
      <c r="BX132" s="75">
        <f>IF($BS132="", "", SUMIF(Expenses!$B$11:$B$2510, $BS132, Expenses!$S$11:$S$2510))</f>
        <v>0</v>
      </c>
    </row>
    <row r="133" spans="70:76" ht="15" hidden="1" customHeight="1" x14ac:dyDescent="0.25">
      <c r="BR133" s="19" t="str">
        <f t="shared" ref="BR133:BR196" ca="1" si="22">IF($BS133&lt;=$BR$2, "X", "")</f>
        <v>X</v>
      </c>
      <c r="BS133" s="5">
        <f t="shared" si="20"/>
        <v>43595</v>
      </c>
      <c r="BT133" s="19" t="str">
        <f t="shared" ref="BT133:BT196" si="23">IF($BS133="", "", IF(COUNTIF($CJ$22:$CJ$37, $BS133)&gt;0, $BT$2, TEXT($BS133, "ddd")))</f>
        <v>Fri</v>
      </c>
      <c r="BU133" s="19" t="str">
        <f t="shared" ref="BU133:BU196" si="24">IF($BS133="", "", IF($BS133&gt;$CB$15, $CC$15, TEXT($BS133, "mmm yyyy")))</f>
        <v>May 2019</v>
      </c>
      <c r="BV133" s="32">
        <f t="shared" ca="1" si="21"/>
        <v>0.25</v>
      </c>
      <c r="BX133" s="75">
        <f>IF($BS133="", "", SUMIF(Expenses!$B$11:$B$2510, $BS133, Expenses!$S$11:$S$2510))</f>
        <v>0</v>
      </c>
    </row>
    <row r="134" spans="70:76" ht="15" hidden="1" customHeight="1" x14ac:dyDescent="0.25">
      <c r="BR134" s="19" t="str">
        <f t="shared" ca="1" si="22"/>
        <v>X</v>
      </c>
      <c r="BS134" s="5">
        <f t="shared" ref="BS134:BS197" si="25">IF(BS133+1&gt;$BS$2, "", BS133+1)</f>
        <v>43596</v>
      </c>
      <c r="BT134" s="19" t="str">
        <f t="shared" si="23"/>
        <v>Sat</v>
      </c>
      <c r="BU134" s="19" t="str">
        <f t="shared" si="24"/>
        <v>May 2019</v>
      </c>
      <c r="BV134" s="32">
        <f t="shared" ca="1" si="21"/>
        <v>0</v>
      </c>
      <c r="BX134" s="75">
        <f>IF($BS134="", "", SUMIF(Expenses!$B$11:$B$2510, $BS134, Expenses!$S$11:$S$2510))</f>
        <v>0</v>
      </c>
    </row>
    <row r="135" spans="70:76" ht="15" hidden="1" customHeight="1" x14ac:dyDescent="0.25">
      <c r="BR135" s="19" t="str">
        <f t="shared" ca="1" si="22"/>
        <v>X</v>
      </c>
      <c r="BS135" s="5">
        <f t="shared" si="25"/>
        <v>43597</v>
      </c>
      <c r="BT135" s="19" t="str">
        <f t="shared" si="23"/>
        <v>Sun</v>
      </c>
      <c r="BU135" s="19" t="str">
        <f t="shared" si="24"/>
        <v>May 2019</v>
      </c>
      <c r="BV135" s="32">
        <f t="shared" ca="1" si="21"/>
        <v>0</v>
      </c>
      <c r="BX135" s="75">
        <f>IF($BS135="", "", SUMIF(Expenses!$B$11:$B$2510, $BS135, Expenses!$S$11:$S$2510))</f>
        <v>0</v>
      </c>
    </row>
    <row r="136" spans="70:76" ht="15" hidden="1" customHeight="1" x14ac:dyDescent="0.25">
      <c r="BR136" s="19" t="str">
        <f t="shared" ca="1" si="22"/>
        <v>X</v>
      </c>
      <c r="BS136" s="5">
        <f t="shared" si="25"/>
        <v>43598</v>
      </c>
      <c r="BT136" s="19" t="str">
        <f t="shared" si="23"/>
        <v>Mon</v>
      </c>
      <c r="BU136" s="19" t="str">
        <f t="shared" si="24"/>
        <v>May 2019</v>
      </c>
      <c r="BV136" s="32">
        <f t="shared" ca="1" si="21"/>
        <v>0.33333333333333331</v>
      </c>
      <c r="BX136" s="75">
        <f>IF($BS136="", "", SUMIF(Expenses!$B$11:$B$2510, $BS136, Expenses!$S$11:$S$2510))</f>
        <v>0</v>
      </c>
    </row>
    <row r="137" spans="70:76" ht="15" hidden="1" customHeight="1" x14ac:dyDescent="0.25">
      <c r="BR137" s="19" t="str">
        <f t="shared" ca="1" si="22"/>
        <v>X</v>
      </c>
      <c r="BS137" s="5">
        <f t="shared" si="25"/>
        <v>43599</v>
      </c>
      <c r="BT137" s="19" t="str">
        <f t="shared" si="23"/>
        <v>Tue</v>
      </c>
      <c r="BU137" s="19" t="str">
        <f t="shared" si="24"/>
        <v>May 2019</v>
      </c>
      <c r="BV137" s="32">
        <f t="shared" ca="1" si="21"/>
        <v>0.33333333333333331</v>
      </c>
      <c r="BX137" s="75">
        <f>IF($BS137="", "", SUMIF(Expenses!$B$11:$B$2510, $BS137, Expenses!$S$11:$S$2510))</f>
        <v>0</v>
      </c>
    </row>
    <row r="138" spans="70:76" ht="15" hidden="1" customHeight="1" x14ac:dyDescent="0.25">
      <c r="BR138" s="19" t="str">
        <f t="shared" ca="1" si="22"/>
        <v>X</v>
      </c>
      <c r="BS138" s="5">
        <f t="shared" si="25"/>
        <v>43600</v>
      </c>
      <c r="BT138" s="19" t="str">
        <f t="shared" si="23"/>
        <v>Wed</v>
      </c>
      <c r="BU138" s="19" t="str">
        <f t="shared" si="24"/>
        <v>May 2019</v>
      </c>
      <c r="BV138" s="32">
        <f t="shared" ca="1" si="21"/>
        <v>0.33333333333333331</v>
      </c>
      <c r="BX138" s="75">
        <f>IF($BS138="", "", SUMIF(Expenses!$B$11:$B$2510, $BS138, Expenses!$S$11:$S$2510))</f>
        <v>0</v>
      </c>
    </row>
    <row r="139" spans="70:76" ht="15" hidden="1" customHeight="1" x14ac:dyDescent="0.25">
      <c r="BR139" s="19" t="str">
        <f t="shared" ca="1" si="22"/>
        <v>X</v>
      </c>
      <c r="BS139" s="5">
        <f t="shared" si="25"/>
        <v>43601</v>
      </c>
      <c r="BT139" s="19" t="str">
        <f t="shared" si="23"/>
        <v>Thu</v>
      </c>
      <c r="BU139" s="19" t="str">
        <f t="shared" si="24"/>
        <v>May 2019</v>
      </c>
      <c r="BV139" s="32">
        <f t="shared" ca="1" si="21"/>
        <v>0.33333333333333331</v>
      </c>
      <c r="BX139" s="75">
        <f>IF($BS139="", "", SUMIF(Expenses!$B$11:$B$2510, $BS139, Expenses!$S$11:$S$2510))</f>
        <v>0</v>
      </c>
    </row>
    <row r="140" spans="70:76" ht="15" hidden="1" customHeight="1" x14ac:dyDescent="0.25">
      <c r="BR140" s="19" t="str">
        <f t="shared" ca="1" si="22"/>
        <v>X</v>
      </c>
      <c r="BS140" s="5">
        <f t="shared" si="25"/>
        <v>43602</v>
      </c>
      <c r="BT140" s="19" t="str">
        <f t="shared" si="23"/>
        <v>Fri</v>
      </c>
      <c r="BU140" s="19" t="str">
        <f t="shared" si="24"/>
        <v>May 2019</v>
      </c>
      <c r="BV140" s="32">
        <f t="shared" ca="1" si="21"/>
        <v>0.25</v>
      </c>
      <c r="BX140" s="75">
        <f>IF($BS140="", "", SUMIF(Expenses!$B$11:$B$2510, $BS140, Expenses!$S$11:$S$2510))</f>
        <v>0</v>
      </c>
    </row>
    <row r="141" spans="70:76" ht="15" hidden="1" customHeight="1" x14ac:dyDescent="0.25">
      <c r="BR141" s="19" t="str">
        <f t="shared" ca="1" si="22"/>
        <v>X</v>
      </c>
      <c r="BS141" s="5">
        <f t="shared" si="25"/>
        <v>43603</v>
      </c>
      <c r="BT141" s="19" t="str">
        <f t="shared" si="23"/>
        <v>Sat</v>
      </c>
      <c r="BU141" s="19" t="str">
        <f t="shared" si="24"/>
        <v>May 2019</v>
      </c>
      <c r="BV141" s="32">
        <f t="shared" ca="1" si="21"/>
        <v>0</v>
      </c>
      <c r="BX141" s="75">
        <f>IF($BS141="", "", SUMIF(Expenses!$B$11:$B$2510, $BS141, Expenses!$S$11:$S$2510))</f>
        <v>0</v>
      </c>
    </row>
    <row r="142" spans="70:76" ht="15" hidden="1" customHeight="1" x14ac:dyDescent="0.25">
      <c r="BR142" s="19" t="str">
        <f t="shared" ca="1" si="22"/>
        <v>X</v>
      </c>
      <c r="BS142" s="5">
        <f t="shared" si="25"/>
        <v>43604</v>
      </c>
      <c r="BT142" s="19" t="str">
        <f t="shared" si="23"/>
        <v>Sun</v>
      </c>
      <c r="BU142" s="19" t="str">
        <f t="shared" si="24"/>
        <v>May 2019</v>
      </c>
      <c r="BV142" s="32">
        <f t="shared" ca="1" si="21"/>
        <v>0</v>
      </c>
      <c r="BX142" s="75">
        <f>IF($BS142="", "", SUMIF(Expenses!$B$11:$B$2510, $BS142, Expenses!$S$11:$S$2510))</f>
        <v>0</v>
      </c>
    </row>
    <row r="143" spans="70:76" ht="15" hidden="1" customHeight="1" x14ac:dyDescent="0.25">
      <c r="BR143" s="19" t="str">
        <f t="shared" ca="1" si="22"/>
        <v>X</v>
      </c>
      <c r="BS143" s="5">
        <f t="shared" si="25"/>
        <v>43605</v>
      </c>
      <c r="BT143" s="19" t="str">
        <f t="shared" si="23"/>
        <v>Mon</v>
      </c>
      <c r="BU143" s="19" t="str">
        <f t="shared" si="24"/>
        <v>May 2019</v>
      </c>
      <c r="BV143" s="32">
        <f t="shared" ca="1" si="21"/>
        <v>0.33333333333333331</v>
      </c>
      <c r="BX143" s="75">
        <f>IF($BS143="", "", SUMIF(Expenses!$B$11:$B$2510, $BS143, Expenses!$S$11:$S$2510))</f>
        <v>0</v>
      </c>
    </row>
    <row r="144" spans="70:76" ht="15" hidden="1" customHeight="1" x14ac:dyDescent="0.25">
      <c r="BR144" s="19" t="str">
        <f t="shared" ca="1" si="22"/>
        <v>X</v>
      </c>
      <c r="BS144" s="5">
        <f t="shared" si="25"/>
        <v>43606</v>
      </c>
      <c r="BT144" s="19" t="str">
        <f t="shared" si="23"/>
        <v>Tue</v>
      </c>
      <c r="BU144" s="19" t="str">
        <f t="shared" si="24"/>
        <v>May 2019</v>
      </c>
      <c r="BV144" s="32">
        <f t="shared" ca="1" si="21"/>
        <v>0.33333333333333331</v>
      </c>
      <c r="BX144" s="75">
        <f>IF($BS144="", "", SUMIF(Expenses!$B$11:$B$2510, $BS144, Expenses!$S$11:$S$2510))</f>
        <v>0</v>
      </c>
    </row>
    <row r="145" spans="70:76" ht="15" hidden="1" customHeight="1" x14ac:dyDescent="0.25">
      <c r="BR145" s="19" t="str">
        <f t="shared" ca="1" si="22"/>
        <v>X</v>
      </c>
      <c r="BS145" s="5">
        <f t="shared" si="25"/>
        <v>43607</v>
      </c>
      <c r="BT145" s="19" t="str">
        <f t="shared" si="23"/>
        <v>Wed</v>
      </c>
      <c r="BU145" s="19" t="str">
        <f t="shared" si="24"/>
        <v>May 2019</v>
      </c>
      <c r="BV145" s="32">
        <f t="shared" ca="1" si="21"/>
        <v>0.33333333333333331</v>
      </c>
      <c r="BX145" s="75">
        <f>IF($BS145="", "", SUMIF(Expenses!$B$11:$B$2510, $BS145, Expenses!$S$11:$S$2510))</f>
        <v>0</v>
      </c>
    </row>
    <row r="146" spans="70:76" ht="15" hidden="1" customHeight="1" x14ac:dyDescent="0.25">
      <c r="BR146" s="19" t="str">
        <f t="shared" ca="1" si="22"/>
        <v>X</v>
      </c>
      <c r="BS146" s="5">
        <f t="shared" si="25"/>
        <v>43608</v>
      </c>
      <c r="BT146" s="19" t="str">
        <f t="shared" si="23"/>
        <v>Thu</v>
      </c>
      <c r="BU146" s="19" t="str">
        <f t="shared" si="24"/>
        <v>May 2019</v>
      </c>
      <c r="BV146" s="32">
        <f t="shared" ca="1" si="21"/>
        <v>0.33333333333333331</v>
      </c>
      <c r="BX146" s="75">
        <f>IF($BS146="", "", SUMIF(Expenses!$B$11:$B$2510, $BS146, Expenses!$S$11:$S$2510))</f>
        <v>0</v>
      </c>
    </row>
    <row r="147" spans="70:76" ht="15" hidden="1" customHeight="1" x14ac:dyDescent="0.25">
      <c r="BR147" s="19" t="str">
        <f t="shared" ca="1" si="22"/>
        <v>X</v>
      </c>
      <c r="BS147" s="5">
        <f t="shared" si="25"/>
        <v>43609</v>
      </c>
      <c r="BT147" s="19" t="str">
        <f t="shared" si="23"/>
        <v>Fri</v>
      </c>
      <c r="BU147" s="19" t="str">
        <f t="shared" si="24"/>
        <v>May 2019</v>
      </c>
      <c r="BV147" s="32">
        <f t="shared" ca="1" si="21"/>
        <v>0.25</v>
      </c>
      <c r="BX147" s="75">
        <f>IF($BS147="", "", SUMIF(Expenses!$B$11:$B$2510, $BS147, Expenses!$S$11:$S$2510))</f>
        <v>0</v>
      </c>
    </row>
    <row r="148" spans="70:76" ht="15" hidden="1" customHeight="1" x14ac:dyDescent="0.25">
      <c r="BR148" s="19" t="str">
        <f t="shared" ca="1" si="22"/>
        <v>X</v>
      </c>
      <c r="BS148" s="5">
        <f t="shared" si="25"/>
        <v>43610</v>
      </c>
      <c r="BT148" s="19" t="str">
        <f t="shared" si="23"/>
        <v>Sat</v>
      </c>
      <c r="BU148" s="19" t="str">
        <f t="shared" si="24"/>
        <v>May 2019</v>
      </c>
      <c r="BV148" s="32">
        <f t="shared" ca="1" si="21"/>
        <v>0</v>
      </c>
      <c r="BX148" s="75">
        <f>IF($BS148="", "", SUMIF(Expenses!$B$11:$B$2510, $BS148, Expenses!$S$11:$S$2510))</f>
        <v>0</v>
      </c>
    </row>
    <row r="149" spans="70:76" ht="15" hidden="1" customHeight="1" x14ac:dyDescent="0.25">
      <c r="BR149" s="19" t="str">
        <f t="shared" ca="1" si="22"/>
        <v>X</v>
      </c>
      <c r="BS149" s="5">
        <f t="shared" si="25"/>
        <v>43611</v>
      </c>
      <c r="BT149" s="19" t="str">
        <f t="shared" si="23"/>
        <v>Sun</v>
      </c>
      <c r="BU149" s="19" t="str">
        <f t="shared" si="24"/>
        <v>May 2019</v>
      </c>
      <c r="BV149" s="32">
        <f t="shared" ca="1" si="21"/>
        <v>0</v>
      </c>
      <c r="BX149" s="75">
        <f>IF($BS149="", "", SUMIF(Expenses!$B$11:$B$2510, $BS149, Expenses!$S$11:$S$2510))</f>
        <v>0</v>
      </c>
    </row>
    <row r="150" spans="70:76" ht="15" hidden="1" customHeight="1" x14ac:dyDescent="0.25">
      <c r="BR150" s="19" t="str">
        <f t="shared" ca="1" si="22"/>
        <v>X</v>
      </c>
      <c r="BS150" s="5">
        <f t="shared" si="25"/>
        <v>43612</v>
      </c>
      <c r="BT150" s="19" t="str">
        <f t="shared" si="23"/>
        <v>BH</v>
      </c>
      <c r="BU150" s="19" t="str">
        <f t="shared" si="24"/>
        <v>May 2019</v>
      </c>
      <c r="BV150" s="32">
        <f t="shared" ca="1" si="21"/>
        <v>0</v>
      </c>
      <c r="BX150" s="75">
        <f>IF($BS150="", "", SUMIF(Expenses!$B$11:$B$2510, $BS150, Expenses!$S$11:$S$2510))</f>
        <v>0</v>
      </c>
    </row>
    <row r="151" spans="70:76" ht="15" hidden="1" customHeight="1" x14ac:dyDescent="0.25">
      <c r="BR151" s="19" t="str">
        <f t="shared" ca="1" si="22"/>
        <v>X</v>
      </c>
      <c r="BS151" s="5">
        <f t="shared" si="25"/>
        <v>43613</v>
      </c>
      <c r="BT151" s="19" t="str">
        <f t="shared" si="23"/>
        <v>Tue</v>
      </c>
      <c r="BU151" s="19" t="str">
        <f t="shared" si="24"/>
        <v>May 2019</v>
      </c>
      <c r="BV151" s="32">
        <f t="shared" ca="1" si="21"/>
        <v>0.33333333333333331</v>
      </c>
      <c r="BX151" s="75">
        <f>IF($BS151="", "", SUMIF(Expenses!$B$11:$B$2510, $BS151, Expenses!$S$11:$S$2510))</f>
        <v>0</v>
      </c>
    </row>
    <row r="152" spans="70:76" ht="15" hidden="1" customHeight="1" x14ac:dyDescent="0.25">
      <c r="BR152" s="19" t="str">
        <f t="shared" ca="1" si="22"/>
        <v>X</v>
      </c>
      <c r="BS152" s="5">
        <f t="shared" si="25"/>
        <v>43614</v>
      </c>
      <c r="BT152" s="19" t="str">
        <f t="shared" si="23"/>
        <v>Wed</v>
      </c>
      <c r="BU152" s="19" t="str">
        <f t="shared" si="24"/>
        <v>May 2019</v>
      </c>
      <c r="BV152" s="32">
        <f t="shared" ca="1" si="21"/>
        <v>0.33333333333333331</v>
      </c>
      <c r="BX152" s="75">
        <f>IF($BS152="", "", SUMIF(Expenses!$B$11:$B$2510, $BS152, Expenses!$S$11:$S$2510))</f>
        <v>0</v>
      </c>
    </row>
    <row r="153" spans="70:76" ht="15" hidden="1" customHeight="1" x14ac:dyDescent="0.25">
      <c r="BR153" s="19" t="str">
        <f t="shared" ca="1" si="22"/>
        <v>X</v>
      </c>
      <c r="BS153" s="5">
        <f t="shared" si="25"/>
        <v>43615</v>
      </c>
      <c r="BT153" s="19" t="str">
        <f t="shared" si="23"/>
        <v>Thu</v>
      </c>
      <c r="BU153" s="19" t="str">
        <f t="shared" si="24"/>
        <v>May 2019</v>
      </c>
      <c r="BV153" s="32">
        <f t="shared" ca="1" si="21"/>
        <v>0.33333333333333331</v>
      </c>
      <c r="BX153" s="75">
        <f>IF($BS153="", "", SUMIF(Expenses!$B$11:$B$2510, $BS153, Expenses!$S$11:$S$2510))</f>
        <v>0</v>
      </c>
    </row>
    <row r="154" spans="70:76" ht="15" hidden="1" customHeight="1" x14ac:dyDescent="0.25">
      <c r="BR154" s="19" t="str">
        <f t="shared" ca="1" si="22"/>
        <v>X</v>
      </c>
      <c r="BS154" s="5">
        <f t="shared" si="25"/>
        <v>43616</v>
      </c>
      <c r="BT154" s="19" t="str">
        <f t="shared" si="23"/>
        <v>Fri</v>
      </c>
      <c r="BU154" s="19" t="str">
        <f t="shared" si="24"/>
        <v>May 2019</v>
      </c>
      <c r="BV154" s="32">
        <f t="shared" ca="1" si="21"/>
        <v>0.25</v>
      </c>
      <c r="BX154" s="75">
        <f>IF($BS154="", "", SUMIF(Expenses!$B$11:$B$2510, $BS154, Expenses!$S$11:$S$2510))</f>
        <v>0</v>
      </c>
    </row>
    <row r="155" spans="70:76" ht="15" hidden="1" customHeight="1" x14ac:dyDescent="0.25">
      <c r="BR155" s="19" t="str">
        <f t="shared" ca="1" si="22"/>
        <v>X</v>
      </c>
      <c r="BS155" s="5">
        <f t="shared" si="25"/>
        <v>43617</v>
      </c>
      <c r="BT155" s="19" t="str">
        <f t="shared" si="23"/>
        <v>Sat</v>
      </c>
      <c r="BU155" s="19" t="str">
        <f t="shared" si="24"/>
        <v>Jun 2019</v>
      </c>
      <c r="BV155" s="32">
        <f t="shared" ca="1" si="21"/>
        <v>0</v>
      </c>
      <c r="BX155" s="75">
        <f>IF($BS155="", "", SUMIF(Expenses!$B$11:$B$2510, $BS155, Expenses!$S$11:$S$2510))</f>
        <v>0</v>
      </c>
    </row>
    <row r="156" spans="70:76" ht="15" hidden="1" customHeight="1" x14ac:dyDescent="0.25">
      <c r="BR156" s="19" t="str">
        <f t="shared" ca="1" si="22"/>
        <v>X</v>
      </c>
      <c r="BS156" s="5">
        <f t="shared" si="25"/>
        <v>43618</v>
      </c>
      <c r="BT156" s="19" t="str">
        <f t="shared" si="23"/>
        <v>Sun</v>
      </c>
      <c r="BU156" s="19" t="str">
        <f t="shared" si="24"/>
        <v>Jun 2019</v>
      </c>
      <c r="BV156" s="32">
        <f t="shared" ca="1" si="21"/>
        <v>0</v>
      </c>
      <c r="BX156" s="75">
        <f>IF($BS156="", "", SUMIF(Expenses!$B$11:$B$2510, $BS156, Expenses!$S$11:$S$2510))</f>
        <v>0</v>
      </c>
    </row>
    <row r="157" spans="70:76" ht="15" hidden="1" customHeight="1" x14ac:dyDescent="0.25">
      <c r="BR157" s="19" t="str">
        <f t="shared" ca="1" si="22"/>
        <v>X</v>
      </c>
      <c r="BS157" s="5">
        <f t="shared" si="25"/>
        <v>43619</v>
      </c>
      <c r="BT157" s="19" t="str">
        <f t="shared" si="23"/>
        <v>Mon</v>
      </c>
      <c r="BU157" s="19" t="str">
        <f t="shared" si="24"/>
        <v>Jun 2019</v>
      </c>
      <c r="BV157" s="32">
        <f t="shared" ca="1" si="21"/>
        <v>0.33333333333333331</v>
      </c>
      <c r="BX157" s="75">
        <f>IF($BS157="", "", SUMIF(Expenses!$B$11:$B$2510, $BS157, Expenses!$S$11:$S$2510))</f>
        <v>0</v>
      </c>
    </row>
    <row r="158" spans="70:76" ht="15" hidden="1" customHeight="1" x14ac:dyDescent="0.25">
      <c r="BR158" s="19" t="str">
        <f t="shared" ca="1" si="22"/>
        <v>X</v>
      </c>
      <c r="BS158" s="5">
        <f t="shared" si="25"/>
        <v>43620</v>
      </c>
      <c r="BT158" s="19" t="str">
        <f t="shared" si="23"/>
        <v>Tue</v>
      </c>
      <c r="BU158" s="19" t="str">
        <f t="shared" si="24"/>
        <v>Jun 2019</v>
      </c>
      <c r="BV158" s="32">
        <f t="shared" ca="1" si="21"/>
        <v>0.33333333333333331</v>
      </c>
      <c r="BX158" s="75">
        <f>IF($BS158="", "", SUMIF(Expenses!$B$11:$B$2510, $BS158, Expenses!$S$11:$S$2510))</f>
        <v>0</v>
      </c>
    </row>
    <row r="159" spans="70:76" ht="15" hidden="1" customHeight="1" x14ac:dyDescent="0.25">
      <c r="BR159" s="19" t="str">
        <f t="shared" ca="1" si="22"/>
        <v>X</v>
      </c>
      <c r="BS159" s="5">
        <f t="shared" si="25"/>
        <v>43621</v>
      </c>
      <c r="BT159" s="19" t="str">
        <f t="shared" si="23"/>
        <v>Wed</v>
      </c>
      <c r="BU159" s="19" t="str">
        <f t="shared" si="24"/>
        <v>Jun 2019</v>
      </c>
      <c r="BV159" s="32">
        <f t="shared" ca="1" si="21"/>
        <v>0.33333333333333331</v>
      </c>
      <c r="BX159" s="75">
        <f>IF($BS159="", "", SUMIF(Expenses!$B$11:$B$2510, $BS159, Expenses!$S$11:$S$2510))</f>
        <v>0</v>
      </c>
    </row>
    <row r="160" spans="70:76" ht="15" hidden="1" customHeight="1" x14ac:dyDescent="0.25">
      <c r="BR160" s="19" t="str">
        <f t="shared" ca="1" si="22"/>
        <v>X</v>
      </c>
      <c r="BS160" s="5">
        <f t="shared" si="25"/>
        <v>43622</v>
      </c>
      <c r="BT160" s="19" t="str">
        <f t="shared" si="23"/>
        <v>Thu</v>
      </c>
      <c r="BU160" s="19" t="str">
        <f t="shared" si="24"/>
        <v>Jun 2019</v>
      </c>
      <c r="BV160" s="32">
        <f t="shared" ca="1" si="21"/>
        <v>0.33333333333333331</v>
      </c>
      <c r="BX160" s="75">
        <f>IF($BS160="", "", SUMIF(Expenses!$B$11:$B$2510, $BS160, Expenses!$S$11:$S$2510))</f>
        <v>0</v>
      </c>
    </row>
    <row r="161" spans="70:76" ht="15" hidden="1" customHeight="1" x14ac:dyDescent="0.25">
      <c r="BR161" s="19" t="str">
        <f t="shared" ca="1" si="22"/>
        <v>X</v>
      </c>
      <c r="BS161" s="5">
        <f t="shared" si="25"/>
        <v>43623</v>
      </c>
      <c r="BT161" s="19" t="str">
        <f t="shared" si="23"/>
        <v>Fri</v>
      </c>
      <c r="BU161" s="19" t="str">
        <f t="shared" si="24"/>
        <v>Jun 2019</v>
      </c>
      <c r="BV161" s="32">
        <f t="shared" ca="1" si="21"/>
        <v>0.25</v>
      </c>
      <c r="BX161" s="75">
        <f>IF($BS161="", "", SUMIF(Expenses!$B$11:$B$2510, $BS161, Expenses!$S$11:$S$2510))</f>
        <v>0</v>
      </c>
    </row>
    <row r="162" spans="70:76" ht="15" hidden="1" customHeight="1" x14ac:dyDescent="0.25">
      <c r="BR162" s="19" t="str">
        <f t="shared" ca="1" si="22"/>
        <v>X</v>
      </c>
      <c r="BS162" s="5">
        <f t="shared" si="25"/>
        <v>43624</v>
      </c>
      <c r="BT162" s="19" t="str">
        <f t="shared" si="23"/>
        <v>Sat</v>
      </c>
      <c r="BU162" s="19" t="str">
        <f t="shared" si="24"/>
        <v>Jun 2019</v>
      </c>
      <c r="BV162" s="32">
        <f t="shared" ca="1" si="21"/>
        <v>0</v>
      </c>
      <c r="BX162" s="75">
        <f>IF($BS162="", "", SUMIF(Expenses!$B$11:$B$2510, $BS162, Expenses!$S$11:$S$2510))</f>
        <v>0</v>
      </c>
    </row>
    <row r="163" spans="70:76" ht="15" hidden="1" customHeight="1" x14ac:dyDescent="0.25">
      <c r="BR163" s="19" t="str">
        <f t="shared" ca="1" si="22"/>
        <v>X</v>
      </c>
      <c r="BS163" s="5">
        <f t="shared" si="25"/>
        <v>43625</v>
      </c>
      <c r="BT163" s="19" t="str">
        <f t="shared" si="23"/>
        <v>Sun</v>
      </c>
      <c r="BU163" s="19" t="str">
        <f t="shared" si="24"/>
        <v>Jun 2019</v>
      </c>
      <c r="BV163" s="32">
        <f t="shared" ca="1" si="21"/>
        <v>0</v>
      </c>
      <c r="BX163" s="75">
        <f>IF($BS163="", "", SUMIF(Expenses!$B$11:$B$2510, $BS163, Expenses!$S$11:$S$2510))</f>
        <v>0</v>
      </c>
    </row>
    <row r="164" spans="70:76" ht="15" hidden="1" customHeight="1" x14ac:dyDescent="0.25">
      <c r="BR164" s="19" t="str">
        <f t="shared" ca="1" si="22"/>
        <v>X</v>
      </c>
      <c r="BS164" s="5">
        <f t="shared" si="25"/>
        <v>43626</v>
      </c>
      <c r="BT164" s="19" t="str">
        <f t="shared" si="23"/>
        <v>Mon</v>
      </c>
      <c r="BU164" s="19" t="str">
        <f t="shared" si="24"/>
        <v>Jun 2019</v>
      </c>
      <c r="BV164" s="32">
        <f t="shared" ca="1" si="21"/>
        <v>0.33333333333333331</v>
      </c>
      <c r="BX164" s="75">
        <f>IF($BS164="", "", SUMIF(Expenses!$B$11:$B$2510, $BS164, Expenses!$S$11:$S$2510))</f>
        <v>0</v>
      </c>
    </row>
    <row r="165" spans="70:76" ht="15" hidden="1" customHeight="1" x14ac:dyDescent="0.25">
      <c r="BR165" s="19" t="str">
        <f t="shared" ca="1" si="22"/>
        <v>X</v>
      </c>
      <c r="BS165" s="5">
        <f t="shared" si="25"/>
        <v>43627</v>
      </c>
      <c r="BT165" s="19" t="str">
        <f t="shared" si="23"/>
        <v>Tue</v>
      </c>
      <c r="BU165" s="19" t="str">
        <f t="shared" si="24"/>
        <v>Jun 2019</v>
      </c>
      <c r="BV165" s="32">
        <f t="shared" ca="1" si="21"/>
        <v>0.33333333333333331</v>
      </c>
      <c r="BX165" s="75">
        <f>IF($BS165="", "", SUMIF(Expenses!$B$11:$B$2510, $BS165, Expenses!$S$11:$S$2510))</f>
        <v>0</v>
      </c>
    </row>
    <row r="166" spans="70:76" ht="15" hidden="1" customHeight="1" x14ac:dyDescent="0.25">
      <c r="BR166" s="19" t="str">
        <f t="shared" ca="1" si="22"/>
        <v>X</v>
      </c>
      <c r="BS166" s="5">
        <f t="shared" si="25"/>
        <v>43628</v>
      </c>
      <c r="BT166" s="19" t="str">
        <f t="shared" si="23"/>
        <v>Wed</v>
      </c>
      <c r="BU166" s="19" t="str">
        <f t="shared" si="24"/>
        <v>Jun 2019</v>
      </c>
      <c r="BV166" s="32">
        <f t="shared" ca="1" si="21"/>
        <v>0.33333333333333331</v>
      </c>
      <c r="BX166" s="75">
        <f>IF($BS166="", "", SUMIF(Expenses!$B$11:$B$2510, $BS166, Expenses!$S$11:$S$2510))</f>
        <v>0</v>
      </c>
    </row>
    <row r="167" spans="70:76" ht="15" hidden="1" customHeight="1" x14ac:dyDescent="0.25">
      <c r="BR167" s="19" t="str">
        <f t="shared" ca="1" si="22"/>
        <v>X</v>
      </c>
      <c r="BS167" s="5">
        <f t="shared" si="25"/>
        <v>43629</v>
      </c>
      <c r="BT167" s="19" t="str">
        <f t="shared" si="23"/>
        <v>Thu</v>
      </c>
      <c r="BU167" s="19" t="str">
        <f t="shared" si="24"/>
        <v>Jun 2019</v>
      </c>
      <c r="BV167" s="32">
        <f t="shared" ca="1" si="21"/>
        <v>0.33333333333333331</v>
      </c>
      <c r="BX167" s="75">
        <f>IF($BS167="", "", SUMIF(Expenses!$B$11:$B$2510, $BS167, Expenses!$S$11:$S$2510))</f>
        <v>0</v>
      </c>
    </row>
    <row r="168" spans="70:76" ht="15" hidden="1" customHeight="1" x14ac:dyDescent="0.25">
      <c r="BR168" s="19" t="str">
        <f t="shared" ca="1" si="22"/>
        <v>X</v>
      </c>
      <c r="BS168" s="5">
        <f t="shared" si="25"/>
        <v>43630</v>
      </c>
      <c r="BT168" s="19" t="str">
        <f t="shared" si="23"/>
        <v>Fri</v>
      </c>
      <c r="BU168" s="19" t="str">
        <f t="shared" si="24"/>
        <v>Jun 2019</v>
      </c>
      <c r="BV168" s="32">
        <f t="shared" ca="1" si="21"/>
        <v>0.25</v>
      </c>
      <c r="BX168" s="75">
        <f>IF($BS168="", "", SUMIF(Expenses!$B$11:$B$2510, $BS168, Expenses!$S$11:$S$2510))</f>
        <v>0</v>
      </c>
    </row>
    <row r="169" spans="70:76" ht="15" hidden="1" customHeight="1" x14ac:dyDescent="0.25">
      <c r="BR169" s="19" t="str">
        <f t="shared" ca="1" si="22"/>
        <v>X</v>
      </c>
      <c r="BS169" s="5">
        <f t="shared" si="25"/>
        <v>43631</v>
      </c>
      <c r="BT169" s="19" t="str">
        <f t="shared" si="23"/>
        <v>Sat</v>
      </c>
      <c r="BU169" s="19" t="str">
        <f t="shared" si="24"/>
        <v>Jun 2019</v>
      </c>
      <c r="BV169" s="32">
        <f t="shared" ca="1" si="21"/>
        <v>0</v>
      </c>
      <c r="BX169" s="75">
        <f>IF($BS169="", "", SUMIF(Expenses!$B$11:$B$2510, $BS169, Expenses!$S$11:$S$2510))</f>
        <v>0</v>
      </c>
    </row>
    <row r="170" spans="70:76" ht="15" hidden="1" customHeight="1" x14ac:dyDescent="0.25">
      <c r="BR170" s="19" t="str">
        <f t="shared" ca="1" si="22"/>
        <v>X</v>
      </c>
      <c r="BS170" s="5">
        <f t="shared" si="25"/>
        <v>43632</v>
      </c>
      <c r="BT170" s="19" t="str">
        <f t="shared" si="23"/>
        <v>Sun</v>
      </c>
      <c r="BU170" s="19" t="str">
        <f t="shared" si="24"/>
        <v>Jun 2019</v>
      </c>
      <c r="BV170" s="32">
        <f t="shared" ca="1" si="21"/>
        <v>0</v>
      </c>
      <c r="BX170" s="75">
        <f>IF($BS170="", "", SUMIF(Expenses!$B$11:$B$2510, $BS170, Expenses!$S$11:$S$2510))</f>
        <v>0</v>
      </c>
    </row>
    <row r="171" spans="70:76" ht="15" hidden="1" customHeight="1" x14ac:dyDescent="0.25">
      <c r="BR171" s="19" t="str">
        <f t="shared" ca="1" si="22"/>
        <v>X</v>
      </c>
      <c r="BS171" s="5">
        <f t="shared" si="25"/>
        <v>43633</v>
      </c>
      <c r="BT171" s="19" t="str">
        <f t="shared" si="23"/>
        <v>Mon</v>
      </c>
      <c r="BU171" s="19" t="str">
        <f t="shared" si="24"/>
        <v>Jun 2019</v>
      </c>
      <c r="BV171" s="32">
        <f t="shared" ca="1" si="21"/>
        <v>0.33333333333333331</v>
      </c>
      <c r="BX171" s="75">
        <f>IF($BS171="", "", SUMIF(Expenses!$B$11:$B$2510, $BS171, Expenses!$S$11:$S$2510))</f>
        <v>0</v>
      </c>
    </row>
    <row r="172" spans="70:76" ht="15" hidden="1" customHeight="1" x14ac:dyDescent="0.25">
      <c r="BR172" s="19" t="str">
        <f t="shared" ca="1" si="22"/>
        <v>X</v>
      </c>
      <c r="BS172" s="5">
        <f t="shared" si="25"/>
        <v>43634</v>
      </c>
      <c r="BT172" s="19" t="str">
        <f t="shared" si="23"/>
        <v>Tue</v>
      </c>
      <c r="BU172" s="19" t="str">
        <f t="shared" si="24"/>
        <v>Jun 2019</v>
      </c>
      <c r="BV172" s="32">
        <f t="shared" ca="1" si="21"/>
        <v>0.33333333333333331</v>
      </c>
      <c r="BX172" s="75">
        <f>IF($BS172="", "", SUMIF(Expenses!$B$11:$B$2510, $BS172, Expenses!$S$11:$S$2510))</f>
        <v>0</v>
      </c>
    </row>
    <row r="173" spans="70:76" ht="15" hidden="1" customHeight="1" x14ac:dyDescent="0.25">
      <c r="BR173" s="19" t="str">
        <f t="shared" ca="1" si="22"/>
        <v>X</v>
      </c>
      <c r="BS173" s="5">
        <f t="shared" si="25"/>
        <v>43635</v>
      </c>
      <c r="BT173" s="19" t="str">
        <f t="shared" si="23"/>
        <v>Wed</v>
      </c>
      <c r="BU173" s="19" t="str">
        <f t="shared" si="24"/>
        <v>Jun 2019</v>
      </c>
      <c r="BV173" s="32">
        <f t="shared" ca="1" si="21"/>
        <v>0.33333333333333331</v>
      </c>
      <c r="BX173" s="75">
        <f>IF($BS173="", "", SUMIF(Expenses!$B$11:$B$2510, $BS173, Expenses!$S$11:$S$2510))</f>
        <v>0</v>
      </c>
    </row>
    <row r="174" spans="70:76" ht="15" hidden="1" customHeight="1" x14ac:dyDescent="0.25">
      <c r="BR174" s="19" t="str">
        <f t="shared" ca="1" si="22"/>
        <v>X</v>
      </c>
      <c r="BS174" s="5">
        <f t="shared" si="25"/>
        <v>43636</v>
      </c>
      <c r="BT174" s="19" t="str">
        <f t="shared" si="23"/>
        <v>Thu</v>
      </c>
      <c r="BU174" s="19" t="str">
        <f t="shared" si="24"/>
        <v>Jun 2019</v>
      </c>
      <c r="BV174" s="32">
        <f t="shared" ca="1" si="21"/>
        <v>0.33333333333333331</v>
      </c>
      <c r="BX174" s="75">
        <f>IF($BS174="", "", SUMIF(Expenses!$B$11:$B$2510, $BS174, Expenses!$S$11:$S$2510))</f>
        <v>0</v>
      </c>
    </row>
    <row r="175" spans="70:76" ht="15" hidden="1" customHeight="1" x14ac:dyDescent="0.25">
      <c r="BR175" s="19" t="str">
        <f t="shared" ca="1" si="22"/>
        <v>X</v>
      </c>
      <c r="BS175" s="5">
        <f t="shared" si="25"/>
        <v>43637</v>
      </c>
      <c r="BT175" s="19" t="str">
        <f t="shared" si="23"/>
        <v>Fri</v>
      </c>
      <c r="BU175" s="19" t="str">
        <f t="shared" si="24"/>
        <v>Jun 2019</v>
      </c>
      <c r="BV175" s="32">
        <f t="shared" ca="1" si="21"/>
        <v>0.25</v>
      </c>
      <c r="BX175" s="75">
        <f>IF($BS175="", "", SUMIF(Expenses!$B$11:$B$2510, $BS175, Expenses!$S$11:$S$2510))</f>
        <v>0</v>
      </c>
    </row>
    <row r="176" spans="70:76" ht="15" hidden="1" customHeight="1" x14ac:dyDescent="0.25">
      <c r="BR176" s="19" t="str">
        <f t="shared" ca="1" si="22"/>
        <v>X</v>
      </c>
      <c r="BS176" s="5">
        <f t="shared" si="25"/>
        <v>43638</v>
      </c>
      <c r="BT176" s="19" t="str">
        <f t="shared" si="23"/>
        <v>Sat</v>
      </c>
      <c r="BU176" s="19" t="str">
        <f t="shared" si="24"/>
        <v>Jun 2019</v>
      </c>
      <c r="BV176" s="32">
        <f t="shared" ca="1" si="21"/>
        <v>0</v>
      </c>
      <c r="BX176" s="75">
        <f>IF($BS176="", "", SUMIF(Expenses!$B$11:$B$2510, $BS176, Expenses!$S$11:$S$2510))</f>
        <v>0</v>
      </c>
    </row>
    <row r="177" spans="70:76" ht="15" hidden="1" customHeight="1" x14ac:dyDescent="0.25">
      <c r="BR177" s="19" t="str">
        <f t="shared" ca="1" si="22"/>
        <v>X</v>
      </c>
      <c r="BS177" s="5">
        <f t="shared" si="25"/>
        <v>43639</v>
      </c>
      <c r="BT177" s="19" t="str">
        <f t="shared" si="23"/>
        <v>Sun</v>
      </c>
      <c r="BU177" s="19" t="str">
        <f t="shared" si="24"/>
        <v>Jun 2019</v>
      </c>
      <c r="BV177" s="32">
        <f t="shared" ca="1" si="21"/>
        <v>0</v>
      </c>
      <c r="BX177" s="75">
        <f>IF($BS177="", "", SUMIF(Expenses!$B$11:$B$2510, $BS177, Expenses!$S$11:$S$2510))</f>
        <v>0</v>
      </c>
    </row>
    <row r="178" spans="70:76" ht="15" hidden="1" customHeight="1" x14ac:dyDescent="0.25">
      <c r="BR178" s="19" t="str">
        <f t="shared" ca="1" si="22"/>
        <v>X</v>
      </c>
      <c r="BS178" s="5">
        <f t="shared" si="25"/>
        <v>43640</v>
      </c>
      <c r="BT178" s="19" t="str">
        <f t="shared" si="23"/>
        <v>Mon</v>
      </c>
      <c r="BU178" s="19" t="str">
        <f t="shared" si="24"/>
        <v>Jun 2019</v>
      </c>
      <c r="BV178" s="32">
        <f t="shared" ca="1" si="21"/>
        <v>0.33333333333333331</v>
      </c>
      <c r="BX178" s="75">
        <f>IF($BS178="", "", SUMIF(Expenses!$B$11:$B$2510, $BS178, Expenses!$S$11:$S$2510))</f>
        <v>0</v>
      </c>
    </row>
    <row r="179" spans="70:76" ht="15" hidden="1" customHeight="1" x14ac:dyDescent="0.25">
      <c r="BR179" s="19" t="str">
        <f t="shared" ca="1" si="22"/>
        <v>X</v>
      </c>
      <c r="BS179" s="5">
        <f t="shared" si="25"/>
        <v>43641</v>
      </c>
      <c r="BT179" s="19" t="str">
        <f t="shared" si="23"/>
        <v>Tue</v>
      </c>
      <c r="BU179" s="19" t="str">
        <f t="shared" si="24"/>
        <v>Jun 2019</v>
      </c>
      <c r="BV179" s="32">
        <f t="shared" ca="1" si="21"/>
        <v>0.33333333333333331</v>
      </c>
      <c r="BX179" s="75">
        <f>IF($BS179="", "", SUMIF(Expenses!$B$11:$B$2510, $BS179, Expenses!$S$11:$S$2510))</f>
        <v>0</v>
      </c>
    </row>
    <row r="180" spans="70:76" ht="15" hidden="1" customHeight="1" x14ac:dyDescent="0.25">
      <c r="BR180" s="19" t="str">
        <f t="shared" ca="1" si="22"/>
        <v>X</v>
      </c>
      <c r="BS180" s="5">
        <f t="shared" si="25"/>
        <v>43642</v>
      </c>
      <c r="BT180" s="19" t="str">
        <f t="shared" si="23"/>
        <v>Wed</v>
      </c>
      <c r="BU180" s="19" t="str">
        <f t="shared" si="24"/>
        <v>Jun 2019</v>
      </c>
      <c r="BV180" s="32">
        <f t="shared" ca="1" si="21"/>
        <v>0.33333333333333331</v>
      </c>
      <c r="BX180" s="75">
        <f>IF($BS180="", "", SUMIF(Expenses!$B$11:$B$2510, $BS180, Expenses!$S$11:$S$2510))</f>
        <v>0</v>
      </c>
    </row>
    <row r="181" spans="70:76" ht="15" hidden="1" customHeight="1" x14ac:dyDescent="0.25">
      <c r="BR181" s="19" t="str">
        <f t="shared" ca="1" si="22"/>
        <v>X</v>
      </c>
      <c r="BS181" s="5">
        <f t="shared" si="25"/>
        <v>43643</v>
      </c>
      <c r="BT181" s="19" t="str">
        <f t="shared" si="23"/>
        <v>Thu</v>
      </c>
      <c r="BU181" s="19" t="str">
        <f t="shared" si="24"/>
        <v>Jun 2019</v>
      </c>
      <c r="BV181" s="32">
        <f t="shared" ca="1" si="21"/>
        <v>0.33333333333333331</v>
      </c>
      <c r="BX181" s="75">
        <f>IF($BS181="", "", SUMIF(Expenses!$B$11:$B$2510, $BS181, Expenses!$S$11:$S$2510))</f>
        <v>0</v>
      </c>
    </row>
    <row r="182" spans="70:76" ht="15" hidden="1" customHeight="1" x14ac:dyDescent="0.25">
      <c r="BR182" s="19" t="str">
        <f t="shared" ca="1" si="22"/>
        <v>X</v>
      </c>
      <c r="BS182" s="5">
        <f t="shared" si="25"/>
        <v>43644</v>
      </c>
      <c r="BT182" s="19" t="str">
        <f t="shared" si="23"/>
        <v>Fri</v>
      </c>
      <c r="BU182" s="19" t="str">
        <f t="shared" si="24"/>
        <v>Jun 2019</v>
      </c>
      <c r="BV182" s="32">
        <f t="shared" ca="1" si="21"/>
        <v>0.25</v>
      </c>
      <c r="BX182" s="75">
        <f>IF($BS182="", "", SUMIF(Expenses!$B$11:$B$2510, $BS182, Expenses!$S$11:$S$2510))</f>
        <v>0</v>
      </c>
    </row>
    <row r="183" spans="70:76" ht="15" hidden="1" customHeight="1" x14ac:dyDescent="0.25">
      <c r="BR183" s="19" t="str">
        <f t="shared" ca="1" si="22"/>
        <v>X</v>
      </c>
      <c r="BS183" s="5">
        <f t="shared" si="25"/>
        <v>43645</v>
      </c>
      <c r="BT183" s="19" t="str">
        <f t="shared" si="23"/>
        <v>Sat</v>
      </c>
      <c r="BU183" s="19" t="str">
        <f t="shared" si="24"/>
        <v>Jun 2019</v>
      </c>
      <c r="BV183" s="32">
        <f t="shared" ca="1" si="21"/>
        <v>0</v>
      </c>
      <c r="BX183" s="75">
        <f>IF($BS183="", "", SUMIF(Expenses!$B$11:$B$2510, $BS183, Expenses!$S$11:$S$2510))</f>
        <v>0</v>
      </c>
    </row>
    <row r="184" spans="70:76" ht="15" hidden="1" customHeight="1" x14ac:dyDescent="0.25">
      <c r="BR184" s="19" t="str">
        <f t="shared" ca="1" si="22"/>
        <v>X</v>
      </c>
      <c r="BS184" s="5">
        <f t="shared" si="25"/>
        <v>43646</v>
      </c>
      <c r="BT184" s="19" t="str">
        <f t="shared" si="23"/>
        <v>Sun</v>
      </c>
      <c r="BU184" s="19" t="str">
        <f t="shared" si="24"/>
        <v>Jun 2019</v>
      </c>
      <c r="BV184" s="32">
        <f t="shared" ca="1" si="21"/>
        <v>0</v>
      </c>
      <c r="BX184" s="75">
        <f>IF($BS184="", "", SUMIF(Expenses!$B$11:$B$2510, $BS184, Expenses!$S$11:$S$2510))</f>
        <v>0</v>
      </c>
    </row>
    <row r="185" spans="70:76" ht="15" hidden="1" customHeight="1" x14ac:dyDescent="0.25">
      <c r="BR185" s="19" t="str">
        <f t="shared" ca="1" si="22"/>
        <v>X</v>
      </c>
      <c r="BS185" s="5">
        <f t="shared" si="25"/>
        <v>43647</v>
      </c>
      <c r="BT185" s="19" t="str">
        <f t="shared" si="23"/>
        <v>Mon</v>
      </c>
      <c r="BU185" s="19" t="str">
        <f t="shared" si="24"/>
        <v>Jul 2019</v>
      </c>
      <c r="BV185" s="32">
        <f t="shared" ca="1" si="21"/>
        <v>0.33333333333333331</v>
      </c>
      <c r="BX185" s="75">
        <f>IF($BS185="", "", SUMIF(Expenses!$B$11:$B$2510, $BS185, Expenses!$S$11:$S$2510))</f>
        <v>0</v>
      </c>
    </row>
    <row r="186" spans="70:76" ht="15" hidden="1" customHeight="1" x14ac:dyDescent="0.25">
      <c r="BR186" s="19" t="str">
        <f t="shared" ca="1" si="22"/>
        <v>X</v>
      </c>
      <c r="BS186" s="5">
        <f t="shared" si="25"/>
        <v>43648</v>
      </c>
      <c r="BT186" s="19" t="str">
        <f t="shared" si="23"/>
        <v>Tue</v>
      </c>
      <c r="BU186" s="19" t="str">
        <f t="shared" si="24"/>
        <v>Jul 2019</v>
      </c>
      <c r="BV186" s="32">
        <f t="shared" ca="1" si="21"/>
        <v>0.33333333333333331</v>
      </c>
      <c r="BX186" s="75">
        <f>IF($BS186="", "", SUMIF(Expenses!$B$11:$B$2510, $BS186, Expenses!$S$11:$S$2510))</f>
        <v>0</v>
      </c>
    </row>
    <row r="187" spans="70:76" ht="15" hidden="1" customHeight="1" x14ac:dyDescent="0.25">
      <c r="BR187" s="19" t="str">
        <f t="shared" ca="1" si="22"/>
        <v>X</v>
      </c>
      <c r="BS187" s="5">
        <f t="shared" si="25"/>
        <v>43649</v>
      </c>
      <c r="BT187" s="19" t="str">
        <f t="shared" si="23"/>
        <v>Wed</v>
      </c>
      <c r="BU187" s="19" t="str">
        <f t="shared" si="24"/>
        <v>Jul 2019</v>
      </c>
      <c r="BV187" s="32">
        <f t="shared" ca="1" si="21"/>
        <v>0.33333333333333331</v>
      </c>
      <c r="BX187" s="75">
        <f>IF($BS187="", "", SUMIF(Expenses!$B$11:$B$2510, $BS187, Expenses!$S$11:$S$2510))</f>
        <v>0</v>
      </c>
    </row>
    <row r="188" spans="70:76" ht="15" hidden="1" customHeight="1" x14ac:dyDescent="0.25">
      <c r="BR188" s="19" t="str">
        <f t="shared" ca="1" si="22"/>
        <v>X</v>
      </c>
      <c r="BS188" s="5">
        <f t="shared" si="25"/>
        <v>43650</v>
      </c>
      <c r="BT188" s="19" t="str">
        <f t="shared" si="23"/>
        <v>Thu</v>
      </c>
      <c r="BU188" s="19" t="str">
        <f t="shared" si="24"/>
        <v>Jul 2019</v>
      </c>
      <c r="BV188" s="32">
        <f t="shared" ca="1" si="21"/>
        <v>0.33333333333333331</v>
      </c>
      <c r="BX188" s="75">
        <f>IF($BS188="", "", SUMIF(Expenses!$B$11:$B$2510, $BS188, Expenses!$S$11:$S$2510))</f>
        <v>0</v>
      </c>
    </row>
    <row r="189" spans="70:76" ht="15" hidden="1" customHeight="1" x14ac:dyDescent="0.25">
      <c r="BR189" s="19" t="str">
        <f t="shared" ca="1" si="22"/>
        <v>X</v>
      </c>
      <c r="BS189" s="5">
        <f t="shared" si="25"/>
        <v>43651</v>
      </c>
      <c r="BT189" s="19" t="str">
        <f t="shared" si="23"/>
        <v>Fri</v>
      </c>
      <c r="BU189" s="19" t="str">
        <f t="shared" si="24"/>
        <v>Jul 2019</v>
      </c>
      <c r="BV189" s="32">
        <f t="shared" ca="1" si="21"/>
        <v>0.25</v>
      </c>
      <c r="BX189" s="75">
        <f>IF($BS189="", "", SUMIF(Expenses!$B$11:$B$2510, $BS189, Expenses!$S$11:$S$2510))</f>
        <v>0</v>
      </c>
    </row>
    <row r="190" spans="70:76" ht="15" hidden="1" customHeight="1" x14ac:dyDescent="0.25">
      <c r="BR190" s="19" t="str">
        <f t="shared" ca="1" si="22"/>
        <v>X</v>
      </c>
      <c r="BS190" s="5">
        <f t="shared" si="25"/>
        <v>43652</v>
      </c>
      <c r="BT190" s="19" t="str">
        <f t="shared" si="23"/>
        <v>Sat</v>
      </c>
      <c r="BU190" s="19" t="str">
        <f t="shared" si="24"/>
        <v>Jul 2019</v>
      </c>
      <c r="BV190" s="32">
        <f t="shared" ca="1" si="21"/>
        <v>0</v>
      </c>
      <c r="BX190" s="75">
        <f>IF($BS190="", "", SUMIF(Expenses!$B$11:$B$2510, $BS190, Expenses!$S$11:$S$2510))</f>
        <v>0</v>
      </c>
    </row>
    <row r="191" spans="70:76" ht="15" hidden="1" customHeight="1" x14ac:dyDescent="0.25">
      <c r="BR191" s="19" t="str">
        <f t="shared" ca="1" si="22"/>
        <v>X</v>
      </c>
      <c r="BS191" s="5">
        <f t="shared" si="25"/>
        <v>43653</v>
      </c>
      <c r="BT191" s="19" t="str">
        <f t="shared" si="23"/>
        <v>Sun</v>
      </c>
      <c r="BU191" s="19" t="str">
        <f t="shared" si="24"/>
        <v>Jul 2019</v>
      </c>
      <c r="BV191" s="32">
        <f t="shared" ca="1" si="21"/>
        <v>0</v>
      </c>
      <c r="BX191" s="75">
        <f>IF($BS191="", "", SUMIF(Expenses!$B$11:$B$2510, $BS191, Expenses!$S$11:$S$2510))</f>
        <v>0</v>
      </c>
    </row>
    <row r="192" spans="70:76" ht="15" hidden="1" customHeight="1" x14ac:dyDescent="0.25">
      <c r="BR192" s="19" t="str">
        <f t="shared" ca="1" si="22"/>
        <v>X</v>
      </c>
      <c r="BS192" s="5">
        <f t="shared" si="25"/>
        <v>43654</v>
      </c>
      <c r="BT192" s="19" t="str">
        <f t="shared" si="23"/>
        <v>Mon</v>
      </c>
      <c r="BU192" s="19" t="str">
        <f t="shared" si="24"/>
        <v>Jul 2019</v>
      </c>
      <c r="BV192" s="32">
        <f t="shared" ca="1" si="21"/>
        <v>0.33333333333333331</v>
      </c>
      <c r="BX192" s="75">
        <f>IF($BS192="", "", SUMIF(Expenses!$B$11:$B$2510, $BS192, Expenses!$S$11:$S$2510))</f>
        <v>0</v>
      </c>
    </row>
    <row r="193" spans="70:76" ht="15" hidden="1" customHeight="1" x14ac:dyDescent="0.25">
      <c r="BR193" s="19" t="str">
        <f t="shared" ca="1" si="22"/>
        <v>X</v>
      </c>
      <c r="BS193" s="5">
        <f t="shared" si="25"/>
        <v>43655</v>
      </c>
      <c r="BT193" s="19" t="str">
        <f t="shared" si="23"/>
        <v>Tue</v>
      </c>
      <c r="BU193" s="19" t="str">
        <f t="shared" si="24"/>
        <v>Jul 2019</v>
      </c>
      <c r="BV193" s="32">
        <f t="shared" ca="1" si="21"/>
        <v>0.33333333333333331</v>
      </c>
      <c r="BX193" s="75">
        <f>IF($BS193="", "", SUMIF(Expenses!$B$11:$B$2510, $BS193, Expenses!$S$11:$S$2510))</f>
        <v>0</v>
      </c>
    </row>
    <row r="194" spans="70:76" ht="15" hidden="1" customHeight="1" x14ac:dyDescent="0.25">
      <c r="BR194" s="19" t="str">
        <f t="shared" ca="1" si="22"/>
        <v>X</v>
      </c>
      <c r="BS194" s="5">
        <f t="shared" si="25"/>
        <v>43656</v>
      </c>
      <c r="BT194" s="19" t="str">
        <f t="shared" si="23"/>
        <v>Wed</v>
      </c>
      <c r="BU194" s="19" t="str">
        <f t="shared" si="24"/>
        <v>Jul 2019</v>
      </c>
      <c r="BV194" s="32">
        <f t="shared" ca="1" si="21"/>
        <v>0.33333333333333331</v>
      </c>
      <c r="BX194" s="75">
        <f>IF($BS194="", "", SUMIF(Expenses!$B$11:$B$2510, $BS194, Expenses!$S$11:$S$2510))</f>
        <v>0</v>
      </c>
    </row>
    <row r="195" spans="70:76" ht="15" hidden="1" customHeight="1" x14ac:dyDescent="0.25">
      <c r="BR195" s="19" t="str">
        <f t="shared" ca="1" si="22"/>
        <v>X</v>
      </c>
      <c r="BS195" s="5">
        <f t="shared" si="25"/>
        <v>43657</v>
      </c>
      <c r="BT195" s="19" t="str">
        <f t="shared" si="23"/>
        <v>Thu</v>
      </c>
      <c r="BU195" s="19" t="str">
        <f t="shared" si="24"/>
        <v>Jul 2019</v>
      </c>
      <c r="BV195" s="32">
        <f t="shared" ca="1" si="21"/>
        <v>0.33333333333333331</v>
      </c>
      <c r="BX195" s="75">
        <f>IF($BS195="", "", SUMIF(Expenses!$B$11:$B$2510, $BS195, Expenses!$S$11:$S$2510))</f>
        <v>0</v>
      </c>
    </row>
    <row r="196" spans="70:76" ht="15" hidden="1" customHeight="1" x14ac:dyDescent="0.25">
      <c r="BR196" s="19" t="str">
        <f t="shared" ca="1" si="22"/>
        <v>X</v>
      </c>
      <c r="BS196" s="5">
        <f t="shared" si="25"/>
        <v>43658</v>
      </c>
      <c r="BT196" s="19" t="str">
        <f t="shared" si="23"/>
        <v>Fri</v>
      </c>
      <c r="BU196" s="19" t="str">
        <f t="shared" si="24"/>
        <v>Jul 2019</v>
      </c>
      <c r="BV196" s="32">
        <f t="shared" ref="BV196:BV259" ca="1" si="26">IF($BR196="", "", IFERROR(INDEX($AB$24:$AB$31, MATCH($BT196, $BM$24:$BM$31, 0)), ""))</f>
        <v>0.25</v>
      </c>
      <c r="BX196" s="75">
        <f>IF($BS196="", "", SUMIF(Expenses!$B$11:$B$2510, $BS196, Expenses!$S$11:$S$2510))</f>
        <v>0</v>
      </c>
    </row>
    <row r="197" spans="70:76" ht="15" hidden="1" customHeight="1" x14ac:dyDescent="0.25">
      <c r="BR197" s="19" t="str">
        <f t="shared" ref="BR197:BR260" ca="1" si="27">IF($BS197&lt;=$BR$2, "X", "")</f>
        <v>X</v>
      </c>
      <c r="BS197" s="5">
        <f t="shared" si="25"/>
        <v>43659</v>
      </c>
      <c r="BT197" s="19" t="str">
        <f t="shared" ref="BT197:BT260" si="28">IF($BS197="", "", IF(COUNTIF($CJ$22:$CJ$37, $BS197)&gt;0, $BT$2, TEXT($BS197, "ddd")))</f>
        <v>Sat</v>
      </c>
      <c r="BU197" s="19" t="str">
        <f t="shared" ref="BU197:BU260" si="29">IF($BS197="", "", IF($BS197&gt;$CB$15, $CC$15, TEXT($BS197, "mmm yyyy")))</f>
        <v>Jul 2019</v>
      </c>
      <c r="BV197" s="32">
        <f t="shared" ca="1" si="26"/>
        <v>0</v>
      </c>
      <c r="BX197" s="75">
        <f>IF($BS197="", "", SUMIF(Expenses!$B$11:$B$2510, $BS197, Expenses!$S$11:$S$2510))</f>
        <v>0</v>
      </c>
    </row>
    <row r="198" spans="70:76" ht="15" hidden="1" customHeight="1" x14ac:dyDescent="0.25">
      <c r="BR198" s="19" t="str">
        <f t="shared" ca="1" si="27"/>
        <v>X</v>
      </c>
      <c r="BS198" s="5">
        <f t="shared" ref="BS198:BS261" si="30">IF(BS197+1&gt;$BS$2, "", BS197+1)</f>
        <v>43660</v>
      </c>
      <c r="BT198" s="19" t="str">
        <f t="shared" si="28"/>
        <v>Sun</v>
      </c>
      <c r="BU198" s="19" t="str">
        <f t="shared" si="29"/>
        <v>Jul 2019</v>
      </c>
      <c r="BV198" s="32">
        <f t="shared" ca="1" si="26"/>
        <v>0</v>
      </c>
      <c r="BX198" s="75">
        <f>IF($BS198="", "", SUMIF(Expenses!$B$11:$B$2510, $BS198, Expenses!$S$11:$S$2510))</f>
        <v>0</v>
      </c>
    </row>
    <row r="199" spans="70:76" ht="15" hidden="1" customHeight="1" x14ac:dyDescent="0.25">
      <c r="BR199" s="19" t="str">
        <f t="shared" ca="1" si="27"/>
        <v>X</v>
      </c>
      <c r="BS199" s="5">
        <f t="shared" si="30"/>
        <v>43661</v>
      </c>
      <c r="BT199" s="19" t="str">
        <f t="shared" si="28"/>
        <v>Mon</v>
      </c>
      <c r="BU199" s="19" t="str">
        <f t="shared" si="29"/>
        <v>Jul 2019</v>
      </c>
      <c r="BV199" s="32">
        <f t="shared" ca="1" si="26"/>
        <v>0.33333333333333331</v>
      </c>
      <c r="BX199" s="75">
        <f>IF($BS199="", "", SUMIF(Expenses!$B$11:$B$2510, $BS199, Expenses!$S$11:$S$2510))</f>
        <v>0</v>
      </c>
    </row>
    <row r="200" spans="70:76" ht="15" hidden="1" customHeight="1" x14ac:dyDescent="0.25">
      <c r="BR200" s="19" t="str">
        <f t="shared" ca="1" si="27"/>
        <v>X</v>
      </c>
      <c r="BS200" s="5">
        <f t="shared" si="30"/>
        <v>43662</v>
      </c>
      <c r="BT200" s="19" t="str">
        <f t="shared" si="28"/>
        <v>Tue</v>
      </c>
      <c r="BU200" s="19" t="str">
        <f t="shared" si="29"/>
        <v>Jul 2019</v>
      </c>
      <c r="BV200" s="32">
        <f t="shared" ca="1" si="26"/>
        <v>0.33333333333333331</v>
      </c>
      <c r="BX200" s="75">
        <f>IF($BS200="", "", SUMIF(Expenses!$B$11:$B$2510, $BS200, Expenses!$S$11:$S$2510))</f>
        <v>0</v>
      </c>
    </row>
    <row r="201" spans="70:76" ht="15" hidden="1" customHeight="1" x14ac:dyDescent="0.25">
      <c r="BR201" s="19" t="str">
        <f t="shared" ca="1" si="27"/>
        <v>X</v>
      </c>
      <c r="BS201" s="5">
        <f t="shared" si="30"/>
        <v>43663</v>
      </c>
      <c r="BT201" s="19" t="str">
        <f t="shared" si="28"/>
        <v>Wed</v>
      </c>
      <c r="BU201" s="19" t="str">
        <f t="shared" si="29"/>
        <v>Jul 2019</v>
      </c>
      <c r="BV201" s="32">
        <f t="shared" ca="1" si="26"/>
        <v>0.33333333333333331</v>
      </c>
      <c r="BX201" s="75">
        <f>IF($BS201="", "", SUMIF(Expenses!$B$11:$B$2510, $BS201, Expenses!$S$11:$S$2510))</f>
        <v>0</v>
      </c>
    </row>
    <row r="202" spans="70:76" ht="15" hidden="1" customHeight="1" x14ac:dyDescent="0.25">
      <c r="BR202" s="19" t="str">
        <f t="shared" ca="1" si="27"/>
        <v>X</v>
      </c>
      <c r="BS202" s="5">
        <f t="shared" si="30"/>
        <v>43664</v>
      </c>
      <c r="BT202" s="19" t="str">
        <f t="shared" si="28"/>
        <v>Thu</v>
      </c>
      <c r="BU202" s="19" t="str">
        <f t="shared" si="29"/>
        <v>Jul 2019</v>
      </c>
      <c r="BV202" s="32">
        <f t="shared" ca="1" si="26"/>
        <v>0.33333333333333331</v>
      </c>
      <c r="BX202" s="75">
        <f>IF($BS202="", "", SUMIF(Expenses!$B$11:$B$2510, $BS202, Expenses!$S$11:$S$2510))</f>
        <v>0</v>
      </c>
    </row>
    <row r="203" spans="70:76" ht="15" hidden="1" customHeight="1" x14ac:dyDescent="0.25">
      <c r="BR203" s="19" t="str">
        <f t="shared" ca="1" si="27"/>
        <v>X</v>
      </c>
      <c r="BS203" s="5">
        <f t="shared" si="30"/>
        <v>43665</v>
      </c>
      <c r="BT203" s="19" t="str">
        <f t="shared" si="28"/>
        <v>Fri</v>
      </c>
      <c r="BU203" s="19" t="str">
        <f t="shared" si="29"/>
        <v>Jul 2019</v>
      </c>
      <c r="BV203" s="32">
        <f t="shared" ca="1" si="26"/>
        <v>0.25</v>
      </c>
      <c r="BX203" s="75">
        <f>IF($BS203="", "", SUMIF(Expenses!$B$11:$B$2510, $BS203, Expenses!$S$11:$S$2510))</f>
        <v>0</v>
      </c>
    </row>
    <row r="204" spans="70:76" ht="15" hidden="1" customHeight="1" x14ac:dyDescent="0.25">
      <c r="BR204" s="19" t="str">
        <f t="shared" ca="1" si="27"/>
        <v>X</v>
      </c>
      <c r="BS204" s="5">
        <f t="shared" si="30"/>
        <v>43666</v>
      </c>
      <c r="BT204" s="19" t="str">
        <f t="shared" si="28"/>
        <v>Sat</v>
      </c>
      <c r="BU204" s="19" t="str">
        <f t="shared" si="29"/>
        <v>Jul 2019</v>
      </c>
      <c r="BV204" s="32">
        <f t="shared" ca="1" si="26"/>
        <v>0</v>
      </c>
      <c r="BX204" s="75">
        <f>IF($BS204="", "", SUMIF(Expenses!$B$11:$B$2510, $BS204, Expenses!$S$11:$S$2510))</f>
        <v>0</v>
      </c>
    </row>
    <row r="205" spans="70:76" ht="15" hidden="1" customHeight="1" x14ac:dyDescent="0.25">
      <c r="BR205" s="19" t="str">
        <f t="shared" ca="1" si="27"/>
        <v>X</v>
      </c>
      <c r="BS205" s="5">
        <f t="shared" si="30"/>
        <v>43667</v>
      </c>
      <c r="BT205" s="19" t="str">
        <f t="shared" si="28"/>
        <v>Sun</v>
      </c>
      <c r="BU205" s="19" t="str">
        <f t="shared" si="29"/>
        <v>Jul 2019</v>
      </c>
      <c r="BV205" s="32">
        <f t="shared" ca="1" si="26"/>
        <v>0</v>
      </c>
      <c r="BX205" s="75">
        <f>IF($BS205="", "", SUMIF(Expenses!$B$11:$B$2510, $BS205, Expenses!$S$11:$S$2510))</f>
        <v>0</v>
      </c>
    </row>
    <row r="206" spans="70:76" ht="15" hidden="1" customHeight="1" x14ac:dyDescent="0.25">
      <c r="BR206" s="19" t="str">
        <f t="shared" ca="1" si="27"/>
        <v>X</v>
      </c>
      <c r="BS206" s="5">
        <f t="shared" si="30"/>
        <v>43668</v>
      </c>
      <c r="BT206" s="19" t="str">
        <f t="shared" si="28"/>
        <v>Mon</v>
      </c>
      <c r="BU206" s="19" t="str">
        <f t="shared" si="29"/>
        <v>Jul 2019</v>
      </c>
      <c r="BV206" s="32">
        <f t="shared" ca="1" si="26"/>
        <v>0.33333333333333331</v>
      </c>
      <c r="BX206" s="75">
        <f>IF($BS206="", "", SUMIF(Expenses!$B$11:$B$2510, $BS206, Expenses!$S$11:$S$2510))</f>
        <v>0</v>
      </c>
    </row>
    <row r="207" spans="70:76" ht="15" hidden="1" customHeight="1" x14ac:dyDescent="0.25">
      <c r="BR207" s="19" t="str">
        <f t="shared" ca="1" si="27"/>
        <v>X</v>
      </c>
      <c r="BS207" s="5">
        <f t="shared" si="30"/>
        <v>43669</v>
      </c>
      <c r="BT207" s="19" t="str">
        <f t="shared" si="28"/>
        <v>Tue</v>
      </c>
      <c r="BU207" s="19" t="str">
        <f t="shared" si="29"/>
        <v>Jul 2019</v>
      </c>
      <c r="BV207" s="32">
        <f t="shared" ca="1" si="26"/>
        <v>0.33333333333333331</v>
      </c>
      <c r="BX207" s="75">
        <f>IF($BS207="", "", SUMIF(Expenses!$B$11:$B$2510, $BS207, Expenses!$S$11:$S$2510))</f>
        <v>0</v>
      </c>
    </row>
    <row r="208" spans="70:76" ht="15" hidden="1" customHeight="1" x14ac:dyDescent="0.25">
      <c r="BR208" s="19" t="str">
        <f t="shared" ca="1" si="27"/>
        <v>X</v>
      </c>
      <c r="BS208" s="5">
        <f t="shared" si="30"/>
        <v>43670</v>
      </c>
      <c r="BT208" s="19" t="str">
        <f t="shared" si="28"/>
        <v>Wed</v>
      </c>
      <c r="BU208" s="19" t="str">
        <f t="shared" si="29"/>
        <v>Jul 2019</v>
      </c>
      <c r="BV208" s="32">
        <f t="shared" ca="1" si="26"/>
        <v>0.33333333333333331</v>
      </c>
      <c r="BX208" s="75">
        <f>IF($BS208="", "", SUMIF(Expenses!$B$11:$B$2510, $BS208, Expenses!$S$11:$S$2510))</f>
        <v>0</v>
      </c>
    </row>
    <row r="209" spans="70:76" ht="15" hidden="1" customHeight="1" x14ac:dyDescent="0.25">
      <c r="BR209" s="19" t="str">
        <f t="shared" ca="1" si="27"/>
        <v>X</v>
      </c>
      <c r="BS209" s="5">
        <f t="shared" si="30"/>
        <v>43671</v>
      </c>
      <c r="BT209" s="19" t="str">
        <f t="shared" si="28"/>
        <v>Thu</v>
      </c>
      <c r="BU209" s="19" t="str">
        <f t="shared" si="29"/>
        <v>Jul 2019</v>
      </c>
      <c r="BV209" s="32">
        <f t="shared" ca="1" si="26"/>
        <v>0.33333333333333331</v>
      </c>
      <c r="BX209" s="75">
        <f>IF($BS209="", "", SUMIF(Expenses!$B$11:$B$2510, $BS209, Expenses!$S$11:$S$2510))</f>
        <v>0</v>
      </c>
    </row>
    <row r="210" spans="70:76" ht="15" hidden="1" customHeight="1" x14ac:dyDescent="0.25">
      <c r="BR210" s="19" t="str">
        <f t="shared" ca="1" si="27"/>
        <v>X</v>
      </c>
      <c r="BS210" s="5">
        <f t="shared" si="30"/>
        <v>43672</v>
      </c>
      <c r="BT210" s="19" t="str">
        <f t="shared" si="28"/>
        <v>Fri</v>
      </c>
      <c r="BU210" s="19" t="str">
        <f t="shared" si="29"/>
        <v>Jul 2019</v>
      </c>
      <c r="BV210" s="32">
        <f t="shared" ca="1" si="26"/>
        <v>0.25</v>
      </c>
      <c r="BX210" s="75">
        <f>IF($BS210="", "", SUMIF(Expenses!$B$11:$B$2510, $BS210, Expenses!$S$11:$S$2510))</f>
        <v>0</v>
      </c>
    </row>
    <row r="211" spans="70:76" ht="15" hidden="1" customHeight="1" x14ac:dyDescent="0.25">
      <c r="BR211" s="19" t="str">
        <f t="shared" ca="1" si="27"/>
        <v>X</v>
      </c>
      <c r="BS211" s="5">
        <f t="shared" si="30"/>
        <v>43673</v>
      </c>
      <c r="BT211" s="19" t="str">
        <f t="shared" si="28"/>
        <v>Sat</v>
      </c>
      <c r="BU211" s="19" t="str">
        <f t="shared" si="29"/>
        <v>Jul 2019</v>
      </c>
      <c r="BV211" s="32">
        <f t="shared" ca="1" si="26"/>
        <v>0</v>
      </c>
      <c r="BX211" s="75">
        <f>IF($BS211="", "", SUMIF(Expenses!$B$11:$B$2510, $BS211, Expenses!$S$11:$S$2510))</f>
        <v>0</v>
      </c>
    </row>
    <row r="212" spans="70:76" ht="15" hidden="1" customHeight="1" x14ac:dyDescent="0.25">
      <c r="BR212" s="19" t="str">
        <f t="shared" ca="1" si="27"/>
        <v>X</v>
      </c>
      <c r="BS212" s="5">
        <f t="shared" si="30"/>
        <v>43674</v>
      </c>
      <c r="BT212" s="19" t="str">
        <f t="shared" si="28"/>
        <v>Sun</v>
      </c>
      <c r="BU212" s="19" t="str">
        <f t="shared" si="29"/>
        <v>Jul 2019</v>
      </c>
      <c r="BV212" s="32">
        <f t="shared" ca="1" si="26"/>
        <v>0</v>
      </c>
      <c r="BX212" s="75">
        <f>IF($BS212="", "", SUMIF(Expenses!$B$11:$B$2510, $BS212, Expenses!$S$11:$S$2510))</f>
        <v>0</v>
      </c>
    </row>
    <row r="213" spans="70:76" ht="15" hidden="1" customHeight="1" x14ac:dyDescent="0.25">
      <c r="BR213" s="19" t="str">
        <f t="shared" ca="1" si="27"/>
        <v>X</v>
      </c>
      <c r="BS213" s="5">
        <f t="shared" si="30"/>
        <v>43675</v>
      </c>
      <c r="BT213" s="19" t="str">
        <f t="shared" si="28"/>
        <v>Mon</v>
      </c>
      <c r="BU213" s="19" t="str">
        <f t="shared" si="29"/>
        <v>Jul 2019</v>
      </c>
      <c r="BV213" s="32">
        <f t="shared" ca="1" si="26"/>
        <v>0.33333333333333331</v>
      </c>
      <c r="BX213" s="75">
        <f>IF($BS213="", "", SUMIF(Expenses!$B$11:$B$2510, $BS213, Expenses!$S$11:$S$2510))</f>
        <v>0</v>
      </c>
    </row>
    <row r="214" spans="70:76" ht="15" hidden="1" customHeight="1" x14ac:dyDescent="0.25">
      <c r="BR214" s="19" t="str">
        <f t="shared" ca="1" si="27"/>
        <v>X</v>
      </c>
      <c r="BS214" s="5">
        <f t="shared" si="30"/>
        <v>43676</v>
      </c>
      <c r="BT214" s="19" t="str">
        <f t="shared" si="28"/>
        <v>Tue</v>
      </c>
      <c r="BU214" s="19" t="str">
        <f t="shared" si="29"/>
        <v>Jul 2019</v>
      </c>
      <c r="BV214" s="32">
        <f t="shared" ca="1" si="26"/>
        <v>0.33333333333333331</v>
      </c>
      <c r="BX214" s="75">
        <f>IF($BS214="", "", SUMIF(Expenses!$B$11:$B$2510, $BS214, Expenses!$S$11:$S$2510))</f>
        <v>0</v>
      </c>
    </row>
    <row r="215" spans="70:76" ht="15" hidden="1" customHeight="1" x14ac:dyDescent="0.25">
      <c r="BR215" s="19" t="str">
        <f t="shared" ca="1" si="27"/>
        <v>X</v>
      </c>
      <c r="BS215" s="5">
        <f t="shared" si="30"/>
        <v>43677</v>
      </c>
      <c r="BT215" s="19" t="str">
        <f t="shared" si="28"/>
        <v>Wed</v>
      </c>
      <c r="BU215" s="19" t="str">
        <f t="shared" si="29"/>
        <v>Jul 2019</v>
      </c>
      <c r="BV215" s="32">
        <f t="shared" ca="1" si="26"/>
        <v>0.33333333333333331</v>
      </c>
      <c r="BX215" s="75">
        <f>IF($BS215="", "", SUMIF(Expenses!$B$11:$B$2510, $BS215, Expenses!$S$11:$S$2510))</f>
        <v>0</v>
      </c>
    </row>
    <row r="216" spans="70:76" ht="15" hidden="1" customHeight="1" x14ac:dyDescent="0.25">
      <c r="BR216" s="19" t="str">
        <f t="shared" ca="1" si="27"/>
        <v>X</v>
      </c>
      <c r="BS216" s="5">
        <f t="shared" si="30"/>
        <v>43678</v>
      </c>
      <c r="BT216" s="19" t="str">
        <f t="shared" si="28"/>
        <v>Thu</v>
      </c>
      <c r="BU216" s="19" t="str">
        <f t="shared" si="29"/>
        <v>Aug 2019</v>
      </c>
      <c r="BV216" s="32">
        <f t="shared" ca="1" si="26"/>
        <v>0.33333333333333331</v>
      </c>
      <c r="BX216" s="75">
        <f>IF($BS216="", "", SUMIF(Expenses!$B$11:$B$2510, $BS216, Expenses!$S$11:$S$2510))</f>
        <v>0</v>
      </c>
    </row>
    <row r="217" spans="70:76" ht="15" hidden="1" customHeight="1" x14ac:dyDescent="0.25">
      <c r="BR217" s="19" t="str">
        <f t="shared" ca="1" si="27"/>
        <v>X</v>
      </c>
      <c r="BS217" s="5">
        <f t="shared" si="30"/>
        <v>43679</v>
      </c>
      <c r="BT217" s="19" t="str">
        <f t="shared" si="28"/>
        <v>Fri</v>
      </c>
      <c r="BU217" s="19" t="str">
        <f t="shared" si="29"/>
        <v>Aug 2019</v>
      </c>
      <c r="BV217" s="32">
        <f t="shared" ca="1" si="26"/>
        <v>0.25</v>
      </c>
      <c r="BX217" s="75">
        <f>IF($BS217="", "", SUMIF(Expenses!$B$11:$B$2510, $BS217, Expenses!$S$11:$S$2510))</f>
        <v>0</v>
      </c>
    </row>
    <row r="218" spans="70:76" ht="15" hidden="1" customHeight="1" x14ac:dyDescent="0.25">
      <c r="BR218" s="19" t="str">
        <f t="shared" ca="1" si="27"/>
        <v>X</v>
      </c>
      <c r="BS218" s="5">
        <f t="shared" si="30"/>
        <v>43680</v>
      </c>
      <c r="BT218" s="19" t="str">
        <f t="shared" si="28"/>
        <v>Sat</v>
      </c>
      <c r="BU218" s="19" t="str">
        <f t="shared" si="29"/>
        <v>Aug 2019</v>
      </c>
      <c r="BV218" s="32">
        <f t="shared" ca="1" si="26"/>
        <v>0</v>
      </c>
      <c r="BX218" s="75">
        <f>IF($BS218="", "", SUMIF(Expenses!$B$11:$B$2510, $BS218, Expenses!$S$11:$S$2510))</f>
        <v>0</v>
      </c>
    </row>
    <row r="219" spans="70:76" ht="15" hidden="1" customHeight="1" x14ac:dyDescent="0.25">
      <c r="BR219" s="19" t="str">
        <f t="shared" ca="1" si="27"/>
        <v>X</v>
      </c>
      <c r="BS219" s="5">
        <f t="shared" si="30"/>
        <v>43681</v>
      </c>
      <c r="BT219" s="19" t="str">
        <f t="shared" si="28"/>
        <v>Sun</v>
      </c>
      <c r="BU219" s="19" t="str">
        <f t="shared" si="29"/>
        <v>Aug 2019</v>
      </c>
      <c r="BV219" s="32">
        <f t="shared" ca="1" si="26"/>
        <v>0</v>
      </c>
      <c r="BX219" s="75">
        <f>IF($BS219="", "", SUMIF(Expenses!$B$11:$B$2510, $BS219, Expenses!$S$11:$S$2510))</f>
        <v>0</v>
      </c>
    </row>
    <row r="220" spans="70:76" ht="15" hidden="1" customHeight="1" x14ac:dyDescent="0.25">
      <c r="BR220" s="19" t="str">
        <f t="shared" ca="1" si="27"/>
        <v>X</v>
      </c>
      <c r="BS220" s="5">
        <f t="shared" si="30"/>
        <v>43682</v>
      </c>
      <c r="BT220" s="19" t="str">
        <f t="shared" si="28"/>
        <v>Mon</v>
      </c>
      <c r="BU220" s="19" t="str">
        <f t="shared" si="29"/>
        <v>Aug 2019</v>
      </c>
      <c r="BV220" s="32">
        <f t="shared" ca="1" si="26"/>
        <v>0.33333333333333331</v>
      </c>
      <c r="BX220" s="75">
        <f>IF($BS220="", "", SUMIF(Expenses!$B$11:$B$2510, $BS220, Expenses!$S$11:$S$2510))</f>
        <v>0</v>
      </c>
    </row>
    <row r="221" spans="70:76" ht="15" hidden="1" customHeight="1" x14ac:dyDescent="0.25">
      <c r="BR221" s="19" t="str">
        <f t="shared" ca="1" si="27"/>
        <v>X</v>
      </c>
      <c r="BS221" s="5">
        <f t="shared" si="30"/>
        <v>43683</v>
      </c>
      <c r="BT221" s="19" t="str">
        <f t="shared" si="28"/>
        <v>Tue</v>
      </c>
      <c r="BU221" s="19" t="str">
        <f t="shared" si="29"/>
        <v>Aug 2019</v>
      </c>
      <c r="BV221" s="32">
        <f t="shared" ca="1" si="26"/>
        <v>0.33333333333333331</v>
      </c>
      <c r="BX221" s="75">
        <f>IF($BS221="", "", SUMIF(Expenses!$B$11:$B$2510, $BS221, Expenses!$S$11:$S$2510))</f>
        <v>0</v>
      </c>
    </row>
    <row r="222" spans="70:76" ht="15" hidden="1" customHeight="1" x14ac:dyDescent="0.25">
      <c r="BR222" s="19" t="str">
        <f t="shared" ca="1" si="27"/>
        <v>X</v>
      </c>
      <c r="BS222" s="5">
        <f t="shared" si="30"/>
        <v>43684</v>
      </c>
      <c r="BT222" s="19" t="str">
        <f t="shared" si="28"/>
        <v>Wed</v>
      </c>
      <c r="BU222" s="19" t="str">
        <f t="shared" si="29"/>
        <v>Aug 2019</v>
      </c>
      <c r="BV222" s="32">
        <f t="shared" ca="1" si="26"/>
        <v>0.33333333333333331</v>
      </c>
      <c r="BX222" s="75">
        <f>IF($BS222="", "", SUMIF(Expenses!$B$11:$B$2510, $BS222, Expenses!$S$11:$S$2510))</f>
        <v>0</v>
      </c>
    </row>
    <row r="223" spans="70:76" ht="15" hidden="1" customHeight="1" x14ac:dyDescent="0.25">
      <c r="BR223" s="19" t="str">
        <f t="shared" ca="1" si="27"/>
        <v>X</v>
      </c>
      <c r="BS223" s="5">
        <f t="shared" si="30"/>
        <v>43685</v>
      </c>
      <c r="BT223" s="19" t="str">
        <f t="shared" si="28"/>
        <v>Thu</v>
      </c>
      <c r="BU223" s="19" t="str">
        <f t="shared" si="29"/>
        <v>Aug 2019</v>
      </c>
      <c r="BV223" s="32">
        <f t="shared" ca="1" si="26"/>
        <v>0.33333333333333331</v>
      </c>
      <c r="BX223" s="75">
        <f>IF($BS223="", "", SUMIF(Expenses!$B$11:$B$2510, $BS223, Expenses!$S$11:$S$2510))</f>
        <v>0</v>
      </c>
    </row>
    <row r="224" spans="70:76" ht="15" hidden="1" customHeight="1" x14ac:dyDescent="0.25">
      <c r="BR224" s="19" t="str">
        <f t="shared" ca="1" si="27"/>
        <v>X</v>
      </c>
      <c r="BS224" s="5">
        <f t="shared" si="30"/>
        <v>43686</v>
      </c>
      <c r="BT224" s="19" t="str">
        <f t="shared" si="28"/>
        <v>Fri</v>
      </c>
      <c r="BU224" s="19" t="str">
        <f t="shared" si="29"/>
        <v>Aug 2019</v>
      </c>
      <c r="BV224" s="32">
        <f t="shared" ca="1" si="26"/>
        <v>0.25</v>
      </c>
      <c r="BX224" s="75">
        <f>IF($BS224="", "", SUMIF(Expenses!$B$11:$B$2510, $BS224, Expenses!$S$11:$S$2510))</f>
        <v>0</v>
      </c>
    </row>
    <row r="225" spans="70:76" ht="15" hidden="1" customHeight="1" x14ac:dyDescent="0.25">
      <c r="BR225" s="19" t="str">
        <f t="shared" ca="1" si="27"/>
        <v>X</v>
      </c>
      <c r="BS225" s="5">
        <f t="shared" si="30"/>
        <v>43687</v>
      </c>
      <c r="BT225" s="19" t="str">
        <f t="shared" si="28"/>
        <v>Sat</v>
      </c>
      <c r="BU225" s="19" t="str">
        <f t="shared" si="29"/>
        <v>Aug 2019</v>
      </c>
      <c r="BV225" s="32">
        <f t="shared" ca="1" si="26"/>
        <v>0</v>
      </c>
      <c r="BX225" s="75">
        <f>IF($BS225="", "", SUMIF(Expenses!$B$11:$B$2510, $BS225, Expenses!$S$11:$S$2510))</f>
        <v>0</v>
      </c>
    </row>
    <row r="226" spans="70:76" ht="15" hidden="1" customHeight="1" x14ac:dyDescent="0.25">
      <c r="BR226" s="19" t="str">
        <f t="shared" ca="1" si="27"/>
        <v>X</v>
      </c>
      <c r="BS226" s="5">
        <f t="shared" si="30"/>
        <v>43688</v>
      </c>
      <c r="BT226" s="19" t="str">
        <f t="shared" si="28"/>
        <v>Sun</v>
      </c>
      <c r="BU226" s="19" t="str">
        <f t="shared" si="29"/>
        <v>Aug 2019</v>
      </c>
      <c r="BV226" s="32">
        <f t="shared" ca="1" si="26"/>
        <v>0</v>
      </c>
      <c r="BX226" s="75">
        <f>IF($BS226="", "", SUMIF(Expenses!$B$11:$B$2510, $BS226, Expenses!$S$11:$S$2510))</f>
        <v>0</v>
      </c>
    </row>
    <row r="227" spans="70:76" ht="15" hidden="1" customHeight="1" x14ac:dyDescent="0.25">
      <c r="BR227" s="19" t="str">
        <f t="shared" ca="1" si="27"/>
        <v>X</v>
      </c>
      <c r="BS227" s="5">
        <f t="shared" si="30"/>
        <v>43689</v>
      </c>
      <c r="BT227" s="19" t="str">
        <f t="shared" si="28"/>
        <v>Mon</v>
      </c>
      <c r="BU227" s="19" t="str">
        <f t="shared" si="29"/>
        <v>Aug 2019</v>
      </c>
      <c r="BV227" s="32">
        <f t="shared" ca="1" si="26"/>
        <v>0.33333333333333331</v>
      </c>
      <c r="BX227" s="75">
        <f>IF($BS227="", "", SUMIF(Expenses!$B$11:$B$2510, $BS227, Expenses!$S$11:$S$2510))</f>
        <v>0</v>
      </c>
    </row>
    <row r="228" spans="70:76" ht="15" hidden="1" customHeight="1" x14ac:dyDescent="0.25">
      <c r="BR228" s="19" t="str">
        <f t="shared" ca="1" si="27"/>
        <v>X</v>
      </c>
      <c r="BS228" s="5">
        <f t="shared" si="30"/>
        <v>43690</v>
      </c>
      <c r="BT228" s="19" t="str">
        <f t="shared" si="28"/>
        <v>Tue</v>
      </c>
      <c r="BU228" s="19" t="str">
        <f t="shared" si="29"/>
        <v>Aug 2019</v>
      </c>
      <c r="BV228" s="32">
        <f t="shared" ca="1" si="26"/>
        <v>0.33333333333333331</v>
      </c>
      <c r="BX228" s="75">
        <f>IF($BS228="", "", SUMIF(Expenses!$B$11:$B$2510, $BS228, Expenses!$S$11:$S$2510))</f>
        <v>0</v>
      </c>
    </row>
    <row r="229" spans="70:76" ht="15" hidden="1" customHeight="1" x14ac:dyDescent="0.25">
      <c r="BR229" s="19" t="str">
        <f t="shared" ca="1" si="27"/>
        <v>X</v>
      </c>
      <c r="BS229" s="5">
        <f t="shared" si="30"/>
        <v>43691</v>
      </c>
      <c r="BT229" s="19" t="str">
        <f t="shared" si="28"/>
        <v>Wed</v>
      </c>
      <c r="BU229" s="19" t="str">
        <f t="shared" si="29"/>
        <v>Aug 2019</v>
      </c>
      <c r="BV229" s="32">
        <f t="shared" ca="1" si="26"/>
        <v>0.33333333333333331</v>
      </c>
      <c r="BX229" s="75">
        <f>IF($BS229="", "", SUMIF(Expenses!$B$11:$B$2510, $BS229, Expenses!$S$11:$S$2510))</f>
        <v>0</v>
      </c>
    </row>
    <row r="230" spans="70:76" ht="15" hidden="1" customHeight="1" x14ac:dyDescent="0.25">
      <c r="BR230" s="19" t="str">
        <f t="shared" ca="1" si="27"/>
        <v>X</v>
      </c>
      <c r="BS230" s="5">
        <f t="shared" si="30"/>
        <v>43692</v>
      </c>
      <c r="BT230" s="19" t="str">
        <f t="shared" si="28"/>
        <v>Thu</v>
      </c>
      <c r="BU230" s="19" t="str">
        <f t="shared" si="29"/>
        <v>Aug 2019</v>
      </c>
      <c r="BV230" s="32">
        <f t="shared" ca="1" si="26"/>
        <v>0.33333333333333331</v>
      </c>
      <c r="BX230" s="75">
        <f>IF($BS230="", "", SUMIF(Expenses!$B$11:$B$2510, $BS230, Expenses!$S$11:$S$2510))</f>
        <v>0</v>
      </c>
    </row>
    <row r="231" spans="70:76" ht="15" hidden="1" customHeight="1" x14ac:dyDescent="0.25">
      <c r="BR231" s="19" t="str">
        <f t="shared" ca="1" si="27"/>
        <v>X</v>
      </c>
      <c r="BS231" s="5">
        <f t="shared" si="30"/>
        <v>43693</v>
      </c>
      <c r="BT231" s="19" t="str">
        <f t="shared" si="28"/>
        <v>Fri</v>
      </c>
      <c r="BU231" s="19" t="str">
        <f t="shared" si="29"/>
        <v>Aug 2019</v>
      </c>
      <c r="BV231" s="32">
        <f t="shared" ca="1" si="26"/>
        <v>0.25</v>
      </c>
      <c r="BX231" s="75">
        <f>IF($BS231="", "", SUMIF(Expenses!$B$11:$B$2510, $BS231, Expenses!$S$11:$S$2510))</f>
        <v>0</v>
      </c>
    </row>
    <row r="232" spans="70:76" ht="15" hidden="1" customHeight="1" x14ac:dyDescent="0.25">
      <c r="BR232" s="19" t="str">
        <f t="shared" ca="1" si="27"/>
        <v>X</v>
      </c>
      <c r="BS232" s="5">
        <f t="shared" si="30"/>
        <v>43694</v>
      </c>
      <c r="BT232" s="19" t="str">
        <f t="shared" si="28"/>
        <v>Sat</v>
      </c>
      <c r="BU232" s="19" t="str">
        <f t="shared" si="29"/>
        <v>Aug 2019</v>
      </c>
      <c r="BV232" s="32">
        <f t="shared" ca="1" si="26"/>
        <v>0</v>
      </c>
      <c r="BX232" s="75">
        <f>IF($BS232="", "", SUMIF(Expenses!$B$11:$B$2510, $BS232, Expenses!$S$11:$S$2510))</f>
        <v>0</v>
      </c>
    </row>
    <row r="233" spans="70:76" ht="15" hidden="1" customHeight="1" x14ac:dyDescent="0.25">
      <c r="BR233" s="19" t="str">
        <f t="shared" ca="1" si="27"/>
        <v>X</v>
      </c>
      <c r="BS233" s="5">
        <f t="shared" si="30"/>
        <v>43695</v>
      </c>
      <c r="BT233" s="19" t="str">
        <f t="shared" si="28"/>
        <v>Sun</v>
      </c>
      <c r="BU233" s="19" t="str">
        <f t="shared" si="29"/>
        <v>Aug 2019</v>
      </c>
      <c r="BV233" s="32">
        <f t="shared" ca="1" si="26"/>
        <v>0</v>
      </c>
      <c r="BX233" s="75">
        <f>IF($BS233="", "", SUMIF(Expenses!$B$11:$B$2510, $BS233, Expenses!$S$11:$S$2510))</f>
        <v>0</v>
      </c>
    </row>
    <row r="234" spans="70:76" ht="15" hidden="1" customHeight="1" x14ac:dyDescent="0.25">
      <c r="BR234" s="19" t="str">
        <f t="shared" ca="1" si="27"/>
        <v>X</v>
      </c>
      <c r="BS234" s="5">
        <f t="shared" si="30"/>
        <v>43696</v>
      </c>
      <c r="BT234" s="19" t="str">
        <f t="shared" si="28"/>
        <v>Mon</v>
      </c>
      <c r="BU234" s="19" t="str">
        <f t="shared" si="29"/>
        <v>Aug 2019</v>
      </c>
      <c r="BV234" s="32">
        <f t="shared" ca="1" si="26"/>
        <v>0.33333333333333331</v>
      </c>
      <c r="BX234" s="75">
        <f>IF($BS234="", "", SUMIF(Expenses!$B$11:$B$2510, $BS234, Expenses!$S$11:$S$2510))</f>
        <v>0</v>
      </c>
    </row>
    <row r="235" spans="70:76" ht="15" hidden="1" customHeight="1" x14ac:dyDescent="0.25">
      <c r="BR235" s="19" t="str">
        <f t="shared" ca="1" si="27"/>
        <v>X</v>
      </c>
      <c r="BS235" s="5">
        <f t="shared" si="30"/>
        <v>43697</v>
      </c>
      <c r="BT235" s="19" t="str">
        <f t="shared" si="28"/>
        <v>Tue</v>
      </c>
      <c r="BU235" s="19" t="str">
        <f t="shared" si="29"/>
        <v>Aug 2019</v>
      </c>
      <c r="BV235" s="32">
        <f t="shared" ca="1" si="26"/>
        <v>0.33333333333333331</v>
      </c>
      <c r="BX235" s="75">
        <f>IF($BS235="", "", SUMIF(Expenses!$B$11:$B$2510, $BS235, Expenses!$S$11:$S$2510))</f>
        <v>0</v>
      </c>
    </row>
    <row r="236" spans="70:76" ht="15" hidden="1" customHeight="1" x14ac:dyDescent="0.25">
      <c r="BR236" s="19" t="str">
        <f t="shared" ca="1" si="27"/>
        <v>X</v>
      </c>
      <c r="BS236" s="5">
        <f t="shared" si="30"/>
        <v>43698</v>
      </c>
      <c r="BT236" s="19" t="str">
        <f t="shared" si="28"/>
        <v>Wed</v>
      </c>
      <c r="BU236" s="19" t="str">
        <f t="shared" si="29"/>
        <v>Aug 2019</v>
      </c>
      <c r="BV236" s="32">
        <f t="shared" ca="1" si="26"/>
        <v>0.33333333333333331</v>
      </c>
      <c r="BX236" s="75">
        <f>IF($BS236="", "", SUMIF(Expenses!$B$11:$B$2510, $BS236, Expenses!$S$11:$S$2510))</f>
        <v>0</v>
      </c>
    </row>
    <row r="237" spans="70:76" ht="15" hidden="1" customHeight="1" x14ac:dyDescent="0.25">
      <c r="BR237" s="19" t="str">
        <f t="shared" ca="1" si="27"/>
        <v>X</v>
      </c>
      <c r="BS237" s="5">
        <f t="shared" si="30"/>
        <v>43699</v>
      </c>
      <c r="BT237" s="19" t="str">
        <f t="shared" si="28"/>
        <v>Thu</v>
      </c>
      <c r="BU237" s="19" t="str">
        <f t="shared" si="29"/>
        <v>Aug 2019</v>
      </c>
      <c r="BV237" s="32">
        <f t="shared" ca="1" si="26"/>
        <v>0.33333333333333331</v>
      </c>
      <c r="BX237" s="75">
        <f>IF($BS237="", "", SUMIF(Expenses!$B$11:$B$2510, $BS237, Expenses!$S$11:$S$2510))</f>
        <v>0</v>
      </c>
    </row>
    <row r="238" spans="70:76" ht="15" hidden="1" customHeight="1" x14ac:dyDescent="0.25">
      <c r="BR238" s="19" t="str">
        <f t="shared" ca="1" si="27"/>
        <v>X</v>
      </c>
      <c r="BS238" s="5">
        <f t="shared" si="30"/>
        <v>43700</v>
      </c>
      <c r="BT238" s="19" t="str">
        <f t="shared" si="28"/>
        <v>Fri</v>
      </c>
      <c r="BU238" s="19" t="str">
        <f t="shared" si="29"/>
        <v>Aug 2019</v>
      </c>
      <c r="BV238" s="32">
        <f t="shared" ca="1" si="26"/>
        <v>0.25</v>
      </c>
      <c r="BX238" s="75">
        <f>IF($BS238="", "", SUMIF(Expenses!$B$11:$B$2510, $BS238, Expenses!$S$11:$S$2510))</f>
        <v>0</v>
      </c>
    </row>
    <row r="239" spans="70:76" ht="15" hidden="1" customHeight="1" x14ac:dyDescent="0.25">
      <c r="BR239" s="19" t="str">
        <f t="shared" ca="1" si="27"/>
        <v>X</v>
      </c>
      <c r="BS239" s="5">
        <f t="shared" si="30"/>
        <v>43701</v>
      </c>
      <c r="BT239" s="19" t="str">
        <f t="shared" si="28"/>
        <v>Sat</v>
      </c>
      <c r="BU239" s="19" t="str">
        <f t="shared" si="29"/>
        <v>Aug 2019</v>
      </c>
      <c r="BV239" s="32">
        <f t="shared" ca="1" si="26"/>
        <v>0</v>
      </c>
      <c r="BX239" s="75">
        <f>IF($BS239="", "", SUMIF(Expenses!$B$11:$B$2510, $BS239, Expenses!$S$11:$S$2510))</f>
        <v>0</v>
      </c>
    </row>
    <row r="240" spans="70:76" ht="15" hidden="1" customHeight="1" x14ac:dyDescent="0.25">
      <c r="BR240" s="19" t="str">
        <f t="shared" ca="1" si="27"/>
        <v>X</v>
      </c>
      <c r="BS240" s="5">
        <f t="shared" si="30"/>
        <v>43702</v>
      </c>
      <c r="BT240" s="19" t="str">
        <f t="shared" si="28"/>
        <v>Sun</v>
      </c>
      <c r="BU240" s="19" t="str">
        <f t="shared" si="29"/>
        <v>Aug 2019</v>
      </c>
      <c r="BV240" s="32">
        <f t="shared" ca="1" si="26"/>
        <v>0</v>
      </c>
      <c r="BX240" s="75">
        <f>IF($BS240="", "", SUMIF(Expenses!$B$11:$B$2510, $BS240, Expenses!$S$11:$S$2510))</f>
        <v>0</v>
      </c>
    </row>
    <row r="241" spans="70:76" ht="15" hidden="1" customHeight="1" x14ac:dyDescent="0.25">
      <c r="BR241" s="19" t="str">
        <f t="shared" ca="1" si="27"/>
        <v>X</v>
      </c>
      <c r="BS241" s="5">
        <f t="shared" si="30"/>
        <v>43703</v>
      </c>
      <c r="BT241" s="19" t="str">
        <f t="shared" si="28"/>
        <v>BH</v>
      </c>
      <c r="BU241" s="19" t="str">
        <f t="shared" si="29"/>
        <v>Aug 2019</v>
      </c>
      <c r="BV241" s="32">
        <f t="shared" ca="1" si="26"/>
        <v>0</v>
      </c>
      <c r="BX241" s="75">
        <f>IF($BS241="", "", SUMIF(Expenses!$B$11:$B$2510, $BS241, Expenses!$S$11:$S$2510))</f>
        <v>0</v>
      </c>
    </row>
    <row r="242" spans="70:76" ht="15" hidden="1" customHeight="1" x14ac:dyDescent="0.25">
      <c r="BR242" s="19" t="str">
        <f t="shared" ca="1" si="27"/>
        <v>X</v>
      </c>
      <c r="BS242" s="5">
        <f t="shared" si="30"/>
        <v>43704</v>
      </c>
      <c r="BT242" s="19" t="str">
        <f t="shared" si="28"/>
        <v>Tue</v>
      </c>
      <c r="BU242" s="19" t="str">
        <f t="shared" si="29"/>
        <v>Aug 2019</v>
      </c>
      <c r="BV242" s="32">
        <f t="shared" ca="1" si="26"/>
        <v>0.33333333333333331</v>
      </c>
      <c r="BX242" s="75">
        <f>IF($BS242="", "", SUMIF(Expenses!$B$11:$B$2510, $BS242, Expenses!$S$11:$S$2510))</f>
        <v>0</v>
      </c>
    </row>
    <row r="243" spans="70:76" ht="15" hidden="1" customHeight="1" x14ac:dyDescent="0.25">
      <c r="BR243" s="19" t="str">
        <f t="shared" ca="1" si="27"/>
        <v>X</v>
      </c>
      <c r="BS243" s="5">
        <f t="shared" si="30"/>
        <v>43705</v>
      </c>
      <c r="BT243" s="19" t="str">
        <f t="shared" si="28"/>
        <v>Wed</v>
      </c>
      <c r="BU243" s="19" t="str">
        <f t="shared" si="29"/>
        <v>Aug 2019</v>
      </c>
      <c r="BV243" s="32">
        <f t="shared" ca="1" si="26"/>
        <v>0.33333333333333331</v>
      </c>
      <c r="BX243" s="75">
        <f>IF($BS243="", "", SUMIF(Expenses!$B$11:$B$2510, $BS243, Expenses!$S$11:$S$2510))</f>
        <v>0</v>
      </c>
    </row>
    <row r="244" spans="70:76" ht="15" hidden="1" customHeight="1" x14ac:dyDescent="0.25">
      <c r="BR244" s="19" t="str">
        <f t="shared" ca="1" si="27"/>
        <v>X</v>
      </c>
      <c r="BS244" s="5">
        <f t="shared" si="30"/>
        <v>43706</v>
      </c>
      <c r="BT244" s="19" t="str">
        <f t="shared" si="28"/>
        <v>Thu</v>
      </c>
      <c r="BU244" s="19" t="str">
        <f t="shared" si="29"/>
        <v>Aug 2019</v>
      </c>
      <c r="BV244" s="32">
        <f t="shared" ca="1" si="26"/>
        <v>0.33333333333333331</v>
      </c>
      <c r="BX244" s="75">
        <f>IF($BS244="", "", SUMIF(Expenses!$B$11:$B$2510, $BS244, Expenses!$S$11:$S$2510))</f>
        <v>0</v>
      </c>
    </row>
    <row r="245" spans="70:76" ht="15" hidden="1" customHeight="1" x14ac:dyDescent="0.25">
      <c r="BR245" s="19" t="str">
        <f t="shared" ca="1" si="27"/>
        <v>X</v>
      </c>
      <c r="BS245" s="5">
        <f t="shared" si="30"/>
        <v>43707</v>
      </c>
      <c r="BT245" s="19" t="str">
        <f t="shared" si="28"/>
        <v>Fri</v>
      </c>
      <c r="BU245" s="19" t="str">
        <f t="shared" si="29"/>
        <v>Aug 2019</v>
      </c>
      <c r="BV245" s="32">
        <f t="shared" ca="1" si="26"/>
        <v>0.25</v>
      </c>
      <c r="BX245" s="75">
        <f>IF($BS245="", "", SUMIF(Expenses!$B$11:$B$2510, $BS245, Expenses!$S$11:$S$2510))</f>
        <v>0</v>
      </c>
    </row>
    <row r="246" spans="70:76" ht="15" hidden="1" customHeight="1" x14ac:dyDescent="0.25">
      <c r="BR246" s="19" t="str">
        <f t="shared" ca="1" si="27"/>
        <v>X</v>
      </c>
      <c r="BS246" s="5">
        <f t="shared" si="30"/>
        <v>43708</v>
      </c>
      <c r="BT246" s="19" t="str">
        <f t="shared" si="28"/>
        <v>Sat</v>
      </c>
      <c r="BU246" s="19" t="str">
        <f t="shared" si="29"/>
        <v>Aug 2019</v>
      </c>
      <c r="BV246" s="32">
        <f t="shared" ca="1" si="26"/>
        <v>0</v>
      </c>
      <c r="BX246" s="75">
        <f>IF($BS246="", "", SUMIF(Expenses!$B$11:$B$2510, $BS246, Expenses!$S$11:$S$2510))</f>
        <v>0</v>
      </c>
    </row>
    <row r="247" spans="70:76" ht="15" hidden="1" customHeight="1" x14ac:dyDescent="0.25">
      <c r="BR247" s="19" t="str">
        <f t="shared" ca="1" si="27"/>
        <v>X</v>
      </c>
      <c r="BS247" s="5">
        <f t="shared" si="30"/>
        <v>43709</v>
      </c>
      <c r="BT247" s="19" t="str">
        <f t="shared" si="28"/>
        <v>Sun</v>
      </c>
      <c r="BU247" s="19" t="str">
        <f t="shared" si="29"/>
        <v>Sep 2019</v>
      </c>
      <c r="BV247" s="32">
        <f t="shared" ca="1" si="26"/>
        <v>0</v>
      </c>
      <c r="BX247" s="75">
        <f>IF($BS247="", "", SUMIF(Expenses!$B$11:$B$2510, $BS247, Expenses!$S$11:$S$2510))</f>
        <v>0</v>
      </c>
    </row>
    <row r="248" spans="70:76" ht="15" hidden="1" customHeight="1" x14ac:dyDescent="0.25">
      <c r="BR248" s="19" t="str">
        <f t="shared" ca="1" si="27"/>
        <v>X</v>
      </c>
      <c r="BS248" s="5">
        <f t="shared" si="30"/>
        <v>43710</v>
      </c>
      <c r="BT248" s="19" t="str">
        <f t="shared" si="28"/>
        <v>Mon</v>
      </c>
      <c r="BU248" s="19" t="str">
        <f t="shared" si="29"/>
        <v>Sep 2019</v>
      </c>
      <c r="BV248" s="32">
        <f t="shared" ca="1" si="26"/>
        <v>0.33333333333333331</v>
      </c>
      <c r="BX248" s="75">
        <f>IF($BS248="", "", SUMIF(Expenses!$B$11:$B$2510, $BS248, Expenses!$S$11:$S$2510))</f>
        <v>0</v>
      </c>
    </row>
    <row r="249" spans="70:76" ht="15" hidden="1" customHeight="1" x14ac:dyDescent="0.25">
      <c r="BR249" s="19" t="str">
        <f t="shared" ca="1" si="27"/>
        <v>X</v>
      </c>
      <c r="BS249" s="5">
        <f t="shared" si="30"/>
        <v>43711</v>
      </c>
      <c r="BT249" s="19" t="str">
        <f t="shared" si="28"/>
        <v>Tue</v>
      </c>
      <c r="BU249" s="19" t="str">
        <f t="shared" si="29"/>
        <v>Sep 2019</v>
      </c>
      <c r="BV249" s="32">
        <f t="shared" ca="1" si="26"/>
        <v>0.33333333333333331</v>
      </c>
      <c r="BX249" s="75">
        <f>IF($BS249="", "", SUMIF(Expenses!$B$11:$B$2510, $BS249, Expenses!$S$11:$S$2510))</f>
        <v>0</v>
      </c>
    </row>
    <row r="250" spans="70:76" ht="15" hidden="1" customHeight="1" x14ac:dyDescent="0.25">
      <c r="BR250" s="19" t="str">
        <f t="shared" ca="1" si="27"/>
        <v>X</v>
      </c>
      <c r="BS250" s="5">
        <f t="shared" si="30"/>
        <v>43712</v>
      </c>
      <c r="BT250" s="19" t="str">
        <f t="shared" si="28"/>
        <v>Wed</v>
      </c>
      <c r="BU250" s="19" t="str">
        <f t="shared" si="29"/>
        <v>Sep 2019</v>
      </c>
      <c r="BV250" s="32">
        <f t="shared" ca="1" si="26"/>
        <v>0.33333333333333331</v>
      </c>
      <c r="BX250" s="75">
        <f>IF($BS250="", "", SUMIF(Expenses!$B$11:$B$2510, $BS250, Expenses!$S$11:$S$2510))</f>
        <v>0</v>
      </c>
    </row>
    <row r="251" spans="70:76" ht="15" hidden="1" customHeight="1" x14ac:dyDescent="0.25">
      <c r="BR251" s="19" t="str">
        <f t="shared" ca="1" si="27"/>
        <v>X</v>
      </c>
      <c r="BS251" s="5">
        <f t="shared" si="30"/>
        <v>43713</v>
      </c>
      <c r="BT251" s="19" t="str">
        <f t="shared" si="28"/>
        <v>Thu</v>
      </c>
      <c r="BU251" s="19" t="str">
        <f t="shared" si="29"/>
        <v>Sep 2019</v>
      </c>
      <c r="BV251" s="32">
        <f t="shared" ca="1" si="26"/>
        <v>0.33333333333333331</v>
      </c>
      <c r="BX251" s="75">
        <f>IF($BS251="", "", SUMIF(Expenses!$B$11:$B$2510, $BS251, Expenses!$S$11:$S$2510))</f>
        <v>0</v>
      </c>
    </row>
    <row r="252" spans="70:76" ht="15" hidden="1" customHeight="1" x14ac:dyDescent="0.25">
      <c r="BR252" s="19" t="str">
        <f t="shared" ca="1" si="27"/>
        <v>X</v>
      </c>
      <c r="BS252" s="5">
        <f t="shared" si="30"/>
        <v>43714</v>
      </c>
      <c r="BT252" s="19" t="str">
        <f t="shared" si="28"/>
        <v>Fri</v>
      </c>
      <c r="BU252" s="19" t="str">
        <f t="shared" si="29"/>
        <v>Sep 2019</v>
      </c>
      <c r="BV252" s="32">
        <f t="shared" ca="1" si="26"/>
        <v>0.25</v>
      </c>
      <c r="BX252" s="75">
        <f>IF($BS252="", "", SUMIF(Expenses!$B$11:$B$2510, $BS252, Expenses!$S$11:$S$2510))</f>
        <v>0</v>
      </c>
    </row>
    <row r="253" spans="70:76" ht="15" hidden="1" customHeight="1" x14ac:dyDescent="0.25">
      <c r="BR253" s="19" t="str">
        <f t="shared" ca="1" si="27"/>
        <v>X</v>
      </c>
      <c r="BS253" s="5">
        <f t="shared" si="30"/>
        <v>43715</v>
      </c>
      <c r="BT253" s="19" t="str">
        <f t="shared" si="28"/>
        <v>Sat</v>
      </c>
      <c r="BU253" s="19" t="str">
        <f t="shared" si="29"/>
        <v>Sep 2019</v>
      </c>
      <c r="BV253" s="32">
        <f t="shared" ca="1" si="26"/>
        <v>0</v>
      </c>
      <c r="BX253" s="75">
        <f>IF($BS253="", "", SUMIF(Expenses!$B$11:$B$2510, $BS253, Expenses!$S$11:$S$2510))</f>
        <v>0</v>
      </c>
    </row>
    <row r="254" spans="70:76" ht="15" hidden="1" customHeight="1" x14ac:dyDescent="0.25">
      <c r="BR254" s="19" t="str">
        <f t="shared" ca="1" si="27"/>
        <v>X</v>
      </c>
      <c r="BS254" s="5">
        <f t="shared" si="30"/>
        <v>43716</v>
      </c>
      <c r="BT254" s="19" t="str">
        <f t="shared" si="28"/>
        <v>Sun</v>
      </c>
      <c r="BU254" s="19" t="str">
        <f t="shared" si="29"/>
        <v>Sep 2019</v>
      </c>
      <c r="BV254" s="32">
        <f t="shared" ca="1" si="26"/>
        <v>0</v>
      </c>
      <c r="BX254" s="75">
        <f>IF($BS254="", "", SUMIF(Expenses!$B$11:$B$2510, $BS254, Expenses!$S$11:$S$2510))</f>
        <v>0</v>
      </c>
    </row>
    <row r="255" spans="70:76" ht="15" hidden="1" customHeight="1" x14ac:dyDescent="0.25">
      <c r="BR255" s="19" t="str">
        <f t="shared" ca="1" si="27"/>
        <v>X</v>
      </c>
      <c r="BS255" s="5">
        <f t="shared" si="30"/>
        <v>43717</v>
      </c>
      <c r="BT255" s="19" t="str">
        <f t="shared" si="28"/>
        <v>Mon</v>
      </c>
      <c r="BU255" s="19" t="str">
        <f t="shared" si="29"/>
        <v>Sep 2019</v>
      </c>
      <c r="BV255" s="32">
        <f t="shared" ca="1" si="26"/>
        <v>0.33333333333333331</v>
      </c>
      <c r="BX255" s="75">
        <f>IF($BS255="", "", SUMIF(Expenses!$B$11:$B$2510, $BS255, Expenses!$S$11:$S$2510))</f>
        <v>0</v>
      </c>
    </row>
    <row r="256" spans="70:76" ht="15" hidden="1" customHeight="1" x14ac:dyDescent="0.25">
      <c r="BR256" s="19" t="str">
        <f t="shared" ca="1" si="27"/>
        <v>X</v>
      </c>
      <c r="BS256" s="5">
        <f t="shared" si="30"/>
        <v>43718</v>
      </c>
      <c r="BT256" s="19" t="str">
        <f t="shared" si="28"/>
        <v>Tue</v>
      </c>
      <c r="BU256" s="19" t="str">
        <f t="shared" si="29"/>
        <v>Sep 2019</v>
      </c>
      <c r="BV256" s="32">
        <f t="shared" ca="1" si="26"/>
        <v>0.33333333333333331</v>
      </c>
      <c r="BX256" s="75">
        <f>IF($BS256="", "", SUMIF(Expenses!$B$11:$B$2510, $BS256, Expenses!$S$11:$S$2510))</f>
        <v>0</v>
      </c>
    </row>
    <row r="257" spans="70:76" ht="15" hidden="1" customHeight="1" x14ac:dyDescent="0.25">
      <c r="BR257" s="19" t="str">
        <f t="shared" ca="1" si="27"/>
        <v>X</v>
      </c>
      <c r="BS257" s="5">
        <f t="shared" si="30"/>
        <v>43719</v>
      </c>
      <c r="BT257" s="19" t="str">
        <f t="shared" si="28"/>
        <v>Wed</v>
      </c>
      <c r="BU257" s="19" t="str">
        <f t="shared" si="29"/>
        <v>Sep 2019</v>
      </c>
      <c r="BV257" s="32">
        <f t="shared" ca="1" si="26"/>
        <v>0.33333333333333331</v>
      </c>
      <c r="BX257" s="75">
        <f>IF($BS257="", "", SUMIF(Expenses!$B$11:$B$2510, $BS257, Expenses!$S$11:$S$2510))</f>
        <v>0</v>
      </c>
    </row>
    <row r="258" spans="70:76" ht="15" hidden="1" customHeight="1" x14ac:dyDescent="0.25">
      <c r="BR258" s="19" t="str">
        <f t="shared" ca="1" si="27"/>
        <v>X</v>
      </c>
      <c r="BS258" s="5">
        <f t="shared" si="30"/>
        <v>43720</v>
      </c>
      <c r="BT258" s="19" t="str">
        <f t="shared" si="28"/>
        <v>Thu</v>
      </c>
      <c r="BU258" s="19" t="str">
        <f t="shared" si="29"/>
        <v>Sep 2019</v>
      </c>
      <c r="BV258" s="32">
        <f t="shared" ca="1" si="26"/>
        <v>0.33333333333333331</v>
      </c>
      <c r="BX258" s="75">
        <f>IF($BS258="", "", SUMIF(Expenses!$B$11:$B$2510, $BS258, Expenses!$S$11:$S$2510))</f>
        <v>0</v>
      </c>
    </row>
    <row r="259" spans="70:76" ht="15" hidden="1" customHeight="1" x14ac:dyDescent="0.25">
      <c r="BR259" s="19" t="str">
        <f t="shared" ca="1" si="27"/>
        <v>X</v>
      </c>
      <c r="BS259" s="5">
        <f t="shared" si="30"/>
        <v>43721</v>
      </c>
      <c r="BT259" s="19" t="str">
        <f t="shared" si="28"/>
        <v>Fri</v>
      </c>
      <c r="BU259" s="19" t="str">
        <f t="shared" si="29"/>
        <v>Sep 2019</v>
      </c>
      <c r="BV259" s="32">
        <f t="shared" ca="1" si="26"/>
        <v>0.25</v>
      </c>
      <c r="BX259" s="75">
        <f>IF($BS259="", "", SUMIF(Expenses!$B$11:$B$2510, $BS259, Expenses!$S$11:$S$2510))</f>
        <v>0</v>
      </c>
    </row>
    <row r="260" spans="70:76" ht="15" hidden="1" customHeight="1" x14ac:dyDescent="0.25">
      <c r="BR260" s="19" t="str">
        <f t="shared" ca="1" si="27"/>
        <v>X</v>
      </c>
      <c r="BS260" s="5">
        <f t="shared" si="30"/>
        <v>43722</v>
      </c>
      <c r="BT260" s="19" t="str">
        <f t="shared" si="28"/>
        <v>Sat</v>
      </c>
      <c r="BU260" s="19" t="str">
        <f t="shared" si="29"/>
        <v>Sep 2019</v>
      </c>
      <c r="BV260" s="32">
        <f t="shared" ref="BV260:BV323" ca="1" si="31">IF($BR260="", "", IFERROR(INDEX($AB$24:$AB$31, MATCH($BT260, $BM$24:$BM$31, 0)), ""))</f>
        <v>0</v>
      </c>
      <c r="BX260" s="75">
        <f>IF($BS260="", "", SUMIF(Expenses!$B$11:$B$2510, $BS260, Expenses!$S$11:$S$2510))</f>
        <v>0</v>
      </c>
    </row>
    <row r="261" spans="70:76" ht="15" hidden="1" customHeight="1" x14ac:dyDescent="0.25">
      <c r="BR261" s="19" t="str">
        <f t="shared" ref="BR261:BR324" ca="1" si="32">IF($BS261&lt;=$BR$2, "X", "")</f>
        <v>X</v>
      </c>
      <c r="BS261" s="5">
        <f t="shared" si="30"/>
        <v>43723</v>
      </c>
      <c r="BT261" s="19" t="str">
        <f t="shared" ref="BT261:BT324" si="33">IF($BS261="", "", IF(COUNTIF($CJ$22:$CJ$37, $BS261)&gt;0, $BT$2, TEXT($BS261, "ddd")))</f>
        <v>Sun</v>
      </c>
      <c r="BU261" s="19" t="str">
        <f t="shared" ref="BU261:BU324" si="34">IF($BS261="", "", IF($BS261&gt;$CB$15, $CC$15, TEXT($BS261, "mmm yyyy")))</f>
        <v>Sep 2019</v>
      </c>
      <c r="BV261" s="32">
        <f t="shared" ca="1" si="31"/>
        <v>0</v>
      </c>
      <c r="BX261" s="75">
        <f>IF($BS261="", "", SUMIF(Expenses!$B$11:$B$2510, $BS261, Expenses!$S$11:$S$2510))</f>
        <v>0</v>
      </c>
    </row>
    <row r="262" spans="70:76" ht="15" hidden="1" customHeight="1" x14ac:dyDescent="0.25">
      <c r="BR262" s="19" t="str">
        <f t="shared" ca="1" si="32"/>
        <v>X</v>
      </c>
      <c r="BS262" s="5">
        <f t="shared" ref="BS262:BS325" si="35">IF(BS261+1&gt;$BS$2, "", BS261+1)</f>
        <v>43724</v>
      </c>
      <c r="BT262" s="19" t="str">
        <f t="shared" si="33"/>
        <v>Mon</v>
      </c>
      <c r="BU262" s="19" t="str">
        <f t="shared" si="34"/>
        <v>Sep 2019</v>
      </c>
      <c r="BV262" s="32">
        <f t="shared" ca="1" si="31"/>
        <v>0.33333333333333331</v>
      </c>
      <c r="BX262" s="75">
        <f>IF($BS262="", "", SUMIF(Expenses!$B$11:$B$2510, $BS262, Expenses!$S$11:$S$2510))</f>
        <v>0</v>
      </c>
    </row>
    <row r="263" spans="70:76" ht="15" hidden="1" customHeight="1" x14ac:dyDescent="0.25">
      <c r="BR263" s="19" t="str">
        <f t="shared" ca="1" si="32"/>
        <v>X</v>
      </c>
      <c r="BS263" s="5">
        <f t="shared" si="35"/>
        <v>43725</v>
      </c>
      <c r="BT263" s="19" t="str">
        <f t="shared" si="33"/>
        <v>Tue</v>
      </c>
      <c r="BU263" s="19" t="str">
        <f t="shared" si="34"/>
        <v>Sep 2019</v>
      </c>
      <c r="BV263" s="32">
        <f t="shared" ca="1" si="31"/>
        <v>0.33333333333333331</v>
      </c>
      <c r="BX263" s="75">
        <f>IF($BS263="", "", SUMIF(Expenses!$B$11:$B$2510, $BS263, Expenses!$S$11:$S$2510))</f>
        <v>0</v>
      </c>
    </row>
    <row r="264" spans="70:76" ht="15" hidden="1" customHeight="1" x14ac:dyDescent="0.25">
      <c r="BR264" s="19" t="str">
        <f t="shared" ca="1" si="32"/>
        <v>X</v>
      </c>
      <c r="BS264" s="5">
        <f t="shared" si="35"/>
        <v>43726</v>
      </c>
      <c r="BT264" s="19" t="str">
        <f t="shared" si="33"/>
        <v>Wed</v>
      </c>
      <c r="BU264" s="19" t="str">
        <f t="shared" si="34"/>
        <v>Sep 2019</v>
      </c>
      <c r="BV264" s="32">
        <f t="shared" ca="1" si="31"/>
        <v>0.33333333333333331</v>
      </c>
      <c r="BX264" s="75">
        <f>IF($BS264="", "", SUMIF(Expenses!$B$11:$B$2510, $BS264, Expenses!$S$11:$S$2510))</f>
        <v>0</v>
      </c>
    </row>
    <row r="265" spans="70:76" ht="15" hidden="1" customHeight="1" x14ac:dyDescent="0.25">
      <c r="BR265" s="19" t="str">
        <f t="shared" ca="1" si="32"/>
        <v>X</v>
      </c>
      <c r="BS265" s="5">
        <f t="shared" si="35"/>
        <v>43727</v>
      </c>
      <c r="BT265" s="19" t="str">
        <f t="shared" si="33"/>
        <v>Thu</v>
      </c>
      <c r="BU265" s="19" t="str">
        <f t="shared" si="34"/>
        <v>Sep 2019</v>
      </c>
      <c r="BV265" s="32">
        <f t="shared" ca="1" si="31"/>
        <v>0.33333333333333331</v>
      </c>
      <c r="BX265" s="75">
        <f>IF($BS265="", "", SUMIF(Expenses!$B$11:$B$2510, $BS265, Expenses!$S$11:$S$2510))</f>
        <v>0</v>
      </c>
    </row>
    <row r="266" spans="70:76" ht="15" hidden="1" customHeight="1" x14ac:dyDescent="0.25">
      <c r="BR266" s="19" t="str">
        <f t="shared" ca="1" si="32"/>
        <v>X</v>
      </c>
      <c r="BS266" s="5">
        <f t="shared" si="35"/>
        <v>43728</v>
      </c>
      <c r="BT266" s="19" t="str">
        <f t="shared" si="33"/>
        <v>Fri</v>
      </c>
      <c r="BU266" s="19" t="str">
        <f t="shared" si="34"/>
        <v>Sep 2019</v>
      </c>
      <c r="BV266" s="32">
        <f t="shared" ca="1" si="31"/>
        <v>0.25</v>
      </c>
      <c r="BX266" s="75">
        <f>IF($BS266="", "", SUMIF(Expenses!$B$11:$B$2510, $BS266, Expenses!$S$11:$S$2510))</f>
        <v>0</v>
      </c>
    </row>
    <row r="267" spans="70:76" ht="15" hidden="1" customHeight="1" x14ac:dyDescent="0.25">
      <c r="BR267" s="19" t="str">
        <f t="shared" ca="1" si="32"/>
        <v>X</v>
      </c>
      <c r="BS267" s="5">
        <f t="shared" si="35"/>
        <v>43729</v>
      </c>
      <c r="BT267" s="19" t="str">
        <f t="shared" si="33"/>
        <v>Sat</v>
      </c>
      <c r="BU267" s="19" t="str">
        <f t="shared" si="34"/>
        <v>Sep 2019</v>
      </c>
      <c r="BV267" s="32">
        <f t="shared" ca="1" si="31"/>
        <v>0</v>
      </c>
      <c r="BX267" s="75">
        <f>IF($BS267="", "", SUMIF(Expenses!$B$11:$B$2510, $BS267, Expenses!$S$11:$S$2510))</f>
        <v>0</v>
      </c>
    </row>
    <row r="268" spans="70:76" ht="15" hidden="1" customHeight="1" x14ac:dyDescent="0.25">
      <c r="BR268" s="19" t="str">
        <f t="shared" ca="1" si="32"/>
        <v>X</v>
      </c>
      <c r="BS268" s="5">
        <f t="shared" si="35"/>
        <v>43730</v>
      </c>
      <c r="BT268" s="19" t="str">
        <f t="shared" si="33"/>
        <v>Sun</v>
      </c>
      <c r="BU268" s="19" t="str">
        <f t="shared" si="34"/>
        <v>Sep 2019</v>
      </c>
      <c r="BV268" s="32">
        <f t="shared" ca="1" si="31"/>
        <v>0</v>
      </c>
      <c r="BX268" s="75">
        <f>IF($BS268="", "", SUMIF(Expenses!$B$11:$B$2510, $BS268, Expenses!$S$11:$S$2510))</f>
        <v>0</v>
      </c>
    </row>
    <row r="269" spans="70:76" ht="15" hidden="1" customHeight="1" x14ac:dyDescent="0.25">
      <c r="BR269" s="19" t="str">
        <f t="shared" ca="1" si="32"/>
        <v>X</v>
      </c>
      <c r="BS269" s="5">
        <f t="shared" si="35"/>
        <v>43731</v>
      </c>
      <c r="BT269" s="19" t="str">
        <f t="shared" si="33"/>
        <v>Mon</v>
      </c>
      <c r="BU269" s="19" t="str">
        <f t="shared" si="34"/>
        <v>Sep 2019</v>
      </c>
      <c r="BV269" s="32">
        <f t="shared" ca="1" si="31"/>
        <v>0.33333333333333331</v>
      </c>
      <c r="BX269" s="75">
        <f>IF($BS269="", "", SUMIF(Expenses!$B$11:$B$2510, $BS269, Expenses!$S$11:$S$2510))</f>
        <v>0</v>
      </c>
    </row>
    <row r="270" spans="70:76" ht="15" hidden="1" customHeight="1" x14ac:dyDescent="0.25">
      <c r="BR270" s="19" t="str">
        <f t="shared" ca="1" si="32"/>
        <v>X</v>
      </c>
      <c r="BS270" s="5">
        <f t="shared" si="35"/>
        <v>43732</v>
      </c>
      <c r="BT270" s="19" t="str">
        <f t="shared" si="33"/>
        <v>Tue</v>
      </c>
      <c r="BU270" s="19" t="str">
        <f t="shared" si="34"/>
        <v>Sep 2019</v>
      </c>
      <c r="BV270" s="32">
        <f t="shared" ca="1" si="31"/>
        <v>0.33333333333333331</v>
      </c>
      <c r="BX270" s="75">
        <f>IF($BS270="", "", SUMIF(Expenses!$B$11:$B$2510, $BS270, Expenses!$S$11:$S$2510))</f>
        <v>0</v>
      </c>
    </row>
    <row r="271" spans="70:76" ht="15" hidden="1" customHeight="1" x14ac:dyDescent="0.25">
      <c r="BR271" s="19" t="str">
        <f t="shared" ca="1" si="32"/>
        <v>X</v>
      </c>
      <c r="BS271" s="5">
        <f t="shared" si="35"/>
        <v>43733</v>
      </c>
      <c r="BT271" s="19" t="str">
        <f t="shared" si="33"/>
        <v>Wed</v>
      </c>
      <c r="BU271" s="19" t="str">
        <f t="shared" si="34"/>
        <v>Sep 2019</v>
      </c>
      <c r="BV271" s="32">
        <f t="shared" ca="1" si="31"/>
        <v>0.33333333333333331</v>
      </c>
      <c r="BX271" s="75">
        <f>IF($BS271="", "", SUMIF(Expenses!$B$11:$B$2510, $BS271, Expenses!$S$11:$S$2510))</f>
        <v>0</v>
      </c>
    </row>
    <row r="272" spans="70:76" ht="15" hidden="1" customHeight="1" x14ac:dyDescent="0.25">
      <c r="BR272" s="19" t="str">
        <f t="shared" ca="1" si="32"/>
        <v>X</v>
      </c>
      <c r="BS272" s="5">
        <f t="shared" si="35"/>
        <v>43734</v>
      </c>
      <c r="BT272" s="19" t="str">
        <f t="shared" si="33"/>
        <v>Thu</v>
      </c>
      <c r="BU272" s="19" t="str">
        <f t="shared" si="34"/>
        <v>Sep 2019</v>
      </c>
      <c r="BV272" s="32">
        <f t="shared" ca="1" si="31"/>
        <v>0.33333333333333331</v>
      </c>
      <c r="BX272" s="75">
        <f>IF($BS272="", "", SUMIF(Expenses!$B$11:$B$2510, $BS272, Expenses!$S$11:$S$2510))</f>
        <v>0</v>
      </c>
    </row>
    <row r="273" spans="70:76" ht="15" hidden="1" customHeight="1" x14ac:dyDescent="0.25">
      <c r="BR273" s="19" t="str">
        <f t="shared" ca="1" si="32"/>
        <v>X</v>
      </c>
      <c r="BS273" s="5">
        <f t="shared" si="35"/>
        <v>43735</v>
      </c>
      <c r="BT273" s="19" t="str">
        <f t="shared" si="33"/>
        <v>Fri</v>
      </c>
      <c r="BU273" s="19" t="str">
        <f t="shared" si="34"/>
        <v>Sep 2019</v>
      </c>
      <c r="BV273" s="32">
        <f t="shared" ca="1" si="31"/>
        <v>0.25</v>
      </c>
      <c r="BX273" s="75">
        <f>IF($BS273="", "", SUMIF(Expenses!$B$11:$B$2510, $BS273, Expenses!$S$11:$S$2510))</f>
        <v>0</v>
      </c>
    </row>
    <row r="274" spans="70:76" ht="15" hidden="1" customHeight="1" x14ac:dyDescent="0.25">
      <c r="BR274" s="19" t="str">
        <f t="shared" ca="1" si="32"/>
        <v>X</v>
      </c>
      <c r="BS274" s="5">
        <f t="shared" si="35"/>
        <v>43736</v>
      </c>
      <c r="BT274" s="19" t="str">
        <f t="shared" si="33"/>
        <v>Sat</v>
      </c>
      <c r="BU274" s="19" t="str">
        <f t="shared" si="34"/>
        <v>Sep 2019</v>
      </c>
      <c r="BV274" s="32">
        <f t="shared" ca="1" si="31"/>
        <v>0</v>
      </c>
      <c r="BX274" s="75">
        <f>IF($BS274="", "", SUMIF(Expenses!$B$11:$B$2510, $BS274, Expenses!$S$11:$S$2510))</f>
        <v>0</v>
      </c>
    </row>
    <row r="275" spans="70:76" ht="15" hidden="1" customHeight="1" x14ac:dyDescent="0.25">
      <c r="BR275" s="19" t="str">
        <f t="shared" ca="1" si="32"/>
        <v>X</v>
      </c>
      <c r="BS275" s="5">
        <f t="shared" si="35"/>
        <v>43737</v>
      </c>
      <c r="BT275" s="19" t="str">
        <f t="shared" si="33"/>
        <v>Sun</v>
      </c>
      <c r="BU275" s="19" t="str">
        <f t="shared" si="34"/>
        <v>Sep 2019</v>
      </c>
      <c r="BV275" s="32">
        <f t="shared" ca="1" si="31"/>
        <v>0</v>
      </c>
      <c r="BX275" s="75">
        <f>IF($BS275="", "", SUMIF(Expenses!$B$11:$B$2510, $BS275, Expenses!$S$11:$S$2510))</f>
        <v>0</v>
      </c>
    </row>
    <row r="276" spans="70:76" ht="15" hidden="1" customHeight="1" x14ac:dyDescent="0.25">
      <c r="BR276" s="19" t="str">
        <f t="shared" ca="1" si="32"/>
        <v>X</v>
      </c>
      <c r="BS276" s="5">
        <f t="shared" si="35"/>
        <v>43738</v>
      </c>
      <c r="BT276" s="19" t="str">
        <f t="shared" si="33"/>
        <v>Mon</v>
      </c>
      <c r="BU276" s="19" t="str">
        <f t="shared" si="34"/>
        <v>Sep 2019</v>
      </c>
      <c r="BV276" s="32">
        <f t="shared" ca="1" si="31"/>
        <v>0.33333333333333331</v>
      </c>
      <c r="BX276" s="75">
        <f>IF($BS276="", "", SUMIF(Expenses!$B$11:$B$2510, $BS276, Expenses!$S$11:$S$2510))</f>
        <v>0</v>
      </c>
    </row>
    <row r="277" spans="70:76" ht="15" hidden="1" customHeight="1" x14ac:dyDescent="0.25">
      <c r="BR277" s="19" t="str">
        <f t="shared" ca="1" si="32"/>
        <v>X</v>
      </c>
      <c r="BS277" s="5">
        <f t="shared" si="35"/>
        <v>43739</v>
      </c>
      <c r="BT277" s="19" t="str">
        <f t="shared" si="33"/>
        <v>Tue</v>
      </c>
      <c r="BU277" s="19" t="str">
        <f t="shared" si="34"/>
        <v>Oct 2019</v>
      </c>
      <c r="BV277" s="32">
        <f t="shared" ca="1" si="31"/>
        <v>0.33333333333333331</v>
      </c>
      <c r="BX277" s="75">
        <f>IF($BS277="", "", SUMIF(Expenses!$B$11:$B$2510, $BS277, Expenses!$S$11:$S$2510))</f>
        <v>0</v>
      </c>
    </row>
    <row r="278" spans="70:76" ht="15" hidden="1" customHeight="1" x14ac:dyDescent="0.25">
      <c r="BR278" s="19" t="str">
        <f t="shared" ca="1" si="32"/>
        <v>X</v>
      </c>
      <c r="BS278" s="5">
        <f t="shared" si="35"/>
        <v>43740</v>
      </c>
      <c r="BT278" s="19" t="str">
        <f t="shared" si="33"/>
        <v>Wed</v>
      </c>
      <c r="BU278" s="19" t="str">
        <f t="shared" si="34"/>
        <v>Oct 2019</v>
      </c>
      <c r="BV278" s="32">
        <f t="shared" ca="1" si="31"/>
        <v>0.33333333333333331</v>
      </c>
      <c r="BX278" s="75">
        <f>IF($BS278="", "", SUMIF(Expenses!$B$11:$B$2510, $BS278, Expenses!$S$11:$S$2510))</f>
        <v>0</v>
      </c>
    </row>
    <row r="279" spans="70:76" ht="15" hidden="1" customHeight="1" x14ac:dyDescent="0.25">
      <c r="BR279" s="19" t="str">
        <f t="shared" ca="1" si="32"/>
        <v>X</v>
      </c>
      <c r="BS279" s="5">
        <f t="shared" si="35"/>
        <v>43741</v>
      </c>
      <c r="BT279" s="19" t="str">
        <f t="shared" si="33"/>
        <v>Thu</v>
      </c>
      <c r="BU279" s="19" t="str">
        <f t="shared" si="34"/>
        <v>Oct 2019</v>
      </c>
      <c r="BV279" s="32">
        <f t="shared" ca="1" si="31"/>
        <v>0.33333333333333331</v>
      </c>
      <c r="BX279" s="75">
        <f>IF($BS279="", "", SUMIF(Expenses!$B$11:$B$2510, $BS279, Expenses!$S$11:$S$2510))</f>
        <v>0</v>
      </c>
    </row>
    <row r="280" spans="70:76" ht="15" hidden="1" customHeight="1" x14ac:dyDescent="0.25">
      <c r="BR280" s="19" t="str">
        <f t="shared" ca="1" si="32"/>
        <v>X</v>
      </c>
      <c r="BS280" s="5">
        <f t="shared" si="35"/>
        <v>43742</v>
      </c>
      <c r="BT280" s="19" t="str">
        <f t="shared" si="33"/>
        <v>Fri</v>
      </c>
      <c r="BU280" s="19" t="str">
        <f t="shared" si="34"/>
        <v>Oct 2019</v>
      </c>
      <c r="BV280" s="32">
        <f t="shared" ca="1" si="31"/>
        <v>0.25</v>
      </c>
      <c r="BX280" s="75">
        <f>IF($BS280="", "", SUMIF(Expenses!$B$11:$B$2510, $BS280, Expenses!$S$11:$S$2510))</f>
        <v>0</v>
      </c>
    </row>
    <row r="281" spans="70:76" ht="15" hidden="1" customHeight="1" x14ac:dyDescent="0.25">
      <c r="BR281" s="19" t="str">
        <f t="shared" ca="1" si="32"/>
        <v>X</v>
      </c>
      <c r="BS281" s="5">
        <f t="shared" si="35"/>
        <v>43743</v>
      </c>
      <c r="BT281" s="19" t="str">
        <f t="shared" si="33"/>
        <v>Sat</v>
      </c>
      <c r="BU281" s="19" t="str">
        <f t="shared" si="34"/>
        <v>Oct 2019</v>
      </c>
      <c r="BV281" s="32">
        <f t="shared" ca="1" si="31"/>
        <v>0</v>
      </c>
      <c r="BX281" s="75">
        <f>IF($BS281="", "", SUMIF(Expenses!$B$11:$B$2510, $BS281, Expenses!$S$11:$S$2510))</f>
        <v>0</v>
      </c>
    </row>
    <row r="282" spans="70:76" ht="15" hidden="1" customHeight="1" x14ac:dyDescent="0.25">
      <c r="BR282" s="19" t="str">
        <f t="shared" ca="1" si="32"/>
        <v>X</v>
      </c>
      <c r="BS282" s="5">
        <f t="shared" si="35"/>
        <v>43744</v>
      </c>
      <c r="BT282" s="19" t="str">
        <f t="shared" si="33"/>
        <v>Sun</v>
      </c>
      <c r="BU282" s="19" t="str">
        <f t="shared" si="34"/>
        <v>Oct 2019</v>
      </c>
      <c r="BV282" s="32">
        <f t="shared" ca="1" si="31"/>
        <v>0</v>
      </c>
      <c r="BX282" s="75">
        <f>IF($BS282="", "", SUMIF(Expenses!$B$11:$B$2510, $BS282, Expenses!$S$11:$S$2510))</f>
        <v>0</v>
      </c>
    </row>
    <row r="283" spans="70:76" ht="15" hidden="1" customHeight="1" x14ac:dyDescent="0.25">
      <c r="BR283" s="19" t="str">
        <f t="shared" ca="1" si="32"/>
        <v>X</v>
      </c>
      <c r="BS283" s="5">
        <f t="shared" si="35"/>
        <v>43745</v>
      </c>
      <c r="BT283" s="19" t="str">
        <f t="shared" si="33"/>
        <v>Mon</v>
      </c>
      <c r="BU283" s="19" t="str">
        <f t="shared" si="34"/>
        <v>Oct 2019</v>
      </c>
      <c r="BV283" s="32">
        <f t="shared" ca="1" si="31"/>
        <v>0.33333333333333331</v>
      </c>
      <c r="BX283" s="75">
        <f>IF($BS283="", "", SUMIF(Expenses!$B$11:$B$2510, $BS283, Expenses!$S$11:$S$2510))</f>
        <v>0</v>
      </c>
    </row>
    <row r="284" spans="70:76" ht="15" hidden="1" customHeight="1" x14ac:dyDescent="0.25">
      <c r="BR284" s="19" t="str">
        <f t="shared" ca="1" si="32"/>
        <v>X</v>
      </c>
      <c r="BS284" s="5">
        <f t="shared" si="35"/>
        <v>43746</v>
      </c>
      <c r="BT284" s="19" t="str">
        <f t="shared" si="33"/>
        <v>Tue</v>
      </c>
      <c r="BU284" s="19" t="str">
        <f t="shared" si="34"/>
        <v>Oct 2019</v>
      </c>
      <c r="BV284" s="32">
        <f t="shared" ca="1" si="31"/>
        <v>0.33333333333333331</v>
      </c>
      <c r="BX284" s="75">
        <f>IF($BS284="", "", SUMIF(Expenses!$B$11:$B$2510, $BS284, Expenses!$S$11:$S$2510))</f>
        <v>0</v>
      </c>
    </row>
    <row r="285" spans="70:76" ht="15" hidden="1" customHeight="1" x14ac:dyDescent="0.25">
      <c r="BR285" s="19" t="str">
        <f t="shared" ca="1" si="32"/>
        <v>X</v>
      </c>
      <c r="BS285" s="5">
        <f t="shared" si="35"/>
        <v>43747</v>
      </c>
      <c r="BT285" s="19" t="str">
        <f t="shared" si="33"/>
        <v>Wed</v>
      </c>
      <c r="BU285" s="19" t="str">
        <f t="shared" si="34"/>
        <v>Oct 2019</v>
      </c>
      <c r="BV285" s="32">
        <f t="shared" ca="1" si="31"/>
        <v>0.33333333333333331</v>
      </c>
      <c r="BX285" s="75">
        <f>IF($BS285="", "", SUMIF(Expenses!$B$11:$B$2510, $BS285, Expenses!$S$11:$S$2510))</f>
        <v>0</v>
      </c>
    </row>
    <row r="286" spans="70:76" ht="15" hidden="1" customHeight="1" x14ac:dyDescent="0.25">
      <c r="BR286" s="19" t="str">
        <f t="shared" ca="1" si="32"/>
        <v>X</v>
      </c>
      <c r="BS286" s="5">
        <f t="shared" si="35"/>
        <v>43748</v>
      </c>
      <c r="BT286" s="19" t="str">
        <f t="shared" si="33"/>
        <v>Thu</v>
      </c>
      <c r="BU286" s="19" t="str">
        <f t="shared" si="34"/>
        <v>Oct 2019</v>
      </c>
      <c r="BV286" s="32">
        <f t="shared" ca="1" si="31"/>
        <v>0.33333333333333331</v>
      </c>
      <c r="BX286" s="75">
        <f>IF($BS286="", "", SUMIF(Expenses!$B$11:$B$2510, $BS286, Expenses!$S$11:$S$2510))</f>
        <v>0</v>
      </c>
    </row>
    <row r="287" spans="70:76" ht="15" hidden="1" customHeight="1" x14ac:dyDescent="0.25">
      <c r="BR287" s="19" t="str">
        <f t="shared" ca="1" si="32"/>
        <v>X</v>
      </c>
      <c r="BS287" s="5">
        <f t="shared" si="35"/>
        <v>43749</v>
      </c>
      <c r="BT287" s="19" t="str">
        <f t="shared" si="33"/>
        <v>Fri</v>
      </c>
      <c r="BU287" s="19" t="str">
        <f t="shared" si="34"/>
        <v>Oct 2019</v>
      </c>
      <c r="BV287" s="32">
        <f t="shared" ca="1" si="31"/>
        <v>0.25</v>
      </c>
      <c r="BX287" s="75">
        <f>IF($BS287="", "", SUMIF(Expenses!$B$11:$B$2510, $BS287, Expenses!$S$11:$S$2510))</f>
        <v>0</v>
      </c>
    </row>
    <row r="288" spans="70:76" ht="15" hidden="1" customHeight="1" x14ac:dyDescent="0.25">
      <c r="BR288" s="19" t="str">
        <f t="shared" ca="1" si="32"/>
        <v>X</v>
      </c>
      <c r="BS288" s="5">
        <f t="shared" si="35"/>
        <v>43750</v>
      </c>
      <c r="BT288" s="19" t="str">
        <f t="shared" si="33"/>
        <v>Sat</v>
      </c>
      <c r="BU288" s="19" t="str">
        <f t="shared" si="34"/>
        <v>Oct 2019</v>
      </c>
      <c r="BV288" s="32">
        <f t="shared" ca="1" si="31"/>
        <v>0</v>
      </c>
      <c r="BX288" s="75">
        <f>IF($BS288="", "", SUMIF(Expenses!$B$11:$B$2510, $BS288, Expenses!$S$11:$S$2510))</f>
        <v>0</v>
      </c>
    </row>
    <row r="289" spans="70:76" ht="15" hidden="1" customHeight="1" x14ac:dyDescent="0.25">
      <c r="BR289" s="19" t="str">
        <f t="shared" ca="1" si="32"/>
        <v>X</v>
      </c>
      <c r="BS289" s="5">
        <f t="shared" si="35"/>
        <v>43751</v>
      </c>
      <c r="BT289" s="19" t="str">
        <f t="shared" si="33"/>
        <v>Sun</v>
      </c>
      <c r="BU289" s="19" t="str">
        <f t="shared" si="34"/>
        <v>Oct 2019</v>
      </c>
      <c r="BV289" s="32">
        <f t="shared" ca="1" si="31"/>
        <v>0</v>
      </c>
      <c r="BX289" s="75">
        <f>IF($BS289="", "", SUMIF(Expenses!$B$11:$B$2510, $BS289, Expenses!$S$11:$S$2510))</f>
        <v>0</v>
      </c>
    </row>
    <row r="290" spans="70:76" ht="15" hidden="1" customHeight="1" x14ac:dyDescent="0.25">
      <c r="BR290" s="19" t="str">
        <f t="shared" ca="1" si="32"/>
        <v>X</v>
      </c>
      <c r="BS290" s="5">
        <f t="shared" si="35"/>
        <v>43752</v>
      </c>
      <c r="BT290" s="19" t="str">
        <f t="shared" si="33"/>
        <v>Mon</v>
      </c>
      <c r="BU290" s="19" t="str">
        <f t="shared" si="34"/>
        <v>Oct 2019</v>
      </c>
      <c r="BV290" s="32">
        <f t="shared" ca="1" si="31"/>
        <v>0.33333333333333331</v>
      </c>
      <c r="BX290" s="75">
        <f>IF($BS290="", "", SUMIF(Expenses!$B$11:$B$2510, $BS290, Expenses!$S$11:$S$2510))</f>
        <v>0</v>
      </c>
    </row>
    <row r="291" spans="70:76" ht="15" hidden="1" customHeight="1" x14ac:dyDescent="0.25">
      <c r="BR291" s="19" t="str">
        <f t="shared" ca="1" si="32"/>
        <v>X</v>
      </c>
      <c r="BS291" s="5">
        <f t="shared" si="35"/>
        <v>43753</v>
      </c>
      <c r="BT291" s="19" t="str">
        <f t="shared" si="33"/>
        <v>Tue</v>
      </c>
      <c r="BU291" s="19" t="str">
        <f t="shared" si="34"/>
        <v>Oct 2019</v>
      </c>
      <c r="BV291" s="32">
        <f t="shared" ca="1" si="31"/>
        <v>0.33333333333333331</v>
      </c>
      <c r="BX291" s="75">
        <f>IF($BS291="", "", SUMIF(Expenses!$B$11:$B$2510, $BS291, Expenses!$S$11:$S$2510))</f>
        <v>0</v>
      </c>
    </row>
    <row r="292" spans="70:76" ht="15" hidden="1" customHeight="1" x14ac:dyDescent="0.25">
      <c r="BR292" s="19" t="str">
        <f t="shared" ca="1" si="32"/>
        <v>X</v>
      </c>
      <c r="BS292" s="5">
        <f t="shared" si="35"/>
        <v>43754</v>
      </c>
      <c r="BT292" s="19" t="str">
        <f t="shared" si="33"/>
        <v>Wed</v>
      </c>
      <c r="BU292" s="19" t="str">
        <f t="shared" si="34"/>
        <v>Oct 2019</v>
      </c>
      <c r="BV292" s="32">
        <f t="shared" ca="1" si="31"/>
        <v>0.33333333333333331</v>
      </c>
      <c r="BX292" s="75">
        <f>IF($BS292="", "", SUMIF(Expenses!$B$11:$B$2510, $BS292, Expenses!$S$11:$S$2510))</f>
        <v>0</v>
      </c>
    </row>
    <row r="293" spans="70:76" ht="15" hidden="1" customHeight="1" x14ac:dyDescent="0.25">
      <c r="BR293" s="19" t="str">
        <f t="shared" ca="1" si="32"/>
        <v>X</v>
      </c>
      <c r="BS293" s="5">
        <f t="shared" si="35"/>
        <v>43755</v>
      </c>
      <c r="BT293" s="19" t="str">
        <f t="shared" si="33"/>
        <v>Thu</v>
      </c>
      <c r="BU293" s="19" t="str">
        <f t="shared" si="34"/>
        <v>Oct 2019</v>
      </c>
      <c r="BV293" s="32">
        <f t="shared" ca="1" si="31"/>
        <v>0.33333333333333331</v>
      </c>
      <c r="BX293" s="75">
        <f>IF($BS293="", "", SUMIF(Expenses!$B$11:$B$2510, $BS293, Expenses!$S$11:$S$2510))</f>
        <v>0</v>
      </c>
    </row>
    <row r="294" spans="70:76" ht="15" hidden="1" customHeight="1" x14ac:dyDescent="0.25">
      <c r="BR294" s="19" t="str">
        <f t="shared" ca="1" si="32"/>
        <v>X</v>
      </c>
      <c r="BS294" s="5">
        <f t="shared" si="35"/>
        <v>43756</v>
      </c>
      <c r="BT294" s="19" t="str">
        <f t="shared" si="33"/>
        <v>Fri</v>
      </c>
      <c r="BU294" s="19" t="str">
        <f t="shared" si="34"/>
        <v>Oct 2019</v>
      </c>
      <c r="BV294" s="32">
        <f t="shared" ca="1" si="31"/>
        <v>0.25</v>
      </c>
      <c r="BX294" s="75">
        <f>IF($BS294="", "", SUMIF(Expenses!$B$11:$B$2510, $BS294, Expenses!$S$11:$S$2510))</f>
        <v>0</v>
      </c>
    </row>
    <row r="295" spans="70:76" ht="15" hidden="1" customHeight="1" x14ac:dyDescent="0.25">
      <c r="BR295" s="19" t="str">
        <f t="shared" ca="1" si="32"/>
        <v>X</v>
      </c>
      <c r="BS295" s="5">
        <f t="shared" si="35"/>
        <v>43757</v>
      </c>
      <c r="BT295" s="19" t="str">
        <f t="shared" si="33"/>
        <v>Sat</v>
      </c>
      <c r="BU295" s="19" t="str">
        <f t="shared" si="34"/>
        <v>Oct 2019</v>
      </c>
      <c r="BV295" s="32">
        <f t="shared" ca="1" si="31"/>
        <v>0</v>
      </c>
      <c r="BX295" s="75">
        <f>IF($BS295="", "", SUMIF(Expenses!$B$11:$B$2510, $BS295, Expenses!$S$11:$S$2510))</f>
        <v>0</v>
      </c>
    </row>
    <row r="296" spans="70:76" ht="15" hidden="1" customHeight="1" x14ac:dyDescent="0.25">
      <c r="BR296" s="19" t="str">
        <f t="shared" ca="1" si="32"/>
        <v>X</v>
      </c>
      <c r="BS296" s="5">
        <f t="shared" si="35"/>
        <v>43758</v>
      </c>
      <c r="BT296" s="19" t="str">
        <f t="shared" si="33"/>
        <v>Sun</v>
      </c>
      <c r="BU296" s="19" t="str">
        <f t="shared" si="34"/>
        <v>Oct 2019</v>
      </c>
      <c r="BV296" s="32">
        <f t="shared" ca="1" si="31"/>
        <v>0</v>
      </c>
      <c r="BX296" s="75">
        <f>IF($BS296="", "", SUMIF(Expenses!$B$11:$B$2510, $BS296, Expenses!$S$11:$S$2510))</f>
        <v>0</v>
      </c>
    </row>
    <row r="297" spans="70:76" ht="15" hidden="1" customHeight="1" x14ac:dyDescent="0.25">
      <c r="BR297" s="19" t="str">
        <f t="shared" ca="1" si="32"/>
        <v>X</v>
      </c>
      <c r="BS297" s="5">
        <f t="shared" si="35"/>
        <v>43759</v>
      </c>
      <c r="BT297" s="19" t="str">
        <f t="shared" si="33"/>
        <v>Mon</v>
      </c>
      <c r="BU297" s="19" t="str">
        <f t="shared" si="34"/>
        <v>Oct 2019</v>
      </c>
      <c r="BV297" s="32">
        <f t="shared" ca="1" si="31"/>
        <v>0.33333333333333331</v>
      </c>
      <c r="BX297" s="75">
        <f>IF($BS297="", "", SUMIF(Expenses!$B$11:$B$2510, $BS297, Expenses!$S$11:$S$2510))</f>
        <v>0</v>
      </c>
    </row>
    <row r="298" spans="70:76" ht="15" hidden="1" customHeight="1" x14ac:dyDescent="0.25">
      <c r="BR298" s="19" t="str">
        <f t="shared" ca="1" si="32"/>
        <v>X</v>
      </c>
      <c r="BS298" s="5">
        <f t="shared" si="35"/>
        <v>43760</v>
      </c>
      <c r="BT298" s="19" t="str">
        <f t="shared" si="33"/>
        <v>Tue</v>
      </c>
      <c r="BU298" s="19" t="str">
        <f t="shared" si="34"/>
        <v>Oct 2019</v>
      </c>
      <c r="BV298" s="32">
        <f t="shared" ca="1" si="31"/>
        <v>0.33333333333333331</v>
      </c>
      <c r="BX298" s="75">
        <f>IF($BS298="", "", SUMIF(Expenses!$B$11:$B$2510, $BS298, Expenses!$S$11:$S$2510))</f>
        <v>0</v>
      </c>
    </row>
    <row r="299" spans="70:76" ht="15" hidden="1" customHeight="1" x14ac:dyDescent="0.25">
      <c r="BR299" s="19" t="str">
        <f t="shared" ca="1" si="32"/>
        <v>X</v>
      </c>
      <c r="BS299" s="5">
        <f t="shared" si="35"/>
        <v>43761</v>
      </c>
      <c r="BT299" s="19" t="str">
        <f t="shared" si="33"/>
        <v>Wed</v>
      </c>
      <c r="BU299" s="19" t="str">
        <f t="shared" si="34"/>
        <v>Oct 2019</v>
      </c>
      <c r="BV299" s="32">
        <f t="shared" ca="1" si="31"/>
        <v>0.33333333333333331</v>
      </c>
      <c r="BX299" s="75">
        <f>IF($BS299="", "", SUMIF(Expenses!$B$11:$B$2510, $BS299, Expenses!$S$11:$S$2510))</f>
        <v>0</v>
      </c>
    </row>
    <row r="300" spans="70:76" ht="15" hidden="1" customHeight="1" x14ac:dyDescent="0.25">
      <c r="BR300" s="19" t="str">
        <f t="shared" ca="1" si="32"/>
        <v>X</v>
      </c>
      <c r="BS300" s="5">
        <f t="shared" si="35"/>
        <v>43762</v>
      </c>
      <c r="BT300" s="19" t="str">
        <f t="shared" si="33"/>
        <v>Thu</v>
      </c>
      <c r="BU300" s="19" t="str">
        <f t="shared" si="34"/>
        <v>Oct 2019</v>
      </c>
      <c r="BV300" s="32">
        <f t="shared" ca="1" si="31"/>
        <v>0.33333333333333331</v>
      </c>
      <c r="BX300" s="75">
        <f>IF($BS300="", "", SUMIF(Expenses!$B$11:$B$2510, $BS300, Expenses!$S$11:$S$2510))</f>
        <v>0</v>
      </c>
    </row>
    <row r="301" spans="70:76" ht="15" hidden="1" customHeight="1" x14ac:dyDescent="0.25">
      <c r="BR301" s="19" t="str">
        <f t="shared" ca="1" si="32"/>
        <v>X</v>
      </c>
      <c r="BS301" s="5">
        <f t="shared" si="35"/>
        <v>43763</v>
      </c>
      <c r="BT301" s="19" t="str">
        <f t="shared" si="33"/>
        <v>Fri</v>
      </c>
      <c r="BU301" s="19" t="str">
        <f t="shared" si="34"/>
        <v>Oct 2019</v>
      </c>
      <c r="BV301" s="32">
        <f t="shared" ca="1" si="31"/>
        <v>0.25</v>
      </c>
      <c r="BX301" s="75">
        <f>IF($BS301="", "", SUMIF(Expenses!$B$11:$B$2510, $BS301, Expenses!$S$11:$S$2510))</f>
        <v>0</v>
      </c>
    </row>
    <row r="302" spans="70:76" ht="15" hidden="1" customHeight="1" x14ac:dyDescent="0.25">
      <c r="BR302" s="19" t="str">
        <f t="shared" ca="1" si="32"/>
        <v>X</v>
      </c>
      <c r="BS302" s="5">
        <f t="shared" si="35"/>
        <v>43764</v>
      </c>
      <c r="BT302" s="19" t="str">
        <f t="shared" si="33"/>
        <v>Sat</v>
      </c>
      <c r="BU302" s="19" t="str">
        <f t="shared" si="34"/>
        <v>Oct 2019</v>
      </c>
      <c r="BV302" s="32">
        <f t="shared" ca="1" si="31"/>
        <v>0</v>
      </c>
      <c r="BX302" s="75">
        <f>IF($BS302="", "", SUMIF(Expenses!$B$11:$B$2510, $BS302, Expenses!$S$11:$S$2510))</f>
        <v>0</v>
      </c>
    </row>
    <row r="303" spans="70:76" ht="15" hidden="1" customHeight="1" x14ac:dyDescent="0.25">
      <c r="BR303" s="19" t="str">
        <f t="shared" ca="1" si="32"/>
        <v>X</v>
      </c>
      <c r="BS303" s="5">
        <f t="shared" si="35"/>
        <v>43765</v>
      </c>
      <c r="BT303" s="19" t="str">
        <f t="shared" si="33"/>
        <v>Sun</v>
      </c>
      <c r="BU303" s="19" t="str">
        <f t="shared" si="34"/>
        <v>Oct 2019</v>
      </c>
      <c r="BV303" s="32">
        <f t="shared" ca="1" si="31"/>
        <v>0</v>
      </c>
      <c r="BX303" s="75">
        <f>IF($BS303="", "", SUMIF(Expenses!$B$11:$B$2510, $BS303, Expenses!$S$11:$S$2510))</f>
        <v>0</v>
      </c>
    </row>
    <row r="304" spans="70:76" ht="15" hidden="1" customHeight="1" x14ac:dyDescent="0.25">
      <c r="BR304" s="19" t="str">
        <f t="shared" ca="1" si="32"/>
        <v>X</v>
      </c>
      <c r="BS304" s="5">
        <f t="shared" si="35"/>
        <v>43766</v>
      </c>
      <c r="BT304" s="19" t="str">
        <f t="shared" si="33"/>
        <v>Mon</v>
      </c>
      <c r="BU304" s="19" t="str">
        <f t="shared" si="34"/>
        <v>Oct 2019</v>
      </c>
      <c r="BV304" s="32">
        <f t="shared" ca="1" si="31"/>
        <v>0.33333333333333331</v>
      </c>
      <c r="BX304" s="75">
        <f>IF($BS304="", "", SUMIF(Expenses!$B$11:$B$2510, $BS304, Expenses!$S$11:$S$2510))</f>
        <v>0</v>
      </c>
    </row>
    <row r="305" spans="70:76" ht="15" hidden="1" customHeight="1" x14ac:dyDescent="0.25">
      <c r="BR305" s="19" t="str">
        <f t="shared" ca="1" si="32"/>
        <v>X</v>
      </c>
      <c r="BS305" s="5">
        <f t="shared" si="35"/>
        <v>43767</v>
      </c>
      <c r="BT305" s="19" t="str">
        <f t="shared" si="33"/>
        <v>Tue</v>
      </c>
      <c r="BU305" s="19" t="str">
        <f t="shared" si="34"/>
        <v>Oct 2019</v>
      </c>
      <c r="BV305" s="32">
        <f t="shared" ca="1" si="31"/>
        <v>0.33333333333333331</v>
      </c>
      <c r="BX305" s="75">
        <f>IF($BS305="", "", SUMIF(Expenses!$B$11:$B$2510, $BS305, Expenses!$S$11:$S$2510))</f>
        <v>0</v>
      </c>
    </row>
    <row r="306" spans="70:76" ht="15" hidden="1" customHeight="1" x14ac:dyDescent="0.25">
      <c r="BR306" s="19" t="str">
        <f t="shared" ca="1" si="32"/>
        <v>X</v>
      </c>
      <c r="BS306" s="5">
        <f t="shared" si="35"/>
        <v>43768</v>
      </c>
      <c r="BT306" s="19" t="str">
        <f t="shared" si="33"/>
        <v>Wed</v>
      </c>
      <c r="BU306" s="19" t="str">
        <f t="shared" si="34"/>
        <v>Oct 2019</v>
      </c>
      <c r="BV306" s="32">
        <f t="shared" ca="1" si="31"/>
        <v>0.33333333333333331</v>
      </c>
      <c r="BX306" s="75">
        <f>IF($BS306="", "", SUMIF(Expenses!$B$11:$B$2510, $BS306, Expenses!$S$11:$S$2510))</f>
        <v>0</v>
      </c>
    </row>
    <row r="307" spans="70:76" ht="15" hidden="1" customHeight="1" x14ac:dyDescent="0.25">
      <c r="BR307" s="19" t="str">
        <f t="shared" ca="1" si="32"/>
        <v>X</v>
      </c>
      <c r="BS307" s="5">
        <f t="shared" si="35"/>
        <v>43769</v>
      </c>
      <c r="BT307" s="19" t="str">
        <f t="shared" si="33"/>
        <v>Thu</v>
      </c>
      <c r="BU307" s="19" t="str">
        <f t="shared" si="34"/>
        <v>Oct 2019</v>
      </c>
      <c r="BV307" s="32">
        <f t="shared" ca="1" si="31"/>
        <v>0.33333333333333331</v>
      </c>
      <c r="BX307" s="75">
        <f>IF($BS307="", "", SUMIF(Expenses!$B$11:$B$2510, $BS307, Expenses!$S$11:$S$2510))</f>
        <v>0</v>
      </c>
    </row>
    <row r="308" spans="70:76" ht="15" hidden="1" customHeight="1" x14ac:dyDescent="0.25">
      <c r="BR308" s="19" t="str">
        <f t="shared" ca="1" si="32"/>
        <v>X</v>
      </c>
      <c r="BS308" s="5">
        <f t="shared" si="35"/>
        <v>43770</v>
      </c>
      <c r="BT308" s="19" t="str">
        <f t="shared" si="33"/>
        <v>Fri</v>
      </c>
      <c r="BU308" s="19" t="str">
        <f t="shared" si="34"/>
        <v>Nov 2019</v>
      </c>
      <c r="BV308" s="32">
        <f t="shared" ca="1" si="31"/>
        <v>0.25</v>
      </c>
      <c r="BX308" s="75">
        <f>IF($BS308="", "", SUMIF(Expenses!$B$11:$B$2510, $BS308, Expenses!$S$11:$S$2510))</f>
        <v>0</v>
      </c>
    </row>
    <row r="309" spans="70:76" ht="15" hidden="1" customHeight="1" x14ac:dyDescent="0.25">
      <c r="BR309" s="19" t="str">
        <f t="shared" ca="1" si="32"/>
        <v>X</v>
      </c>
      <c r="BS309" s="5">
        <f t="shared" si="35"/>
        <v>43771</v>
      </c>
      <c r="BT309" s="19" t="str">
        <f t="shared" si="33"/>
        <v>Sat</v>
      </c>
      <c r="BU309" s="19" t="str">
        <f t="shared" si="34"/>
        <v>Nov 2019</v>
      </c>
      <c r="BV309" s="32">
        <f t="shared" ca="1" si="31"/>
        <v>0</v>
      </c>
      <c r="BX309" s="75">
        <f>IF($BS309="", "", SUMIF(Expenses!$B$11:$B$2510, $BS309, Expenses!$S$11:$S$2510))</f>
        <v>0</v>
      </c>
    </row>
    <row r="310" spans="70:76" ht="15" hidden="1" customHeight="1" x14ac:dyDescent="0.25">
      <c r="BR310" s="19" t="str">
        <f t="shared" ca="1" si="32"/>
        <v>X</v>
      </c>
      <c r="BS310" s="5">
        <f t="shared" si="35"/>
        <v>43772</v>
      </c>
      <c r="BT310" s="19" t="str">
        <f t="shared" si="33"/>
        <v>Sun</v>
      </c>
      <c r="BU310" s="19" t="str">
        <f t="shared" si="34"/>
        <v>Nov 2019</v>
      </c>
      <c r="BV310" s="32">
        <f t="shared" ca="1" si="31"/>
        <v>0</v>
      </c>
      <c r="BX310" s="75">
        <f>IF($BS310="", "", SUMIF(Expenses!$B$11:$B$2510, $BS310, Expenses!$S$11:$S$2510))</f>
        <v>0</v>
      </c>
    </row>
    <row r="311" spans="70:76" ht="15" hidden="1" customHeight="1" x14ac:dyDescent="0.25">
      <c r="BR311" s="19" t="str">
        <f t="shared" ca="1" si="32"/>
        <v>X</v>
      </c>
      <c r="BS311" s="5">
        <f t="shared" si="35"/>
        <v>43773</v>
      </c>
      <c r="BT311" s="19" t="str">
        <f t="shared" si="33"/>
        <v>Mon</v>
      </c>
      <c r="BU311" s="19" t="str">
        <f t="shared" si="34"/>
        <v>Nov 2019</v>
      </c>
      <c r="BV311" s="32">
        <f t="shared" ca="1" si="31"/>
        <v>0.33333333333333331</v>
      </c>
      <c r="BX311" s="75">
        <f>IF($BS311="", "", SUMIF(Expenses!$B$11:$B$2510, $BS311, Expenses!$S$11:$S$2510))</f>
        <v>0</v>
      </c>
    </row>
    <row r="312" spans="70:76" ht="15" hidden="1" customHeight="1" x14ac:dyDescent="0.25">
      <c r="BR312" s="19" t="str">
        <f t="shared" ca="1" si="32"/>
        <v>X</v>
      </c>
      <c r="BS312" s="5">
        <f t="shared" si="35"/>
        <v>43774</v>
      </c>
      <c r="BT312" s="19" t="str">
        <f t="shared" si="33"/>
        <v>Tue</v>
      </c>
      <c r="BU312" s="19" t="str">
        <f t="shared" si="34"/>
        <v>Nov 2019</v>
      </c>
      <c r="BV312" s="32">
        <f t="shared" ca="1" si="31"/>
        <v>0.33333333333333331</v>
      </c>
      <c r="BX312" s="75">
        <f>IF($BS312="", "", SUMIF(Expenses!$B$11:$B$2510, $BS312, Expenses!$S$11:$S$2510))</f>
        <v>0</v>
      </c>
    </row>
    <row r="313" spans="70:76" ht="15" hidden="1" customHeight="1" x14ac:dyDescent="0.25">
      <c r="BR313" s="19" t="str">
        <f t="shared" ca="1" si="32"/>
        <v>X</v>
      </c>
      <c r="BS313" s="5">
        <f t="shared" si="35"/>
        <v>43775</v>
      </c>
      <c r="BT313" s="19" t="str">
        <f t="shared" si="33"/>
        <v>Wed</v>
      </c>
      <c r="BU313" s="19" t="str">
        <f t="shared" si="34"/>
        <v>Nov 2019</v>
      </c>
      <c r="BV313" s="32">
        <f t="shared" ca="1" si="31"/>
        <v>0.33333333333333331</v>
      </c>
      <c r="BX313" s="75">
        <f>IF($BS313="", "", SUMIF(Expenses!$B$11:$B$2510, $BS313, Expenses!$S$11:$S$2510))</f>
        <v>0</v>
      </c>
    </row>
    <row r="314" spans="70:76" ht="15" hidden="1" customHeight="1" x14ac:dyDescent="0.25">
      <c r="BR314" s="19" t="str">
        <f t="shared" ca="1" si="32"/>
        <v>X</v>
      </c>
      <c r="BS314" s="5">
        <f t="shared" si="35"/>
        <v>43776</v>
      </c>
      <c r="BT314" s="19" t="str">
        <f t="shared" si="33"/>
        <v>Thu</v>
      </c>
      <c r="BU314" s="19" t="str">
        <f t="shared" si="34"/>
        <v>Nov 2019</v>
      </c>
      <c r="BV314" s="32">
        <f t="shared" ca="1" si="31"/>
        <v>0.33333333333333331</v>
      </c>
      <c r="BX314" s="75">
        <f>IF($BS314="", "", SUMIF(Expenses!$B$11:$B$2510, $BS314, Expenses!$S$11:$S$2510))</f>
        <v>0</v>
      </c>
    </row>
    <row r="315" spans="70:76" ht="15" hidden="1" customHeight="1" x14ac:dyDescent="0.25">
      <c r="BR315" s="19" t="str">
        <f t="shared" ca="1" si="32"/>
        <v>X</v>
      </c>
      <c r="BS315" s="5">
        <f t="shared" si="35"/>
        <v>43777</v>
      </c>
      <c r="BT315" s="19" t="str">
        <f t="shared" si="33"/>
        <v>Fri</v>
      </c>
      <c r="BU315" s="19" t="str">
        <f t="shared" si="34"/>
        <v>Nov 2019</v>
      </c>
      <c r="BV315" s="32">
        <f t="shared" ca="1" si="31"/>
        <v>0.25</v>
      </c>
      <c r="BX315" s="75">
        <f>IF($BS315="", "", SUMIF(Expenses!$B$11:$B$2510, $BS315, Expenses!$S$11:$S$2510))</f>
        <v>0</v>
      </c>
    </row>
    <row r="316" spans="70:76" ht="15" hidden="1" customHeight="1" x14ac:dyDescent="0.25">
      <c r="BR316" s="19" t="str">
        <f t="shared" ca="1" si="32"/>
        <v>X</v>
      </c>
      <c r="BS316" s="5">
        <f t="shared" si="35"/>
        <v>43778</v>
      </c>
      <c r="BT316" s="19" t="str">
        <f t="shared" si="33"/>
        <v>Sat</v>
      </c>
      <c r="BU316" s="19" t="str">
        <f t="shared" si="34"/>
        <v>Nov 2019</v>
      </c>
      <c r="BV316" s="32">
        <f t="shared" ca="1" si="31"/>
        <v>0</v>
      </c>
      <c r="BX316" s="75">
        <f>IF($BS316="", "", SUMIF(Expenses!$B$11:$B$2510, $BS316, Expenses!$S$11:$S$2510))</f>
        <v>0</v>
      </c>
    </row>
    <row r="317" spans="70:76" ht="15" hidden="1" customHeight="1" x14ac:dyDescent="0.25">
      <c r="BR317" s="19" t="str">
        <f t="shared" ca="1" si="32"/>
        <v>X</v>
      </c>
      <c r="BS317" s="5">
        <f t="shared" si="35"/>
        <v>43779</v>
      </c>
      <c r="BT317" s="19" t="str">
        <f t="shared" si="33"/>
        <v>Sun</v>
      </c>
      <c r="BU317" s="19" t="str">
        <f t="shared" si="34"/>
        <v>Nov 2019</v>
      </c>
      <c r="BV317" s="32">
        <f t="shared" ca="1" si="31"/>
        <v>0</v>
      </c>
      <c r="BX317" s="75">
        <f>IF($BS317="", "", SUMIF(Expenses!$B$11:$B$2510, $BS317, Expenses!$S$11:$S$2510))</f>
        <v>0</v>
      </c>
    </row>
    <row r="318" spans="70:76" ht="15" hidden="1" customHeight="1" x14ac:dyDescent="0.25">
      <c r="BR318" s="19" t="str">
        <f t="shared" ca="1" si="32"/>
        <v>X</v>
      </c>
      <c r="BS318" s="5">
        <f t="shared" si="35"/>
        <v>43780</v>
      </c>
      <c r="BT318" s="19" t="str">
        <f t="shared" si="33"/>
        <v>Mon</v>
      </c>
      <c r="BU318" s="19" t="str">
        <f t="shared" si="34"/>
        <v>Nov 2019</v>
      </c>
      <c r="BV318" s="32">
        <f t="shared" ca="1" si="31"/>
        <v>0.33333333333333331</v>
      </c>
      <c r="BX318" s="75">
        <f>IF($BS318="", "", SUMIF(Expenses!$B$11:$B$2510, $BS318, Expenses!$S$11:$S$2510))</f>
        <v>0</v>
      </c>
    </row>
    <row r="319" spans="70:76" ht="15" hidden="1" customHeight="1" x14ac:dyDescent="0.25">
      <c r="BR319" s="19" t="str">
        <f t="shared" ca="1" si="32"/>
        <v>X</v>
      </c>
      <c r="BS319" s="5">
        <f t="shared" si="35"/>
        <v>43781</v>
      </c>
      <c r="BT319" s="19" t="str">
        <f t="shared" si="33"/>
        <v>Tue</v>
      </c>
      <c r="BU319" s="19" t="str">
        <f t="shared" si="34"/>
        <v>Nov 2019</v>
      </c>
      <c r="BV319" s="32">
        <f t="shared" ca="1" si="31"/>
        <v>0.33333333333333331</v>
      </c>
      <c r="BX319" s="75">
        <f>IF($BS319="", "", SUMIF(Expenses!$B$11:$B$2510, $BS319, Expenses!$S$11:$S$2510))</f>
        <v>0</v>
      </c>
    </row>
    <row r="320" spans="70:76" ht="15" hidden="1" customHeight="1" x14ac:dyDescent="0.25">
      <c r="BR320" s="19" t="str">
        <f t="shared" ca="1" si="32"/>
        <v>X</v>
      </c>
      <c r="BS320" s="5">
        <f t="shared" si="35"/>
        <v>43782</v>
      </c>
      <c r="BT320" s="19" t="str">
        <f t="shared" si="33"/>
        <v>Wed</v>
      </c>
      <c r="BU320" s="19" t="str">
        <f t="shared" si="34"/>
        <v>Nov 2019</v>
      </c>
      <c r="BV320" s="32">
        <f t="shared" ca="1" si="31"/>
        <v>0.33333333333333331</v>
      </c>
      <c r="BX320" s="75">
        <f>IF($BS320="", "", SUMIF(Expenses!$B$11:$B$2510, $BS320, Expenses!$S$11:$S$2510))</f>
        <v>0</v>
      </c>
    </row>
    <row r="321" spans="70:76" ht="15" hidden="1" customHeight="1" x14ac:dyDescent="0.25">
      <c r="BR321" s="19" t="str">
        <f t="shared" ca="1" si="32"/>
        <v>X</v>
      </c>
      <c r="BS321" s="5">
        <f t="shared" si="35"/>
        <v>43783</v>
      </c>
      <c r="BT321" s="19" t="str">
        <f t="shared" si="33"/>
        <v>Thu</v>
      </c>
      <c r="BU321" s="19" t="str">
        <f t="shared" si="34"/>
        <v>Nov 2019</v>
      </c>
      <c r="BV321" s="32">
        <f t="shared" ca="1" si="31"/>
        <v>0.33333333333333331</v>
      </c>
      <c r="BX321" s="75">
        <f>IF($BS321="", "", SUMIF(Expenses!$B$11:$B$2510, $BS321, Expenses!$S$11:$S$2510))</f>
        <v>0</v>
      </c>
    </row>
    <row r="322" spans="70:76" ht="15" hidden="1" customHeight="1" x14ac:dyDescent="0.25">
      <c r="BR322" s="19" t="str">
        <f t="shared" ca="1" si="32"/>
        <v>X</v>
      </c>
      <c r="BS322" s="5">
        <f t="shared" si="35"/>
        <v>43784</v>
      </c>
      <c r="BT322" s="19" t="str">
        <f t="shared" si="33"/>
        <v>Fri</v>
      </c>
      <c r="BU322" s="19" t="str">
        <f t="shared" si="34"/>
        <v>Nov 2019</v>
      </c>
      <c r="BV322" s="32">
        <f t="shared" ca="1" si="31"/>
        <v>0.25</v>
      </c>
      <c r="BX322" s="75">
        <f>IF($BS322="", "", SUMIF(Expenses!$B$11:$B$2510, $BS322, Expenses!$S$11:$S$2510))</f>
        <v>0</v>
      </c>
    </row>
    <row r="323" spans="70:76" ht="15" hidden="1" customHeight="1" x14ac:dyDescent="0.25">
      <c r="BR323" s="19" t="str">
        <f t="shared" ca="1" si="32"/>
        <v>X</v>
      </c>
      <c r="BS323" s="5">
        <f t="shared" si="35"/>
        <v>43785</v>
      </c>
      <c r="BT323" s="19" t="str">
        <f t="shared" si="33"/>
        <v>Sat</v>
      </c>
      <c r="BU323" s="19" t="str">
        <f t="shared" si="34"/>
        <v>Nov 2019</v>
      </c>
      <c r="BV323" s="32">
        <f t="shared" ca="1" si="31"/>
        <v>0</v>
      </c>
      <c r="BX323" s="75">
        <f>IF($BS323="", "", SUMIF(Expenses!$B$11:$B$2510, $BS323, Expenses!$S$11:$S$2510))</f>
        <v>0</v>
      </c>
    </row>
    <row r="324" spans="70:76" ht="15" hidden="1" customHeight="1" x14ac:dyDescent="0.25">
      <c r="BR324" s="19" t="str">
        <f t="shared" ca="1" si="32"/>
        <v>X</v>
      </c>
      <c r="BS324" s="5">
        <f t="shared" si="35"/>
        <v>43786</v>
      </c>
      <c r="BT324" s="19" t="str">
        <f t="shared" si="33"/>
        <v>Sun</v>
      </c>
      <c r="BU324" s="19" t="str">
        <f t="shared" si="34"/>
        <v>Nov 2019</v>
      </c>
      <c r="BV324" s="32">
        <f t="shared" ref="BV324:BV369" ca="1" si="36">IF($BR324="", "", IFERROR(INDEX($AB$24:$AB$31, MATCH($BT324, $BM$24:$BM$31, 0)), ""))</f>
        <v>0</v>
      </c>
      <c r="BX324" s="75">
        <f>IF($BS324="", "", SUMIF(Expenses!$B$11:$B$2510, $BS324, Expenses!$S$11:$S$2510))</f>
        <v>0</v>
      </c>
    </row>
    <row r="325" spans="70:76" ht="15" hidden="1" customHeight="1" x14ac:dyDescent="0.25">
      <c r="BR325" s="19" t="str">
        <f t="shared" ref="BR325:BR369" ca="1" si="37">IF($BS325&lt;=$BR$2, "X", "")</f>
        <v>X</v>
      </c>
      <c r="BS325" s="5">
        <f t="shared" si="35"/>
        <v>43787</v>
      </c>
      <c r="BT325" s="19" t="str">
        <f t="shared" ref="BT325:BT369" si="38">IF($BS325="", "", IF(COUNTIF($CJ$22:$CJ$37, $BS325)&gt;0, $BT$2, TEXT($BS325, "ddd")))</f>
        <v>Mon</v>
      </c>
      <c r="BU325" s="19" t="str">
        <f t="shared" ref="BU325:BU369" si="39">IF($BS325="", "", IF($BS325&gt;$CB$15, $CC$15, TEXT($BS325, "mmm yyyy")))</f>
        <v>Nov 2019</v>
      </c>
      <c r="BV325" s="32">
        <f t="shared" ca="1" si="36"/>
        <v>0.33333333333333331</v>
      </c>
      <c r="BX325" s="75">
        <f>IF($BS325="", "", SUMIF(Expenses!$B$11:$B$2510, $BS325, Expenses!$S$11:$S$2510))</f>
        <v>0</v>
      </c>
    </row>
    <row r="326" spans="70:76" ht="15" hidden="1" customHeight="1" x14ac:dyDescent="0.25">
      <c r="BR326" s="19" t="str">
        <f t="shared" ca="1" si="37"/>
        <v>X</v>
      </c>
      <c r="BS326" s="5">
        <f t="shared" ref="BS326:BS369" si="40">IF(BS325+1&gt;$BS$2, "", BS325+1)</f>
        <v>43788</v>
      </c>
      <c r="BT326" s="19" t="str">
        <f t="shared" si="38"/>
        <v>Tue</v>
      </c>
      <c r="BU326" s="19" t="str">
        <f t="shared" si="39"/>
        <v>Nov 2019</v>
      </c>
      <c r="BV326" s="32">
        <f t="shared" ca="1" si="36"/>
        <v>0.33333333333333331</v>
      </c>
      <c r="BX326" s="75">
        <f>IF($BS326="", "", SUMIF(Expenses!$B$11:$B$2510, $BS326, Expenses!$S$11:$S$2510))</f>
        <v>0</v>
      </c>
    </row>
    <row r="327" spans="70:76" ht="15" hidden="1" customHeight="1" x14ac:dyDescent="0.25">
      <c r="BR327" s="19" t="str">
        <f t="shared" ca="1" si="37"/>
        <v>X</v>
      </c>
      <c r="BS327" s="5">
        <f t="shared" si="40"/>
        <v>43789</v>
      </c>
      <c r="BT327" s="19" t="str">
        <f t="shared" si="38"/>
        <v>Wed</v>
      </c>
      <c r="BU327" s="19" t="str">
        <f t="shared" si="39"/>
        <v>Nov 2019</v>
      </c>
      <c r="BV327" s="32">
        <f t="shared" ca="1" si="36"/>
        <v>0.33333333333333331</v>
      </c>
      <c r="BX327" s="75">
        <f>IF($BS327="", "", SUMIF(Expenses!$B$11:$B$2510, $BS327, Expenses!$S$11:$S$2510))</f>
        <v>0</v>
      </c>
    </row>
    <row r="328" spans="70:76" ht="15" hidden="1" customHeight="1" x14ac:dyDescent="0.25">
      <c r="BR328" s="19" t="str">
        <f t="shared" ca="1" si="37"/>
        <v>X</v>
      </c>
      <c r="BS328" s="5">
        <f t="shared" si="40"/>
        <v>43790</v>
      </c>
      <c r="BT328" s="19" t="str">
        <f t="shared" si="38"/>
        <v>Thu</v>
      </c>
      <c r="BU328" s="19" t="str">
        <f t="shared" si="39"/>
        <v>Nov 2019</v>
      </c>
      <c r="BV328" s="32">
        <f t="shared" ca="1" si="36"/>
        <v>0.33333333333333331</v>
      </c>
      <c r="BX328" s="75">
        <f>IF($BS328="", "", SUMIF(Expenses!$B$11:$B$2510, $BS328, Expenses!$S$11:$S$2510))</f>
        <v>0</v>
      </c>
    </row>
    <row r="329" spans="70:76" ht="15" hidden="1" customHeight="1" x14ac:dyDescent="0.25">
      <c r="BR329" s="19" t="str">
        <f t="shared" ca="1" si="37"/>
        <v>X</v>
      </c>
      <c r="BS329" s="5">
        <f t="shared" si="40"/>
        <v>43791</v>
      </c>
      <c r="BT329" s="19" t="str">
        <f t="shared" si="38"/>
        <v>Fri</v>
      </c>
      <c r="BU329" s="19" t="str">
        <f t="shared" si="39"/>
        <v>Nov 2019</v>
      </c>
      <c r="BV329" s="32">
        <f t="shared" ca="1" si="36"/>
        <v>0.25</v>
      </c>
      <c r="BX329" s="75">
        <f>IF($BS329="", "", SUMIF(Expenses!$B$11:$B$2510, $BS329, Expenses!$S$11:$S$2510))</f>
        <v>0</v>
      </c>
    </row>
    <row r="330" spans="70:76" ht="15" hidden="1" customHeight="1" x14ac:dyDescent="0.25">
      <c r="BR330" s="19" t="str">
        <f t="shared" ca="1" si="37"/>
        <v>X</v>
      </c>
      <c r="BS330" s="5">
        <f t="shared" si="40"/>
        <v>43792</v>
      </c>
      <c r="BT330" s="19" t="str">
        <f t="shared" si="38"/>
        <v>Sat</v>
      </c>
      <c r="BU330" s="19" t="str">
        <f t="shared" si="39"/>
        <v>Nov 2019</v>
      </c>
      <c r="BV330" s="32">
        <f t="shared" ca="1" si="36"/>
        <v>0</v>
      </c>
      <c r="BX330" s="75">
        <f>IF($BS330="", "", SUMIF(Expenses!$B$11:$B$2510, $BS330, Expenses!$S$11:$S$2510))</f>
        <v>0</v>
      </c>
    </row>
    <row r="331" spans="70:76" ht="15" hidden="1" customHeight="1" x14ac:dyDescent="0.25">
      <c r="BR331" s="19" t="str">
        <f t="shared" ca="1" si="37"/>
        <v>X</v>
      </c>
      <c r="BS331" s="5">
        <f t="shared" si="40"/>
        <v>43793</v>
      </c>
      <c r="BT331" s="19" t="str">
        <f t="shared" si="38"/>
        <v>Sun</v>
      </c>
      <c r="BU331" s="19" t="str">
        <f t="shared" si="39"/>
        <v>Nov 2019</v>
      </c>
      <c r="BV331" s="32">
        <f t="shared" ca="1" si="36"/>
        <v>0</v>
      </c>
      <c r="BX331" s="75">
        <f>IF($BS331="", "", SUMIF(Expenses!$B$11:$B$2510, $BS331, Expenses!$S$11:$S$2510))</f>
        <v>0</v>
      </c>
    </row>
    <row r="332" spans="70:76" ht="15" hidden="1" customHeight="1" x14ac:dyDescent="0.25">
      <c r="BR332" s="19" t="str">
        <f t="shared" ca="1" si="37"/>
        <v>X</v>
      </c>
      <c r="BS332" s="5">
        <f t="shared" si="40"/>
        <v>43794</v>
      </c>
      <c r="BT332" s="19" t="str">
        <f t="shared" si="38"/>
        <v>Mon</v>
      </c>
      <c r="BU332" s="19" t="str">
        <f t="shared" si="39"/>
        <v>Nov 2019</v>
      </c>
      <c r="BV332" s="32">
        <f t="shared" ca="1" si="36"/>
        <v>0.33333333333333331</v>
      </c>
      <c r="BX332" s="75">
        <f>IF($BS332="", "", SUMIF(Expenses!$B$11:$B$2510, $BS332, Expenses!$S$11:$S$2510))</f>
        <v>0</v>
      </c>
    </row>
    <row r="333" spans="70:76" ht="15" hidden="1" customHeight="1" x14ac:dyDescent="0.25">
      <c r="BR333" s="19" t="str">
        <f t="shared" ca="1" si="37"/>
        <v>X</v>
      </c>
      <c r="BS333" s="5">
        <f t="shared" si="40"/>
        <v>43795</v>
      </c>
      <c r="BT333" s="19" t="str">
        <f t="shared" si="38"/>
        <v>Tue</v>
      </c>
      <c r="BU333" s="19" t="str">
        <f t="shared" si="39"/>
        <v>Nov 2019</v>
      </c>
      <c r="BV333" s="32">
        <f t="shared" ca="1" si="36"/>
        <v>0.33333333333333331</v>
      </c>
      <c r="BX333" s="75">
        <f>IF($BS333="", "", SUMIF(Expenses!$B$11:$B$2510, $BS333, Expenses!$S$11:$S$2510))</f>
        <v>0</v>
      </c>
    </row>
    <row r="334" spans="70:76" ht="15" hidden="1" customHeight="1" x14ac:dyDescent="0.25">
      <c r="BR334" s="19" t="str">
        <f t="shared" ca="1" si="37"/>
        <v>X</v>
      </c>
      <c r="BS334" s="5">
        <f t="shared" si="40"/>
        <v>43796</v>
      </c>
      <c r="BT334" s="19" t="str">
        <f t="shared" si="38"/>
        <v>Wed</v>
      </c>
      <c r="BU334" s="19" t="str">
        <f t="shared" si="39"/>
        <v>Nov 2019</v>
      </c>
      <c r="BV334" s="32">
        <f t="shared" ca="1" si="36"/>
        <v>0.33333333333333331</v>
      </c>
      <c r="BX334" s="75">
        <f>IF($BS334="", "", SUMIF(Expenses!$B$11:$B$2510, $BS334, Expenses!$S$11:$S$2510))</f>
        <v>0</v>
      </c>
    </row>
    <row r="335" spans="70:76" ht="15" hidden="1" customHeight="1" x14ac:dyDescent="0.25">
      <c r="BR335" s="19" t="str">
        <f t="shared" ca="1" si="37"/>
        <v>X</v>
      </c>
      <c r="BS335" s="5">
        <f t="shared" si="40"/>
        <v>43797</v>
      </c>
      <c r="BT335" s="19" t="str">
        <f t="shared" si="38"/>
        <v>Thu</v>
      </c>
      <c r="BU335" s="19" t="str">
        <f t="shared" si="39"/>
        <v>Nov 2019</v>
      </c>
      <c r="BV335" s="32">
        <f t="shared" ca="1" si="36"/>
        <v>0.33333333333333331</v>
      </c>
      <c r="BX335" s="75">
        <f>IF($BS335="", "", SUMIF(Expenses!$B$11:$B$2510, $BS335, Expenses!$S$11:$S$2510))</f>
        <v>0</v>
      </c>
    </row>
    <row r="336" spans="70:76" ht="15" hidden="1" customHeight="1" x14ac:dyDescent="0.25">
      <c r="BR336" s="19" t="str">
        <f t="shared" ca="1" si="37"/>
        <v>X</v>
      </c>
      <c r="BS336" s="5">
        <f t="shared" si="40"/>
        <v>43798</v>
      </c>
      <c r="BT336" s="19" t="str">
        <f t="shared" si="38"/>
        <v>Fri</v>
      </c>
      <c r="BU336" s="19" t="str">
        <f t="shared" si="39"/>
        <v>Nov 2019</v>
      </c>
      <c r="BV336" s="32">
        <f t="shared" ca="1" si="36"/>
        <v>0.25</v>
      </c>
      <c r="BX336" s="75">
        <f>IF($BS336="", "", SUMIF(Expenses!$B$11:$B$2510, $BS336, Expenses!$S$11:$S$2510))</f>
        <v>0</v>
      </c>
    </row>
    <row r="337" spans="70:76" ht="15" hidden="1" customHeight="1" x14ac:dyDescent="0.25">
      <c r="BR337" s="19" t="str">
        <f t="shared" ca="1" si="37"/>
        <v>X</v>
      </c>
      <c r="BS337" s="5">
        <f t="shared" si="40"/>
        <v>43799</v>
      </c>
      <c r="BT337" s="19" t="str">
        <f t="shared" si="38"/>
        <v>Sat</v>
      </c>
      <c r="BU337" s="19" t="str">
        <f t="shared" si="39"/>
        <v>Nov 2019</v>
      </c>
      <c r="BV337" s="32">
        <f t="shared" ca="1" si="36"/>
        <v>0</v>
      </c>
      <c r="BX337" s="75">
        <f>IF($BS337="", "", SUMIF(Expenses!$B$11:$B$2510, $BS337, Expenses!$S$11:$S$2510))</f>
        <v>0</v>
      </c>
    </row>
    <row r="338" spans="70:76" ht="15" hidden="1" customHeight="1" x14ac:dyDescent="0.25">
      <c r="BR338" s="19" t="str">
        <f t="shared" ca="1" si="37"/>
        <v>X</v>
      </c>
      <c r="BS338" s="5">
        <f t="shared" si="40"/>
        <v>43800</v>
      </c>
      <c r="BT338" s="19" t="str">
        <f t="shared" si="38"/>
        <v>Sun</v>
      </c>
      <c r="BU338" s="19" t="str">
        <f t="shared" si="39"/>
        <v>Dec 2019</v>
      </c>
      <c r="BV338" s="32">
        <f t="shared" ca="1" si="36"/>
        <v>0</v>
      </c>
      <c r="BX338" s="75">
        <f>IF($BS338="", "", SUMIF(Expenses!$B$11:$B$2510, $BS338, Expenses!$S$11:$S$2510))</f>
        <v>0</v>
      </c>
    </row>
    <row r="339" spans="70:76" ht="15" hidden="1" customHeight="1" x14ac:dyDescent="0.25">
      <c r="BR339" s="19" t="str">
        <f t="shared" ca="1" si="37"/>
        <v>X</v>
      </c>
      <c r="BS339" s="5">
        <f t="shared" si="40"/>
        <v>43801</v>
      </c>
      <c r="BT339" s="19" t="str">
        <f t="shared" si="38"/>
        <v>Mon</v>
      </c>
      <c r="BU339" s="19" t="str">
        <f t="shared" si="39"/>
        <v>Dec 2019</v>
      </c>
      <c r="BV339" s="32">
        <f t="shared" ca="1" si="36"/>
        <v>0.33333333333333331</v>
      </c>
      <c r="BX339" s="75">
        <f>IF($BS339="", "", SUMIF(Expenses!$B$11:$B$2510, $BS339, Expenses!$S$11:$S$2510))</f>
        <v>0</v>
      </c>
    </row>
    <row r="340" spans="70:76" ht="15" hidden="1" customHeight="1" x14ac:dyDescent="0.25">
      <c r="BR340" s="19" t="str">
        <f t="shared" ca="1" si="37"/>
        <v/>
      </c>
      <c r="BS340" s="5">
        <f t="shared" si="40"/>
        <v>43802</v>
      </c>
      <c r="BT340" s="19" t="str">
        <f t="shared" si="38"/>
        <v>Tue</v>
      </c>
      <c r="BU340" s="19" t="str">
        <f t="shared" si="39"/>
        <v>Dec 2019</v>
      </c>
      <c r="BV340" s="32" t="str">
        <f t="shared" ca="1" si="36"/>
        <v/>
      </c>
      <c r="BX340" s="75">
        <f>IF($BS340="", "", SUMIF(Expenses!$B$11:$B$2510, $BS340, Expenses!$S$11:$S$2510))</f>
        <v>0</v>
      </c>
    </row>
    <row r="341" spans="70:76" ht="15" hidden="1" customHeight="1" x14ac:dyDescent="0.25">
      <c r="BR341" s="19" t="str">
        <f t="shared" ca="1" si="37"/>
        <v/>
      </c>
      <c r="BS341" s="5">
        <f t="shared" si="40"/>
        <v>43803</v>
      </c>
      <c r="BT341" s="19" t="str">
        <f t="shared" si="38"/>
        <v>Wed</v>
      </c>
      <c r="BU341" s="19" t="str">
        <f t="shared" si="39"/>
        <v>Dec 2019</v>
      </c>
      <c r="BV341" s="32" t="str">
        <f t="shared" ca="1" si="36"/>
        <v/>
      </c>
      <c r="BX341" s="75">
        <f>IF($BS341="", "", SUMIF(Expenses!$B$11:$B$2510, $BS341, Expenses!$S$11:$S$2510))</f>
        <v>0</v>
      </c>
    </row>
    <row r="342" spans="70:76" ht="15" hidden="1" customHeight="1" x14ac:dyDescent="0.25">
      <c r="BR342" s="19" t="str">
        <f t="shared" ca="1" si="37"/>
        <v/>
      </c>
      <c r="BS342" s="5">
        <f t="shared" si="40"/>
        <v>43804</v>
      </c>
      <c r="BT342" s="19" t="str">
        <f t="shared" si="38"/>
        <v>Thu</v>
      </c>
      <c r="BU342" s="19" t="str">
        <f t="shared" si="39"/>
        <v>Dec 2019</v>
      </c>
      <c r="BV342" s="32" t="str">
        <f t="shared" ca="1" si="36"/>
        <v/>
      </c>
      <c r="BX342" s="75">
        <f>IF($BS342="", "", SUMIF(Expenses!$B$11:$B$2510, $BS342, Expenses!$S$11:$S$2510))</f>
        <v>0</v>
      </c>
    </row>
    <row r="343" spans="70:76" ht="15" hidden="1" customHeight="1" x14ac:dyDescent="0.25">
      <c r="BR343" s="19" t="str">
        <f t="shared" ca="1" si="37"/>
        <v/>
      </c>
      <c r="BS343" s="5">
        <f t="shared" si="40"/>
        <v>43805</v>
      </c>
      <c r="BT343" s="19" t="str">
        <f t="shared" si="38"/>
        <v>Fri</v>
      </c>
      <c r="BU343" s="19" t="str">
        <f t="shared" si="39"/>
        <v>Dec 2019</v>
      </c>
      <c r="BV343" s="32" t="str">
        <f t="shared" ca="1" si="36"/>
        <v/>
      </c>
      <c r="BX343" s="75">
        <f>IF($BS343="", "", SUMIF(Expenses!$B$11:$B$2510, $BS343, Expenses!$S$11:$S$2510))</f>
        <v>0</v>
      </c>
    </row>
    <row r="344" spans="70:76" ht="15" hidden="1" customHeight="1" x14ac:dyDescent="0.25">
      <c r="BR344" s="19" t="str">
        <f t="shared" ca="1" si="37"/>
        <v/>
      </c>
      <c r="BS344" s="5">
        <f t="shared" si="40"/>
        <v>43806</v>
      </c>
      <c r="BT344" s="19" t="str">
        <f t="shared" si="38"/>
        <v>Sat</v>
      </c>
      <c r="BU344" s="19" t="str">
        <f t="shared" si="39"/>
        <v>Dec 2019</v>
      </c>
      <c r="BV344" s="32" t="str">
        <f t="shared" ca="1" si="36"/>
        <v/>
      </c>
      <c r="BX344" s="75">
        <f>IF($BS344="", "", SUMIF(Expenses!$B$11:$B$2510, $BS344, Expenses!$S$11:$S$2510))</f>
        <v>0</v>
      </c>
    </row>
    <row r="345" spans="70:76" ht="15" hidden="1" customHeight="1" x14ac:dyDescent="0.25">
      <c r="BR345" s="19" t="str">
        <f t="shared" ca="1" si="37"/>
        <v/>
      </c>
      <c r="BS345" s="5">
        <f t="shared" si="40"/>
        <v>43807</v>
      </c>
      <c r="BT345" s="19" t="str">
        <f t="shared" si="38"/>
        <v>Sun</v>
      </c>
      <c r="BU345" s="19" t="str">
        <f t="shared" si="39"/>
        <v>Dec 2019</v>
      </c>
      <c r="BV345" s="32" t="str">
        <f t="shared" ca="1" si="36"/>
        <v/>
      </c>
      <c r="BX345" s="75">
        <f>IF($BS345="", "", SUMIF(Expenses!$B$11:$B$2510, $BS345, Expenses!$S$11:$S$2510))</f>
        <v>0</v>
      </c>
    </row>
    <row r="346" spans="70:76" ht="15" hidden="1" customHeight="1" x14ac:dyDescent="0.25">
      <c r="BR346" s="19" t="str">
        <f t="shared" ca="1" si="37"/>
        <v/>
      </c>
      <c r="BS346" s="5">
        <f t="shared" si="40"/>
        <v>43808</v>
      </c>
      <c r="BT346" s="19" t="str">
        <f t="shared" si="38"/>
        <v>Mon</v>
      </c>
      <c r="BU346" s="19" t="str">
        <f t="shared" si="39"/>
        <v>Dec 2019</v>
      </c>
      <c r="BV346" s="32" t="str">
        <f t="shared" ca="1" si="36"/>
        <v/>
      </c>
      <c r="BX346" s="75">
        <f>IF($BS346="", "", SUMIF(Expenses!$B$11:$B$2510, $BS346, Expenses!$S$11:$S$2510))</f>
        <v>0</v>
      </c>
    </row>
    <row r="347" spans="70:76" ht="15" hidden="1" customHeight="1" x14ac:dyDescent="0.25">
      <c r="BR347" s="19" t="str">
        <f t="shared" ca="1" si="37"/>
        <v/>
      </c>
      <c r="BS347" s="5">
        <f t="shared" si="40"/>
        <v>43809</v>
      </c>
      <c r="BT347" s="19" t="str">
        <f t="shared" si="38"/>
        <v>Tue</v>
      </c>
      <c r="BU347" s="19" t="str">
        <f t="shared" si="39"/>
        <v>Dec 2019</v>
      </c>
      <c r="BV347" s="32" t="str">
        <f t="shared" ca="1" si="36"/>
        <v/>
      </c>
      <c r="BX347" s="75">
        <f>IF($BS347="", "", SUMIF(Expenses!$B$11:$B$2510, $BS347, Expenses!$S$11:$S$2510))</f>
        <v>0</v>
      </c>
    </row>
    <row r="348" spans="70:76" ht="15" hidden="1" customHeight="1" x14ac:dyDescent="0.25">
      <c r="BR348" s="19" t="str">
        <f t="shared" ca="1" si="37"/>
        <v/>
      </c>
      <c r="BS348" s="5">
        <f t="shared" si="40"/>
        <v>43810</v>
      </c>
      <c r="BT348" s="19" t="str">
        <f t="shared" si="38"/>
        <v>Wed</v>
      </c>
      <c r="BU348" s="19" t="str">
        <f t="shared" si="39"/>
        <v>Dec 2019</v>
      </c>
      <c r="BV348" s="32" t="str">
        <f t="shared" ca="1" si="36"/>
        <v/>
      </c>
      <c r="BX348" s="75">
        <f>IF($BS348="", "", SUMIF(Expenses!$B$11:$B$2510, $BS348, Expenses!$S$11:$S$2510))</f>
        <v>0</v>
      </c>
    </row>
    <row r="349" spans="70:76" ht="15" hidden="1" customHeight="1" x14ac:dyDescent="0.25">
      <c r="BR349" s="19" t="str">
        <f t="shared" ca="1" si="37"/>
        <v/>
      </c>
      <c r="BS349" s="5">
        <f t="shared" si="40"/>
        <v>43811</v>
      </c>
      <c r="BT349" s="19" t="str">
        <f t="shared" si="38"/>
        <v>Thu</v>
      </c>
      <c r="BU349" s="19" t="str">
        <f t="shared" si="39"/>
        <v>Dec 2019</v>
      </c>
      <c r="BV349" s="32" t="str">
        <f t="shared" ca="1" si="36"/>
        <v/>
      </c>
      <c r="BX349" s="75">
        <f>IF($BS349="", "", SUMIF(Expenses!$B$11:$B$2510, $BS349, Expenses!$S$11:$S$2510))</f>
        <v>0</v>
      </c>
    </row>
    <row r="350" spans="70:76" ht="15" hidden="1" customHeight="1" x14ac:dyDescent="0.25">
      <c r="BR350" s="19" t="str">
        <f t="shared" ca="1" si="37"/>
        <v/>
      </c>
      <c r="BS350" s="5">
        <f t="shared" si="40"/>
        <v>43812</v>
      </c>
      <c r="BT350" s="19" t="str">
        <f t="shared" si="38"/>
        <v>Fri</v>
      </c>
      <c r="BU350" s="19" t="str">
        <f t="shared" si="39"/>
        <v>Dec 2019</v>
      </c>
      <c r="BV350" s="32" t="str">
        <f t="shared" ca="1" si="36"/>
        <v/>
      </c>
      <c r="BX350" s="75">
        <f>IF($BS350="", "", SUMIF(Expenses!$B$11:$B$2510, $BS350, Expenses!$S$11:$S$2510))</f>
        <v>0</v>
      </c>
    </row>
    <row r="351" spans="70:76" ht="15" hidden="1" customHeight="1" x14ac:dyDescent="0.25">
      <c r="BR351" s="19" t="str">
        <f t="shared" ca="1" si="37"/>
        <v/>
      </c>
      <c r="BS351" s="5">
        <f t="shared" si="40"/>
        <v>43813</v>
      </c>
      <c r="BT351" s="19" t="str">
        <f t="shared" si="38"/>
        <v>Sat</v>
      </c>
      <c r="BU351" s="19" t="str">
        <f t="shared" si="39"/>
        <v>Dec 2019</v>
      </c>
      <c r="BV351" s="32" t="str">
        <f t="shared" ca="1" si="36"/>
        <v/>
      </c>
      <c r="BX351" s="75">
        <f>IF($BS351="", "", SUMIF(Expenses!$B$11:$B$2510, $BS351, Expenses!$S$11:$S$2510))</f>
        <v>0</v>
      </c>
    </row>
    <row r="352" spans="70:76" ht="15" hidden="1" customHeight="1" x14ac:dyDescent="0.25">
      <c r="BR352" s="19" t="str">
        <f t="shared" ca="1" si="37"/>
        <v/>
      </c>
      <c r="BS352" s="5">
        <f t="shared" si="40"/>
        <v>43814</v>
      </c>
      <c r="BT352" s="19" t="str">
        <f t="shared" si="38"/>
        <v>Sun</v>
      </c>
      <c r="BU352" s="19" t="str">
        <f t="shared" si="39"/>
        <v>Dec 2019</v>
      </c>
      <c r="BV352" s="32" t="str">
        <f t="shared" ca="1" si="36"/>
        <v/>
      </c>
      <c r="BX352" s="75">
        <f>IF($BS352="", "", SUMIF(Expenses!$B$11:$B$2510, $BS352, Expenses!$S$11:$S$2510))</f>
        <v>0</v>
      </c>
    </row>
    <row r="353" spans="70:76" ht="15" hidden="1" customHeight="1" x14ac:dyDescent="0.25">
      <c r="BR353" s="19" t="str">
        <f t="shared" ca="1" si="37"/>
        <v/>
      </c>
      <c r="BS353" s="5">
        <f t="shared" si="40"/>
        <v>43815</v>
      </c>
      <c r="BT353" s="19" t="str">
        <f t="shared" si="38"/>
        <v>Mon</v>
      </c>
      <c r="BU353" s="19" t="str">
        <f t="shared" si="39"/>
        <v>Dec 2019</v>
      </c>
      <c r="BV353" s="32" t="str">
        <f t="shared" ca="1" si="36"/>
        <v/>
      </c>
      <c r="BX353" s="75">
        <f>IF($BS353="", "", SUMIF(Expenses!$B$11:$B$2510, $BS353, Expenses!$S$11:$S$2510))</f>
        <v>0</v>
      </c>
    </row>
    <row r="354" spans="70:76" ht="15" hidden="1" customHeight="1" x14ac:dyDescent="0.25">
      <c r="BR354" s="19" t="str">
        <f t="shared" ca="1" si="37"/>
        <v/>
      </c>
      <c r="BS354" s="5">
        <f t="shared" si="40"/>
        <v>43816</v>
      </c>
      <c r="BT354" s="19" t="str">
        <f t="shared" si="38"/>
        <v>Tue</v>
      </c>
      <c r="BU354" s="19" t="str">
        <f t="shared" si="39"/>
        <v>Dec 2019</v>
      </c>
      <c r="BV354" s="32" t="str">
        <f t="shared" ca="1" si="36"/>
        <v/>
      </c>
      <c r="BX354" s="75">
        <f>IF($BS354="", "", SUMIF(Expenses!$B$11:$B$2510, $BS354, Expenses!$S$11:$S$2510))</f>
        <v>0</v>
      </c>
    </row>
    <row r="355" spans="70:76" ht="15" hidden="1" customHeight="1" x14ac:dyDescent="0.25">
      <c r="BR355" s="19" t="str">
        <f t="shared" ca="1" si="37"/>
        <v/>
      </c>
      <c r="BS355" s="5">
        <f t="shared" si="40"/>
        <v>43817</v>
      </c>
      <c r="BT355" s="19" t="str">
        <f t="shared" si="38"/>
        <v>Wed</v>
      </c>
      <c r="BU355" s="19" t="str">
        <f t="shared" si="39"/>
        <v>Dec 2019</v>
      </c>
      <c r="BV355" s="32" t="str">
        <f t="shared" ca="1" si="36"/>
        <v/>
      </c>
      <c r="BX355" s="75">
        <f>IF($BS355="", "", SUMIF(Expenses!$B$11:$B$2510, $BS355, Expenses!$S$11:$S$2510))</f>
        <v>0</v>
      </c>
    </row>
    <row r="356" spans="70:76" ht="15" hidden="1" customHeight="1" x14ac:dyDescent="0.25">
      <c r="BR356" s="19" t="str">
        <f t="shared" ca="1" si="37"/>
        <v/>
      </c>
      <c r="BS356" s="5">
        <f t="shared" si="40"/>
        <v>43818</v>
      </c>
      <c r="BT356" s="19" t="str">
        <f t="shared" si="38"/>
        <v>Thu</v>
      </c>
      <c r="BU356" s="19" t="str">
        <f t="shared" si="39"/>
        <v>Dec 2019</v>
      </c>
      <c r="BV356" s="32" t="str">
        <f t="shared" ca="1" si="36"/>
        <v/>
      </c>
      <c r="BX356" s="75">
        <f>IF($BS356="", "", SUMIF(Expenses!$B$11:$B$2510, $BS356, Expenses!$S$11:$S$2510))</f>
        <v>0</v>
      </c>
    </row>
    <row r="357" spans="70:76" ht="15" hidden="1" customHeight="1" x14ac:dyDescent="0.25">
      <c r="BR357" s="19" t="str">
        <f t="shared" ca="1" si="37"/>
        <v/>
      </c>
      <c r="BS357" s="5">
        <f t="shared" si="40"/>
        <v>43819</v>
      </c>
      <c r="BT357" s="19" t="str">
        <f t="shared" si="38"/>
        <v>Fri</v>
      </c>
      <c r="BU357" s="19" t="str">
        <f t="shared" si="39"/>
        <v>Dec 2019</v>
      </c>
      <c r="BV357" s="32" t="str">
        <f t="shared" ca="1" si="36"/>
        <v/>
      </c>
      <c r="BX357" s="75">
        <f>IF($BS357="", "", SUMIF(Expenses!$B$11:$B$2510, $BS357, Expenses!$S$11:$S$2510))</f>
        <v>0</v>
      </c>
    </row>
    <row r="358" spans="70:76" ht="15" hidden="1" customHeight="1" x14ac:dyDescent="0.25">
      <c r="BR358" s="19" t="str">
        <f t="shared" ca="1" si="37"/>
        <v/>
      </c>
      <c r="BS358" s="5">
        <f t="shared" si="40"/>
        <v>43820</v>
      </c>
      <c r="BT358" s="19" t="str">
        <f t="shared" si="38"/>
        <v>Sat</v>
      </c>
      <c r="BU358" s="19" t="str">
        <f t="shared" si="39"/>
        <v>Dec 2019</v>
      </c>
      <c r="BV358" s="32" t="str">
        <f t="shared" ca="1" si="36"/>
        <v/>
      </c>
      <c r="BX358" s="75">
        <f>IF($BS358="", "", SUMIF(Expenses!$B$11:$B$2510, $BS358, Expenses!$S$11:$S$2510))</f>
        <v>0</v>
      </c>
    </row>
    <row r="359" spans="70:76" ht="15" hidden="1" customHeight="1" x14ac:dyDescent="0.25">
      <c r="BR359" s="19" t="str">
        <f t="shared" ca="1" si="37"/>
        <v/>
      </c>
      <c r="BS359" s="5">
        <f t="shared" si="40"/>
        <v>43821</v>
      </c>
      <c r="BT359" s="19" t="str">
        <f t="shared" si="38"/>
        <v>Sun</v>
      </c>
      <c r="BU359" s="19" t="str">
        <f t="shared" si="39"/>
        <v>Dec 2019</v>
      </c>
      <c r="BV359" s="32" t="str">
        <f t="shared" ca="1" si="36"/>
        <v/>
      </c>
      <c r="BX359" s="75">
        <f>IF($BS359="", "", SUMIF(Expenses!$B$11:$B$2510, $BS359, Expenses!$S$11:$S$2510))</f>
        <v>0</v>
      </c>
    </row>
    <row r="360" spans="70:76" ht="15" hidden="1" customHeight="1" x14ac:dyDescent="0.25">
      <c r="BR360" s="19" t="str">
        <f t="shared" ca="1" si="37"/>
        <v/>
      </c>
      <c r="BS360" s="5">
        <f t="shared" si="40"/>
        <v>43822</v>
      </c>
      <c r="BT360" s="19" t="str">
        <f t="shared" si="38"/>
        <v>Mon</v>
      </c>
      <c r="BU360" s="19" t="str">
        <f t="shared" si="39"/>
        <v>Dec 2019</v>
      </c>
      <c r="BV360" s="32" t="str">
        <f t="shared" ca="1" si="36"/>
        <v/>
      </c>
      <c r="BX360" s="75">
        <f>IF($BS360="", "", SUMIF(Expenses!$B$11:$B$2510, $BS360, Expenses!$S$11:$S$2510))</f>
        <v>0</v>
      </c>
    </row>
    <row r="361" spans="70:76" ht="15" hidden="1" customHeight="1" x14ac:dyDescent="0.25">
      <c r="BR361" s="19" t="str">
        <f t="shared" ca="1" si="37"/>
        <v/>
      </c>
      <c r="BS361" s="5">
        <f t="shared" si="40"/>
        <v>43823</v>
      </c>
      <c r="BT361" s="19" t="str">
        <f t="shared" si="38"/>
        <v>Tue</v>
      </c>
      <c r="BU361" s="19" t="str">
        <f t="shared" si="39"/>
        <v>Dec 2019</v>
      </c>
      <c r="BV361" s="32" t="str">
        <f t="shared" ca="1" si="36"/>
        <v/>
      </c>
      <c r="BX361" s="75">
        <f>IF($BS361="", "", SUMIF(Expenses!$B$11:$B$2510, $BS361, Expenses!$S$11:$S$2510))</f>
        <v>0</v>
      </c>
    </row>
    <row r="362" spans="70:76" ht="15" hidden="1" customHeight="1" x14ac:dyDescent="0.25">
      <c r="BR362" s="19" t="str">
        <f t="shared" ca="1" si="37"/>
        <v/>
      </c>
      <c r="BS362" s="5">
        <f t="shared" si="40"/>
        <v>43824</v>
      </c>
      <c r="BT362" s="19" t="str">
        <f t="shared" si="38"/>
        <v>BH</v>
      </c>
      <c r="BU362" s="19" t="str">
        <f t="shared" si="39"/>
        <v>Dec 2019</v>
      </c>
      <c r="BV362" s="32" t="str">
        <f t="shared" ca="1" si="36"/>
        <v/>
      </c>
      <c r="BX362" s="75">
        <f>IF($BS362="", "", SUMIF(Expenses!$B$11:$B$2510, $BS362, Expenses!$S$11:$S$2510))</f>
        <v>0</v>
      </c>
    </row>
    <row r="363" spans="70:76" ht="15" hidden="1" customHeight="1" x14ac:dyDescent="0.25">
      <c r="BR363" s="19" t="str">
        <f t="shared" ca="1" si="37"/>
        <v/>
      </c>
      <c r="BS363" s="5">
        <f t="shared" si="40"/>
        <v>43825</v>
      </c>
      <c r="BT363" s="19" t="str">
        <f t="shared" si="38"/>
        <v>BH</v>
      </c>
      <c r="BU363" s="19" t="str">
        <f t="shared" si="39"/>
        <v>Dec 2019</v>
      </c>
      <c r="BV363" s="32" t="str">
        <f t="shared" ca="1" si="36"/>
        <v/>
      </c>
      <c r="BX363" s="75">
        <f>IF($BS363="", "", SUMIF(Expenses!$B$11:$B$2510, $BS363, Expenses!$S$11:$S$2510))</f>
        <v>0</v>
      </c>
    </row>
    <row r="364" spans="70:76" ht="15" hidden="1" customHeight="1" x14ac:dyDescent="0.25">
      <c r="BR364" s="19" t="str">
        <f t="shared" ca="1" si="37"/>
        <v/>
      </c>
      <c r="BS364" s="5">
        <f t="shared" si="40"/>
        <v>43826</v>
      </c>
      <c r="BT364" s="19" t="str">
        <f t="shared" si="38"/>
        <v>Fri</v>
      </c>
      <c r="BU364" s="19" t="str">
        <f t="shared" si="39"/>
        <v>Dec 2019</v>
      </c>
      <c r="BV364" s="32" t="str">
        <f t="shared" ca="1" si="36"/>
        <v/>
      </c>
      <c r="BX364" s="75">
        <f>IF($BS364="", "", SUMIF(Expenses!$B$11:$B$2510, $BS364, Expenses!$S$11:$S$2510))</f>
        <v>0</v>
      </c>
    </row>
    <row r="365" spans="70:76" ht="15" hidden="1" customHeight="1" x14ac:dyDescent="0.25">
      <c r="BR365" s="19" t="str">
        <f t="shared" ca="1" si="37"/>
        <v/>
      </c>
      <c r="BS365" s="5">
        <f t="shared" si="40"/>
        <v>43827</v>
      </c>
      <c r="BT365" s="19" t="str">
        <f t="shared" si="38"/>
        <v>Sat</v>
      </c>
      <c r="BU365" s="19" t="str">
        <f t="shared" si="39"/>
        <v>Dec 2019</v>
      </c>
      <c r="BV365" s="32" t="str">
        <f t="shared" ca="1" si="36"/>
        <v/>
      </c>
      <c r="BX365" s="75">
        <f>IF($BS365="", "", SUMIF(Expenses!$B$11:$B$2510, $BS365, Expenses!$S$11:$S$2510))</f>
        <v>0</v>
      </c>
    </row>
    <row r="366" spans="70:76" ht="15" hidden="1" customHeight="1" x14ac:dyDescent="0.25">
      <c r="BR366" s="19" t="str">
        <f t="shared" ca="1" si="37"/>
        <v/>
      </c>
      <c r="BS366" s="5">
        <f t="shared" si="40"/>
        <v>43828</v>
      </c>
      <c r="BT366" s="19" t="str">
        <f t="shared" si="38"/>
        <v>Sun</v>
      </c>
      <c r="BU366" s="19" t="str">
        <f t="shared" si="39"/>
        <v>Dec 2019</v>
      </c>
      <c r="BV366" s="32" t="str">
        <f t="shared" ca="1" si="36"/>
        <v/>
      </c>
      <c r="BX366" s="75">
        <f>IF($BS366="", "", SUMIF(Expenses!$B$11:$B$2510, $BS366, Expenses!$S$11:$S$2510))</f>
        <v>0</v>
      </c>
    </row>
    <row r="367" spans="70:76" ht="15" hidden="1" customHeight="1" x14ac:dyDescent="0.25">
      <c r="BR367" s="19" t="str">
        <f t="shared" ca="1" si="37"/>
        <v/>
      </c>
      <c r="BS367" s="5">
        <f t="shared" si="40"/>
        <v>43829</v>
      </c>
      <c r="BT367" s="19" t="str">
        <f t="shared" si="38"/>
        <v>Mon</v>
      </c>
      <c r="BU367" s="19" t="str">
        <f t="shared" si="39"/>
        <v>Dec 2019</v>
      </c>
      <c r="BV367" s="32" t="str">
        <f t="shared" ca="1" si="36"/>
        <v/>
      </c>
      <c r="BX367" s="75">
        <f>IF($BS367="", "", SUMIF(Expenses!$B$11:$B$2510, $BS367, Expenses!$S$11:$S$2510))</f>
        <v>0</v>
      </c>
    </row>
    <row r="368" spans="70:76" ht="15" hidden="1" customHeight="1" x14ac:dyDescent="0.25">
      <c r="BR368" s="19" t="str">
        <f t="shared" ca="1" si="37"/>
        <v/>
      </c>
      <c r="BS368" s="5">
        <f t="shared" si="40"/>
        <v>43830</v>
      </c>
      <c r="BT368" s="19" t="str">
        <f t="shared" si="38"/>
        <v>Tue</v>
      </c>
      <c r="BU368" s="19" t="str">
        <f t="shared" si="39"/>
        <v>Dec 2019</v>
      </c>
      <c r="BV368" s="32" t="str">
        <f t="shared" ca="1" si="36"/>
        <v/>
      </c>
      <c r="BX368" s="75">
        <f>IF($BS368="", "", SUMIF(Expenses!$B$11:$B$2510, $BS368, Expenses!$S$11:$S$2510))</f>
        <v>0</v>
      </c>
    </row>
    <row r="369" spans="70:76" ht="15" hidden="1" customHeight="1" x14ac:dyDescent="0.25">
      <c r="BR369" s="20" t="str">
        <f t="shared" ca="1" si="37"/>
        <v/>
      </c>
      <c r="BS369" s="6" t="str">
        <f t="shared" si="40"/>
        <v/>
      </c>
      <c r="BT369" s="20" t="str">
        <f t="shared" si="38"/>
        <v/>
      </c>
      <c r="BU369" s="20" t="str">
        <f t="shared" si="39"/>
        <v/>
      </c>
      <c r="BV369" s="33" t="str">
        <f t="shared" ca="1" si="36"/>
        <v/>
      </c>
      <c r="BX369" s="76" t="str">
        <f>IF($BS369="", "", SUMIF(Expenses!$B$11:$B$2510, $BS369, Expenses!$S$11:$S$2510))</f>
        <v/>
      </c>
    </row>
    <row r="370" spans="70:76" ht="15" hidden="1" customHeight="1" x14ac:dyDescent="0.25">
      <c r="BS370" s="2"/>
    </row>
    <row r="371" spans="70:76" ht="15" hidden="1" customHeight="1" x14ac:dyDescent="0.25">
      <c r="BS371" s="2"/>
    </row>
    <row r="372" spans="70:76" ht="15" hidden="1" customHeight="1" x14ac:dyDescent="0.25">
      <c r="BS372" s="2"/>
    </row>
    <row r="373" spans="70:76" ht="15" hidden="1" customHeight="1" x14ac:dyDescent="0.25">
      <c r="BS373" s="2"/>
    </row>
  </sheetData>
  <sheetProtection algorithmName="SHA-512" hashValue="/8dUMMiX1Tjd1bU3bAILVDCik1lmtyjochUenvAOcpytTfz2NHj9phQ4anlrJfJcP7mS1GXa/w91hGUwZNX8ZA==" saltValue="ph9ZdQGnKWevziEaoMMi3w==" spinCount="100000" sheet="1" objects="1" scenarios="1"/>
  <mergeCells count="47">
    <mergeCell ref="B9:AS9"/>
    <mergeCell ref="B10:AS10"/>
    <mergeCell ref="B11:AS11"/>
    <mergeCell ref="T31:AA31"/>
    <mergeCell ref="AB28:AE28"/>
    <mergeCell ref="AB29:AE29"/>
    <mergeCell ref="AB31:AE31"/>
    <mergeCell ref="T30:AA30"/>
    <mergeCell ref="AB30:AE30"/>
    <mergeCell ref="T28:AA28"/>
    <mergeCell ref="T29:AA29"/>
    <mergeCell ref="B2:AS3"/>
    <mergeCell ref="B5:AS5"/>
    <mergeCell ref="B7:G7"/>
    <mergeCell ref="H7:AS7"/>
    <mergeCell ref="B8:G8"/>
    <mergeCell ref="H8:AS8"/>
    <mergeCell ref="AB26:AE26"/>
    <mergeCell ref="AB27:AE27"/>
    <mergeCell ref="T24:AA24"/>
    <mergeCell ref="AB24:AE24"/>
    <mergeCell ref="B14:AS14"/>
    <mergeCell ref="B16:G16"/>
    <mergeCell ref="B18:Q20"/>
    <mergeCell ref="B23:Q23"/>
    <mergeCell ref="T27:AA27"/>
    <mergeCell ref="T16:AA16"/>
    <mergeCell ref="AB16:AG16"/>
    <mergeCell ref="T25:AA25"/>
    <mergeCell ref="T26:AA26"/>
    <mergeCell ref="AB25:AE25"/>
    <mergeCell ref="B43:V43"/>
    <mergeCell ref="Y43:AS43"/>
    <mergeCell ref="B48:V49"/>
    <mergeCell ref="Y49:AS49"/>
    <mergeCell ref="H16:Q16"/>
    <mergeCell ref="AI16:AS22"/>
    <mergeCell ref="AG24:AS31"/>
    <mergeCell ref="T18:AA18"/>
    <mergeCell ref="AB18:AG18"/>
    <mergeCell ref="AB23:AE23"/>
    <mergeCell ref="B24:Q28"/>
    <mergeCell ref="B30:Q31"/>
    <mergeCell ref="B35:V35"/>
    <mergeCell ref="Y35:AS35"/>
    <mergeCell ref="B36:V42"/>
    <mergeCell ref="Y36:AS42"/>
  </mergeCells>
  <hyperlinks>
    <hyperlink ref="B30:Q31" r:id="rId1" display="Watch the demo on YouTube" xr:uid="{30ED5459-2245-4BED-A0B8-DF288EEC1B60}"/>
  </hyperlinks>
  <pageMargins left="0.7" right="0.7" top="0.75" bottom="0.75" header="0.3" footer="0.3"/>
  <pageSetup paperSize="9" orientation="landscape" verticalDpi="300" r:id="rId2"/>
  <rowBreaks count="1" manualBreakCount="1">
    <brk id="5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7F3D-97F0-4296-9CAE-0F7AE30529CB}">
  <sheetPr>
    <tabColor rgb="FFFFC000"/>
  </sheetPr>
  <dimension ref="A1:U25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4.28515625" style="1" customWidth="1"/>
    <col min="3" max="3" width="28.5703125" style="1" customWidth="1"/>
    <col min="4" max="5" width="14.28515625" style="1" customWidth="1"/>
    <col min="6" max="6" width="20" style="1" customWidth="1"/>
    <col min="7" max="8" width="14.28515625" style="1" customWidth="1"/>
    <col min="9" max="9" width="2.85546875" style="1" customWidth="1"/>
    <col min="10" max="13" width="9.140625" style="1" hidden="1" customWidth="1"/>
    <col min="14" max="14" width="2.85546875" style="1" hidden="1" customWidth="1"/>
    <col min="15" max="15" width="9.140625" style="1" hidden="1" customWidth="1"/>
    <col min="16" max="16" width="2.85546875" style="1" hidden="1" customWidth="1"/>
    <col min="17" max="17" width="9.140625" style="1" hidden="1" customWidth="1"/>
    <col min="18" max="18" width="2.85546875" style="1" hidden="1" customWidth="1"/>
    <col min="19" max="19" width="9.140625" style="1" hidden="1" customWidth="1"/>
    <col min="20" max="20" width="2.85546875" style="1" hidden="1" customWidth="1"/>
    <col min="21" max="21" width="17" style="1" hidden="1" customWidth="1"/>
    <col min="22" max="16384" width="9.140625" style="1" hidden="1"/>
  </cols>
  <sheetData>
    <row r="1" spans="1:21" x14ac:dyDescent="0.25">
      <c r="A1" s="55"/>
      <c r="B1" s="55"/>
      <c r="C1" s="55"/>
      <c r="D1" s="55"/>
      <c r="E1" s="55"/>
      <c r="F1" s="55"/>
      <c r="G1" s="55"/>
      <c r="H1" s="55"/>
      <c r="I1" s="55"/>
    </row>
    <row r="2" spans="1:21" x14ac:dyDescent="0.25">
      <c r="A2" s="55"/>
      <c r="B2" s="189" t="s">
        <v>47</v>
      </c>
      <c r="C2" s="191"/>
      <c r="D2" s="55"/>
      <c r="E2" s="140" t="s">
        <v>91</v>
      </c>
      <c r="F2" s="141"/>
      <c r="G2" s="141"/>
      <c r="H2" s="142"/>
      <c r="I2" s="55"/>
    </row>
    <row r="3" spans="1:21" x14ac:dyDescent="0.25">
      <c r="A3" s="55"/>
      <c r="B3" s="192"/>
      <c r="C3" s="194"/>
      <c r="D3" s="55"/>
      <c r="E3" s="143"/>
      <c r="F3" s="144"/>
      <c r="G3" s="144"/>
      <c r="H3" s="145"/>
      <c r="I3" s="55"/>
    </row>
    <row r="4" spans="1:21" x14ac:dyDescent="0.25">
      <c r="A4" s="55"/>
      <c r="B4" s="55"/>
      <c r="C4" s="55"/>
      <c r="D4" s="55"/>
      <c r="E4" s="143"/>
      <c r="F4" s="144"/>
      <c r="G4" s="144"/>
      <c r="H4" s="145"/>
      <c r="I4" s="55"/>
    </row>
    <row r="5" spans="1:21" x14ac:dyDescent="0.25">
      <c r="A5" s="55"/>
      <c r="B5" s="55"/>
      <c r="C5" s="55"/>
      <c r="D5" s="55"/>
      <c r="E5" s="143"/>
      <c r="F5" s="144"/>
      <c r="G5" s="144"/>
      <c r="H5" s="145"/>
      <c r="I5" s="55"/>
    </row>
    <row r="6" spans="1:21" x14ac:dyDescent="0.25">
      <c r="A6" s="55"/>
      <c r="B6" s="55"/>
      <c r="C6" s="55"/>
      <c r="D6" s="55"/>
      <c r="E6" s="143"/>
      <c r="F6" s="144"/>
      <c r="G6" s="144"/>
      <c r="H6" s="145"/>
      <c r="I6" s="55"/>
      <c r="O6" s="30">
        <f>COUNTIF($O$11:$O$2510, "X")</f>
        <v>0</v>
      </c>
    </row>
    <row r="7" spans="1:21" x14ac:dyDescent="0.25">
      <c r="A7" s="55"/>
      <c r="B7" s="55"/>
      <c r="C7" s="55"/>
      <c r="D7" s="55"/>
      <c r="E7" s="146"/>
      <c r="F7" s="147"/>
      <c r="G7" s="147"/>
      <c r="H7" s="148"/>
      <c r="I7" s="55"/>
    </row>
    <row r="8" spans="1:21" x14ac:dyDescent="0.25">
      <c r="A8" s="55"/>
      <c r="B8" s="56" t="str">
        <f>IF($O$6=0, "", "Date Issues")</f>
        <v/>
      </c>
      <c r="C8" s="55"/>
      <c r="D8" s="55"/>
      <c r="E8" s="55"/>
      <c r="F8" s="71" t="s">
        <v>48</v>
      </c>
      <c r="G8" s="71" t="s">
        <v>49</v>
      </c>
      <c r="H8" s="71" t="s">
        <v>48</v>
      </c>
      <c r="I8" s="55"/>
    </row>
    <row r="9" spans="1:21" x14ac:dyDescent="0.25">
      <c r="A9" s="55"/>
      <c r="B9" s="34" t="s">
        <v>1</v>
      </c>
      <c r="C9" s="42" t="s">
        <v>0</v>
      </c>
      <c r="D9" s="42" t="s">
        <v>3</v>
      </c>
      <c r="E9" s="42" t="s">
        <v>2</v>
      </c>
      <c r="F9" s="42" t="s">
        <v>4</v>
      </c>
      <c r="G9" s="42" t="s">
        <v>5</v>
      </c>
      <c r="H9" s="35" t="s">
        <v>6</v>
      </c>
      <c r="I9" s="55"/>
      <c r="U9" s="7" t="s">
        <v>96</v>
      </c>
    </row>
    <row r="10" spans="1:21" x14ac:dyDescent="0.25">
      <c r="A10" s="55"/>
      <c r="B10" s="46"/>
      <c r="C10" s="57"/>
      <c r="D10" s="57"/>
      <c r="E10" s="57"/>
      <c r="F10" s="57"/>
      <c r="G10" s="57"/>
      <c r="H10" s="47"/>
      <c r="I10" s="55"/>
      <c r="L10" s="7" t="s">
        <v>44</v>
      </c>
      <c r="M10" s="7" t="s">
        <v>6</v>
      </c>
      <c r="Q10" s="7" t="s">
        <v>51</v>
      </c>
      <c r="S10" s="7" t="s">
        <v>52</v>
      </c>
      <c r="U10" s="30"/>
    </row>
    <row r="11" spans="1:21" x14ac:dyDescent="0.25">
      <c r="A11" s="55"/>
      <c r="B11" s="58">
        <v>43466</v>
      </c>
      <c r="C11" s="59" t="s">
        <v>98</v>
      </c>
      <c r="D11" s="60">
        <v>10</v>
      </c>
      <c r="E11" s="60">
        <v>500</v>
      </c>
      <c r="F11" s="59" t="s">
        <v>99</v>
      </c>
      <c r="G11" s="61">
        <v>8.3333333333333329E-2</v>
      </c>
      <c r="H11" s="62">
        <v>40</v>
      </c>
      <c r="I11" s="55"/>
      <c r="L11" s="52">
        <f>IF(OR(F11="", G11=""), "", IFERROR(INDEX('Sub Contractors'!$C$11:$C$49, MATCH(F11, 'Sub Contractors'!$B$11:$B$49, 0)), ""))</f>
        <v>20</v>
      </c>
      <c r="M11" s="43">
        <f>IF($L11="", "", $L11*$G11*24)</f>
        <v>40</v>
      </c>
      <c r="O11" s="14" t="str">
        <f>IF($B11="", "", IF(OR($B11&lt;'Intro &amp; Setup'!$BS$4, $B11&gt;'Intro &amp; Setup'!$BS$2), "X", ""))</f>
        <v/>
      </c>
      <c r="Q11" s="14" t="str">
        <f>IF($B11="", "", TEXT($B11, "mmm yyyy"))</f>
        <v>Jan 2019</v>
      </c>
      <c r="S11" s="74">
        <f>$E11-$D11-$H11</f>
        <v>450</v>
      </c>
      <c r="U11" s="14" t="str">
        <f>IF('Sub Contractors'!$B11="", "", 'Sub Contractors'!$B11)</f>
        <v>Subby 1</v>
      </c>
    </row>
    <row r="12" spans="1:21" x14ac:dyDescent="0.25">
      <c r="A12" s="55"/>
      <c r="B12" s="63">
        <v>43467</v>
      </c>
      <c r="C12" s="64" t="s">
        <v>98</v>
      </c>
      <c r="D12" s="65">
        <v>10</v>
      </c>
      <c r="E12" s="65">
        <v>500</v>
      </c>
      <c r="F12" s="64" t="s">
        <v>100</v>
      </c>
      <c r="G12" s="66">
        <v>0.125</v>
      </c>
      <c r="H12" s="67">
        <v>63</v>
      </c>
      <c r="I12" s="55"/>
      <c r="L12" s="53">
        <f>IF(OR(F12="", G12=""), "", IFERROR(INDEX('Sub Contractors'!$C$11:$C$49, MATCH(F12, 'Sub Contractors'!$B$11:$B$49, 0)), ""))</f>
        <v>21</v>
      </c>
      <c r="M12" s="44">
        <f t="shared" ref="M12:M75" si="0">IF($L12="", "", $L12*$G12*24)</f>
        <v>63</v>
      </c>
      <c r="O12" s="19" t="str">
        <f>IF($B12="", "", IF(OR($B12&lt;'Intro &amp; Setup'!$BS$4, $B12&gt;'Intro &amp; Setup'!$BS$2), "X", ""))</f>
        <v/>
      </c>
      <c r="Q12" s="19" t="str">
        <f t="shared" ref="Q12:Q75" si="1">IF($B12="", "", TEXT($B12, "mmm yyyy"))</f>
        <v>Jan 2019</v>
      </c>
      <c r="S12" s="75">
        <f t="shared" ref="S12:S75" si="2">$E12-$D12-$H12</f>
        <v>427</v>
      </c>
      <c r="U12" s="19" t="str">
        <f>IF('Sub Contractors'!$B12="", "", 'Sub Contractors'!$B12)</f>
        <v>Subby 2</v>
      </c>
    </row>
    <row r="13" spans="1:21" x14ac:dyDescent="0.25">
      <c r="A13" s="55"/>
      <c r="B13" s="63">
        <v>43468</v>
      </c>
      <c r="C13" s="64" t="s">
        <v>98</v>
      </c>
      <c r="D13" s="65">
        <v>10</v>
      </c>
      <c r="E13" s="65">
        <v>500</v>
      </c>
      <c r="F13" s="64" t="s">
        <v>101</v>
      </c>
      <c r="G13" s="66">
        <v>0.16666666666666699</v>
      </c>
      <c r="H13" s="67">
        <v>88.000000000000171</v>
      </c>
      <c r="I13" s="55"/>
      <c r="L13" s="53">
        <f>IF(OR(F13="", G13=""), "", IFERROR(INDEX('Sub Contractors'!$C$11:$C$49, MATCH(F13, 'Sub Contractors'!$B$11:$B$49, 0)), ""))</f>
        <v>22</v>
      </c>
      <c r="M13" s="44">
        <f t="shared" si="0"/>
        <v>88.000000000000171</v>
      </c>
      <c r="O13" s="19" t="str">
        <f>IF($B13="", "", IF(OR($B13&lt;'Intro &amp; Setup'!$BS$4, $B13&gt;'Intro &amp; Setup'!$BS$2), "X", ""))</f>
        <v/>
      </c>
      <c r="Q13" s="19" t="str">
        <f t="shared" si="1"/>
        <v>Jan 2019</v>
      </c>
      <c r="S13" s="75">
        <f t="shared" si="2"/>
        <v>401.99999999999983</v>
      </c>
      <c r="U13" s="19" t="str">
        <f>IF('Sub Contractors'!$B13="", "", 'Sub Contractors'!$B13)</f>
        <v>Subby 3</v>
      </c>
    </row>
    <row r="14" spans="1:21" x14ac:dyDescent="0.25">
      <c r="A14" s="55"/>
      <c r="B14" s="63">
        <v>43469</v>
      </c>
      <c r="C14" s="64" t="s">
        <v>98</v>
      </c>
      <c r="D14" s="65">
        <v>10</v>
      </c>
      <c r="E14" s="65">
        <v>500</v>
      </c>
      <c r="F14" s="64" t="s">
        <v>99</v>
      </c>
      <c r="G14" s="66">
        <v>0.20833333333333301</v>
      </c>
      <c r="H14" s="67">
        <v>99.999999999999829</v>
      </c>
      <c r="I14" s="55"/>
      <c r="L14" s="53">
        <f>IF(OR(F14="", G14=""), "", IFERROR(INDEX('Sub Contractors'!$C$11:$C$49, MATCH(F14, 'Sub Contractors'!$B$11:$B$49, 0)), ""))</f>
        <v>20</v>
      </c>
      <c r="M14" s="44">
        <f t="shared" si="0"/>
        <v>99.999999999999829</v>
      </c>
      <c r="O14" s="19" t="str">
        <f>IF($B14="", "", IF(OR($B14&lt;'Intro &amp; Setup'!$BS$4, $B14&gt;'Intro &amp; Setup'!$BS$2), "X", ""))</f>
        <v/>
      </c>
      <c r="Q14" s="19" t="str">
        <f t="shared" si="1"/>
        <v>Jan 2019</v>
      </c>
      <c r="S14" s="75">
        <f t="shared" si="2"/>
        <v>390.00000000000017</v>
      </c>
      <c r="U14" s="19" t="str">
        <f>IF('Sub Contractors'!$B14="", "", 'Sub Contractors'!$B14)</f>
        <v/>
      </c>
    </row>
    <row r="15" spans="1:21" x14ac:dyDescent="0.25">
      <c r="A15" s="55"/>
      <c r="B15" s="63">
        <v>43501</v>
      </c>
      <c r="C15" s="64" t="s">
        <v>98</v>
      </c>
      <c r="D15" s="65">
        <v>10</v>
      </c>
      <c r="E15" s="65">
        <v>500</v>
      </c>
      <c r="F15" s="64" t="s">
        <v>100</v>
      </c>
      <c r="G15" s="66">
        <v>8.3333333333333329E-2</v>
      </c>
      <c r="H15" s="67">
        <v>42</v>
      </c>
      <c r="I15" s="55"/>
      <c r="L15" s="53">
        <f>IF(OR(F15="", G15=""), "", IFERROR(INDEX('Sub Contractors'!$C$11:$C$49, MATCH(F15, 'Sub Contractors'!$B$11:$B$49, 0)), ""))</f>
        <v>21</v>
      </c>
      <c r="M15" s="44">
        <f t="shared" si="0"/>
        <v>42</v>
      </c>
      <c r="O15" s="19" t="str">
        <f>IF($B15="", "", IF(OR($B15&lt;'Intro &amp; Setup'!$BS$4, $B15&gt;'Intro &amp; Setup'!$BS$2), "X", ""))</f>
        <v/>
      </c>
      <c r="Q15" s="19" t="str">
        <f t="shared" si="1"/>
        <v>Feb 2019</v>
      </c>
      <c r="S15" s="75">
        <f t="shared" si="2"/>
        <v>448</v>
      </c>
      <c r="U15" s="19" t="str">
        <f>IF('Sub Contractors'!$B15="", "", 'Sub Contractors'!$B15)</f>
        <v/>
      </c>
    </row>
    <row r="16" spans="1:21" x14ac:dyDescent="0.25">
      <c r="A16" s="55"/>
      <c r="B16" s="63">
        <v>43502</v>
      </c>
      <c r="C16" s="64" t="s">
        <v>98</v>
      </c>
      <c r="D16" s="65">
        <v>10</v>
      </c>
      <c r="E16" s="65">
        <v>500</v>
      </c>
      <c r="F16" s="64" t="s">
        <v>101</v>
      </c>
      <c r="G16" s="66">
        <v>0.20833333333333334</v>
      </c>
      <c r="H16" s="67">
        <v>110.00000000000001</v>
      </c>
      <c r="I16" s="55"/>
      <c r="L16" s="53">
        <f>IF(OR(F16="", G16=""), "", IFERROR(INDEX('Sub Contractors'!$C$11:$C$49, MATCH(F16, 'Sub Contractors'!$B$11:$B$49, 0)), ""))</f>
        <v>22</v>
      </c>
      <c r="M16" s="44">
        <f t="shared" si="0"/>
        <v>110.00000000000001</v>
      </c>
      <c r="O16" s="19" t="str">
        <f>IF($B16="", "", IF(OR($B16&lt;'Intro &amp; Setup'!$BS$4, $B16&gt;'Intro &amp; Setup'!$BS$2), "X", ""))</f>
        <v/>
      </c>
      <c r="Q16" s="19" t="str">
        <f t="shared" si="1"/>
        <v>Feb 2019</v>
      </c>
      <c r="S16" s="75">
        <f t="shared" si="2"/>
        <v>380</v>
      </c>
      <c r="U16" s="19" t="str">
        <f>IF('Sub Contractors'!$B16="", "", 'Sub Contractors'!$B16)</f>
        <v/>
      </c>
    </row>
    <row r="17" spans="1:21" x14ac:dyDescent="0.25">
      <c r="A17" s="55"/>
      <c r="B17" s="63">
        <v>43503</v>
      </c>
      <c r="C17" s="64" t="s">
        <v>98</v>
      </c>
      <c r="D17" s="65">
        <v>10</v>
      </c>
      <c r="E17" s="65">
        <v>500</v>
      </c>
      <c r="F17" s="64" t="s">
        <v>99</v>
      </c>
      <c r="G17" s="66">
        <v>0.20833333333333334</v>
      </c>
      <c r="H17" s="67">
        <v>100</v>
      </c>
      <c r="I17" s="55"/>
      <c r="L17" s="53">
        <f>IF(OR(F17="", G17=""), "", IFERROR(INDEX('Sub Contractors'!$C$11:$C$49, MATCH(F17, 'Sub Contractors'!$B$11:$B$49, 0)), ""))</f>
        <v>20</v>
      </c>
      <c r="M17" s="44">
        <f t="shared" si="0"/>
        <v>100</v>
      </c>
      <c r="O17" s="19" t="str">
        <f>IF($B17="", "", IF(OR($B17&lt;'Intro &amp; Setup'!$BS$4, $B17&gt;'Intro &amp; Setup'!$BS$2), "X", ""))</f>
        <v/>
      </c>
      <c r="Q17" s="19" t="str">
        <f t="shared" si="1"/>
        <v>Feb 2019</v>
      </c>
      <c r="S17" s="75">
        <f t="shared" si="2"/>
        <v>390</v>
      </c>
      <c r="U17" s="19" t="str">
        <f>IF('Sub Contractors'!$B17="", "", 'Sub Contractors'!$B17)</f>
        <v/>
      </c>
    </row>
    <row r="18" spans="1:21" x14ac:dyDescent="0.25">
      <c r="A18" s="55"/>
      <c r="B18" s="63">
        <v>43504</v>
      </c>
      <c r="C18" s="64" t="s">
        <v>98</v>
      </c>
      <c r="D18" s="65">
        <v>10</v>
      </c>
      <c r="E18" s="65">
        <v>500</v>
      </c>
      <c r="F18" s="64" t="s">
        <v>100</v>
      </c>
      <c r="G18" s="66">
        <v>0.20833333333333334</v>
      </c>
      <c r="H18" s="67">
        <v>105</v>
      </c>
      <c r="I18" s="55"/>
      <c r="L18" s="53">
        <f>IF(OR(F18="", G18=""), "", IFERROR(INDEX('Sub Contractors'!$C$11:$C$49, MATCH(F18, 'Sub Contractors'!$B$11:$B$49, 0)), ""))</f>
        <v>21</v>
      </c>
      <c r="M18" s="44">
        <f t="shared" si="0"/>
        <v>105</v>
      </c>
      <c r="O18" s="19" t="str">
        <f>IF($B18="", "", IF(OR($B18&lt;'Intro &amp; Setup'!$BS$4, $B18&gt;'Intro &amp; Setup'!$BS$2), "X", ""))</f>
        <v/>
      </c>
      <c r="Q18" s="19" t="str">
        <f t="shared" si="1"/>
        <v>Feb 2019</v>
      </c>
      <c r="S18" s="75">
        <f t="shared" si="2"/>
        <v>385</v>
      </c>
      <c r="U18" s="19" t="str">
        <f>IF('Sub Contractors'!$B18="", "", 'Sub Contractors'!$B18)</f>
        <v/>
      </c>
    </row>
    <row r="19" spans="1:21" x14ac:dyDescent="0.25">
      <c r="A19" s="55"/>
      <c r="B19" s="63">
        <v>43533</v>
      </c>
      <c r="C19" s="64" t="s">
        <v>98</v>
      </c>
      <c r="D19" s="65">
        <v>10</v>
      </c>
      <c r="E19" s="65">
        <v>500</v>
      </c>
      <c r="F19" s="64" t="s">
        <v>101</v>
      </c>
      <c r="G19" s="66">
        <v>8.3333333333333329E-2</v>
      </c>
      <c r="H19" s="67">
        <v>44</v>
      </c>
      <c r="I19" s="55"/>
      <c r="L19" s="53">
        <f>IF(OR(F19="", G19=""), "", IFERROR(INDEX('Sub Contractors'!$C$11:$C$49, MATCH(F19, 'Sub Contractors'!$B$11:$B$49, 0)), ""))</f>
        <v>22</v>
      </c>
      <c r="M19" s="44">
        <f t="shared" si="0"/>
        <v>44</v>
      </c>
      <c r="O19" s="19" t="str">
        <f>IF($B19="", "", IF(OR($B19&lt;'Intro &amp; Setup'!$BS$4, $B19&gt;'Intro &amp; Setup'!$BS$2), "X", ""))</f>
        <v/>
      </c>
      <c r="Q19" s="19" t="str">
        <f t="shared" si="1"/>
        <v>Mar 2019</v>
      </c>
      <c r="S19" s="75">
        <f t="shared" si="2"/>
        <v>446</v>
      </c>
      <c r="U19" s="19" t="str">
        <f>IF('Sub Contractors'!$B19="", "", 'Sub Contractors'!$B19)</f>
        <v/>
      </c>
    </row>
    <row r="20" spans="1:21" x14ac:dyDescent="0.25">
      <c r="A20" s="55"/>
      <c r="B20" s="63">
        <v>43534</v>
      </c>
      <c r="C20" s="64" t="s">
        <v>98</v>
      </c>
      <c r="D20" s="65">
        <v>10</v>
      </c>
      <c r="E20" s="65">
        <v>500</v>
      </c>
      <c r="F20" s="64" t="s">
        <v>99</v>
      </c>
      <c r="G20" s="66">
        <v>0.125</v>
      </c>
      <c r="H20" s="67">
        <v>60</v>
      </c>
      <c r="I20" s="55"/>
      <c r="L20" s="53">
        <f>IF(OR(F20="", G20=""), "", IFERROR(INDEX('Sub Contractors'!$C$11:$C$49, MATCH(F20, 'Sub Contractors'!$B$11:$B$49, 0)), ""))</f>
        <v>20</v>
      </c>
      <c r="M20" s="44">
        <f t="shared" si="0"/>
        <v>60</v>
      </c>
      <c r="O20" s="19" t="str">
        <f>IF($B20="", "", IF(OR($B20&lt;'Intro &amp; Setup'!$BS$4, $B20&gt;'Intro &amp; Setup'!$BS$2), "X", ""))</f>
        <v/>
      </c>
      <c r="Q20" s="19" t="str">
        <f t="shared" si="1"/>
        <v>Mar 2019</v>
      </c>
      <c r="S20" s="75">
        <f t="shared" si="2"/>
        <v>430</v>
      </c>
      <c r="U20" s="19" t="str">
        <f>IF('Sub Contractors'!$B20="", "", 'Sub Contractors'!$B20)</f>
        <v/>
      </c>
    </row>
    <row r="21" spans="1:21" x14ac:dyDescent="0.25">
      <c r="A21" s="55"/>
      <c r="B21" s="106"/>
      <c r="C21" s="107"/>
      <c r="D21" s="108"/>
      <c r="E21" s="108"/>
      <c r="F21" s="107"/>
      <c r="G21" s="109"/>
      <c r="H21" s="110"/>
      <c r="I21" s="55"/>
      <c r="L21" s="53" t="str">
        <f>IF(OR(F21="", G21=""), "", IFERROR(INDEX('Sub Contractors'!$C$11:$C$49, MATCH(F21, 'Sub Contractors'!$B$11:$B$49, 0)), ""))</f>
        <v/>
      </c>
      <c r="M21" s="44" t="str">
        <f t="shared" si="0"/>
        <v/>
      </c>
      <c r="O21" s="19" t="str">
        <f>IF($B21="", "", IF(OR($B21&lt;'Intro &amp; Setup'!$BS$4, $B21&gt;'Intro &amp; Setup'!$BS$2), "X", ""))</f>
        <v/>
      </c>
      <c r="Q21" s="19" t="str">
        <f t="shared" si="1"/>
        <v/>
      </c>
      <c r="S21" s="75">
        <f t="shared" si="2"/>
        <v>0</v>
      </c>
      <c r="U21" s="19" t="str">
        <f>IF('Sub Contractors'!$B21="", "", 'Sub Contractors'!$B21)</f>
        <v/>
      </c>
    </row>
    <row r="22" spans="1:21" x14ac:dyDescent="0.25">
      <c r="A22" s="55"/>
      <c r="B22" s="111"/>
      <c r="C22" s="112"/>
      <c r="D22" s="113"/>
      <c r="E22" s="113"/>
      <c r="F22" s="112"/>
      <c r="G22" s="114"/>
      <c r="H22" s="115"/>
      <c r="I22" s="55"/>
      <c r="L22" s="53" t="str">
        <f>IF(OR(F22="", G22=""), "", IFERROR(INDEX('Sub Contractors'!$C$11:$C$49, MATCH(F22, 'Sub Contractors'!$B$11:$B$49, 0)), ""))</f>
        <v/>
      </c>
      <c r="M22" s="44" t="str">
        <f t="shared" si="0"/>
        <v/>
      </c>
      <c r="O22" s="19" t="str">
        <f>IF($B22="", "", IF(OR($B22&lt;'Intro &amp; Setup'!$BS$4, $B22&gt;'Intro &amp; Setup'!$BS$2), "X", ""))</f>
        <v/>
      </c>
      <c r="Q22" s="19" t="str">
        <f t="shared" si="1"/>
        <v/>
      </c>
      <c r="S22" s="75">
        <f t="shared" si="2"/>
        <v>0</v>
      </c>
      <c r="U22" s="19" t="str">
        <f>IF('Sub Contractors'!$B22="", "", 'Sub Contractors'!$B22)</f>
        <v/>
      </c>
    </row>
    <row r="23" spans="1:21" x14ac:dyDescent="0.25">
      <c r="A23" s="55"/>
      <c r="B23" s="111"/>
      <c r="C23" s="112"/>
      <c r="D23" s="113"/>
      <c r="E23" s="113"/>
      <c r="F23" s="112"/>
      <c r="G23" s="114"/>
      <c r="H23" s="115"/>
      <c r="I23" s="55"/>
      <c r="L23" s="53" t="str">
        <f>IF(OR(F23="", G23=""), "", IFERROR(INDEX('Sub Contractors'!$C$11:$C$49, MATCH(F23, 'Sub Contractors'!$B$11:$B$49, 0)), ""))</f>
        <v/>
      </c>
      <c r="M23" s="44" t="str">
        <f t="shared" si="0"/>
        <v/>
      </c>
      <c r="O23" s="19" t="str">
        <f>IF($B23="", "", IF(OR($B23&lt;'Intro &amp; Setup'!$BS$4, $B23&gt;'Intro &amp; Setup'!$BS$2), "X", ""))</f>
        <v/>
      </c>
      <c r="Q23" s="19" t="str">
        <f t="shared" si="1"/>
        <v/>
      </c>
      <c r="S23" s="75">
        <f t="shared" si="2"/>
        <v>0</v>
      </c>
      <c r="U23" s="19" t="str">
        <f>IF('Sub Contractors'!$B23="", "", 'Sub Contractors'!$B23)</f>
        <v/>
      </c>
    </row>
    <row r="24" spans="1:21" x14ac:dyDescent="0.25">
      <c r="A24" s="55"/>
      <c r="B24" s="111"/>
      <c r="C24" s="112"/>
      <c r="D24" s="113"/>
      <c r="E24" s="113"/>
      <c r="F24" s="112"/>
      <c r="G24" s="114"/>
      <c r="H24" s="115"/>
      <c r="I24" s="55"/>
      <c r="L24" s="53" t="str">
        <f>IF(OR(F24="", G24=""), "", IFERROR(INDEX('Sub Contractors'!$C$11:$C$49, MATCH(F24, 'Sub Contractors'!$B$11:$B$49, 0)), ""))</f>
        <v/>
      </c>
      <c r="M24" s="44" t="str">
        <f t="shared" si="0"/>
        <v/>
      </c>
      <c r="O24" s="19" t="str">
        <f>IF($B24="", "", IF(OR($B24&lt;'Intro &amp; Setup'!$BS$4, $B24&gt;'Intro &amp; Setup'!$BS$2), "X", ""))</f>
        <v/>
      </c>
      <c r="Q24" s="19" t="str">
        <f t="shared" si="1"/>
        <v/>
      </c>
      <c r="S24" s="75">
        <f t="shared" si="2"/>
        <v>0</v>
      </c>
      <c r="U24" s="19" t="str">
        <f>IF('Sub Contractors'!$B24="", "", 'Sub Contractors'!$B24)</f>
        <v/>
      </c>
    </row>
    <row r="25" spans="1:21" x14ac:dyDescent="0.25">
      <c r="A25" s="55"/>
      <c r="B25" s="111"/>
      <c r="C25" s="112"/>
      <c r="D25" s="113"/>
      <c r="E25" s="113"/>
      <c r="F25" s="112"/>
      <c r="G25" s="114"/>
      <c r="H25" s="115"/>
      <c r="I25" s="55"/>
      <c r="L25" s="53" t="str">
        <f>IF(OR(F25="", G25=""), "", IFERROR(INDEX('Sub Contractors'!$C$11:$C$49, MATCH(F25, 'Sub Contractors'!$B$11:$B$49, 0)), ""))</f>
        <v/>
      </c>
      <c r="M25" s="44" t="str">
        <f t="shared" si="0"/>
        <v/>
      </c>
      <c r="O25" s="19" t="str">
        <f>IF($B25="", "", IF(OR($B25&lt;'Intro &amp; Setup'!$BS$4, $B25&gt;'Intro &amp; Setup'!$BS$2), "X", ""))</f>
        <v/>
      </c>
      <c r="Q25" s="19" t="str">
        <f t="shared" si="1"/>
        <v/>
      </c>
      <c r="S25" s="75">
        <f t="shared" si="2"/>
        <v>0</v>
      </c>
      <c r="U25" s="19" t="str">
        <f>IF('Sub Contractors'!$B25="", "", 'Sub Contractors'!$B25)</f>
        <v/>
      </c>
    </row>
    <row r="26" spans="1:21" x14ac:dyDescent="0.25">
      <c r="A26" s="55"/>
      <c r="B26" s="111"/>
      <c r="C26" s="112"/>
      <c r="D26" s="113"/>
      <c r="E26" s="113"/>
      <c r="F26" s="112"/>
      <c r="G26" s="114"/>
      <c r="H26" s="115"/>
      <c r="I26" s="55"/>
      <c r="L26" s="53" t="str">
        <f>IF(OR(F26="", G26=""), "", IFERROR(INDEX('Sub Contractors'!$C$11:$C$49, MATCH(F26, 'Sub Contractors'!$B$11:$B$49, 0)), ""))</f>
        <v/>
      </c>
      <c r="M26" s="44" t="str">
        <f t="shared" si="0"/>
        <v/>
      </c>
      <c r="O26" s="19" t="str">
        <f>IF($B26="", "", IF(OR($B26&lt;'Intro &amp; Setup'!$BS$4, $B26&gt;'Intro &amp; Setup'!$BS$2), "X", ""))</f>
        <v/>
      </c>
      <c r="Q26" s="19" t="str">
        <f t="shared" si="1"/>
        <v/>
      </c>
      <c r="S26" s="75">
        <f t="shared" si="2"/>
        <v>0</v>
      </c>
      <c r="U26" s="19" t="str">
        <f>IF('Sub Contractors'!$B26="", "", 'Sub Contractors'!$B26)</f>
        <v/>
      </c>
    </row>
    <row r="27" spans="1:21" x14ac:dyDescent="0.25">
      <c r="A27" s="55"/>
      <c r="B27" s="111"/>
      <c r="C27" s="112"/>
      <c r="D27" s="113"/>
      <c r="E27" s="113"/>
      <c r="F27" s="112"/>
      <c r="G27" s="114"/>
      <c r="H27" s="115"/>
      <c r="I27" s="55"/>
      <c r="L27" s="53" t="str">
        <f>IF(OR(F27="", G27=""), "", IFERROR(INDEX('Sub Contractors'!$C$11:$C$49, MATCH(F27, 'Sub Contractors'!$B$11:$B$49, 0)), ""))</f>
        <v/>
      </c>
      <c r="M27" s="44" t="str">
        <f t="shared" si="0"/>
        <v/>
      </c>
      <c r="O27" s="19" t="str">
        <f>IF($B27="", "", IF(OR($B27&lt;'Intro &amp; Setup'!$BS$4, $B27&gt;'Intro &amp; Setup'!$BS$2), "X", ""))</f>
        <v/>
      </c>
      <c r="Q27" s="19" t="str">
        <f t="shared" si="1"/>
        <v/>
      </c>
      <c r="S27" s="75">
        <f t="shared" si="2"/>
        <v>0</v>
      </c>
      <c r="U27" s="19" t="str">
        <f>IF('Sub Contractors'!$B27="", "", 'Sub Contractors'!$B27)</f>
        <v/>
      </c>
    </row>
    <row r="28" spans="1:21" x14ac:dyDescent="0.25">
      <c r="A28" s="55"/>
      <c r="B28" s="111"/>
      <c r="C28" s="112"/>
      <c r="D28" s="113"/>
      <c r="E28" s="113"/>
      <c r="F28" s="112"/>
      <c r="G28" s="114"/>
      <c r="H28" s="115"/>
      <c r="I28" s="55"/>
      <c r="L28" s="53" t="str">
        <f>IF(OR(F28="", G28=""), "", IFERROR(INDEX('Sub Contractors'!$C$11:$C$49, MATCH(F28, 'Sub Contractors'!$B$11:$B$49, 0)), ""))</f>
        <v/>
      </c>
      <c r="M28" s="44" t="str">
        <f t="shared" si="0"/>
        <v/>
      </c>
      <c r="O28" s="19" t="str">
        <f>IF($B28="", "", IF(OR($B28&lt;'Intro &amp; Setup'!$BS$4, $B28&gt;'Intro &amp; Setup'!$BS$2), "X", ""))</f>
        <v/>
      </c>
      <c r="Q28" s="19" t="str">
        <f t="shared" si="1"/>
        <v/>
      </c>
      <c r="S28" s="75">
        <f t="shared" si="2"/>
        <v>0</v>
      </c>
      <c r="U28" s="19" t="str">
        <f>IF('Sub Contractors'!$B28="", "", 'Sub Contractors'!$B28)</f>
        <v/>
      </c>
    </row>
    <row r="29" spans="1:21" x14ac:dyDescent="0.25">
      <c r="A29" s="55"/>
      <c r="B29" s="111"/>
      <c r="C29" s="112"/>
      <c r="D29" s="113"/>
      <c r="E29" s="113"/>
      <c r="F29" s="112"/>
      <c r="G29" s="114"/>
      <c r="H29" s="115"/>
      <c r="I29" s="55"/>
      <c r="L29" s="53" t="str">
        <f>IF(OR(F29="", G29=""), "", IFERROR(INDEX('Sub Contractors'!$C$11:$C$49, MATCH(F29, 'Sub Contractors'!$B$11:$B$49, 0)), ""))</f>
        <v/>
      </c>
      <c r="M29" s="44" t="str">
        <f t="shared" si="0"/>
        <v/>
      </c>
      <c r="O29" s="19" t="str">
        <f>IF($B29="", "", IF(OR($B29&lt;'Intro &amp; Setup'!$BS$4, $B29&gt;'Intro &amp; Setup'!$BS$2), "X", ""))</f>
        <v/>
      </c>
      <c r="Q29" s="19" t="str">
        <f t="shared" si="1"/>
        <v/>
      </c>
      <c r="S29" s="75">
        <f t="shared" si="2"/>
        <v>0</v>
      </c>
      <c r="U29" s="19" t="str">
        <f>IF('Sub Contractors'!$B29="", "", 'Sub Contractors'!$B29)</f>
        <v/>
      </c>
    </row>
    <row r="30" spans="1:21" x14ac:dyDescent="0.25">
      <c r="A30" s="55"/>
      <c r="B30" s="111"/>
      <c r="C30" s="112"/>
      <c r="D30" s="113"/>
      <c r="E30" s="113"/>
      <c r="F30" s="112"/>
      <c r="G30" s="114"/>
      <c r="H30" s="115"/>
      <c r="I30" s="55"/>
      <c r="L30" s="53" t="str">
        <f>IF(OR(F30="", G30=""), "", IFERROR(INDEX('Sub Contractors'!$C$11:$C$49, MATCH(F30, 'Sub Contractors'!$B$11:$B$49, 0)), ""))</f>
        <v/>
      </c>
      <c r="M30" s="44" t="str">
        <f t="shared" si="0"/>
        <v/>
      </c>
      <c r="O30" s="19" t="str">
        <f>IF($B30="", "", IF(OR($B30&lt;'Intro &amp; Setup'!$BS$4, $B30&gt;'Intro &amp; Setup'!$BS$2), "X", ""))</f>
        <v/>
      </c>
      <c r="Q30" s="19" t="str">
        <f t="shared" si="1"/>
        <v/>
      </c>
      <c r="S30" s="75">
        <f t="shared" si="2"/>
        <v>0</v>
      </c>
      <c r="U30" s="19" t="str">
        <f>IF('Sub Contractors'!$B30="", "", 'Sub Contractors'!$B30)</f>
        <v/>
      </c>
    </row>
    <row r="31" spans="1:21" x14ac:dyDescent="0.25">
      <c r="A31" s="55"/>
      <c r="B31" s="111"/>
      <c r="C31" s="112"/>
      <c r="D31" s="113"/>
      <c r="E31" s="113"/>
      <c r="F31" s="112"/>
      <c r="G31" s="114"/>
      <c r="H31" s="115"/>
      <c r="I31" s="55"/>
      <c r="L31" s="53" t="str">
        <f>IF(OR(F31="", G31=""), "", IFERROR(INDEX('Sub Contractors'!$C$11:$C$49, MATCH(F31, 'Sub Contractors'!$B$11:$B$49, 0)), ""))</f>
        <v/>
      </c>
      <c r="M31" s="44" t="str">
        <f t="shared" si="0"/>
        <v/>
      </c>
      <c r="O31" s="19" t="str">
        <f>IF($B31="", "", IF(OR($B31&lt;'Intro &amp; Setup'!$BS$4, $B31&gt;'Intro &amp; Setup'!$BS$2), "X", ""))</f>
        <v/>
      </c>
      <c r="Q31" s="19" t="str">
        <f t="shared" si="1"/>
        <v/>
      </c>
      <c r="S31" s="75">
        <f t="shared" si="2"/>
        <v>0</v>
      </c>
      <c r="U31" s="19" t="str">
        <f>IF('Sub Contractors'!$B31="", "", 'Sub Contractors'!$B31)</f>
        <v/>
      </c>
    </row>
    <row r="32" spans="1:21" x14ac:dyDescent="0.25">
      <c r="A32" s="55"/>
      <c r="B32" s="111"/>
      <c r="C32" s="112"/>
      <c r="D32" s="113"/>
      <c r="E32" s="113"/>
      <c r="F32" s="112"/>
      <c r="G32" s="114"/>
      <c r="H32" s="115"/>
      <c r="I32" s="55"/>
      <c r="L32" s="53" t="str">
        <f>IF(OR(F32="", G32=""), "", IFERROR(INDEX('Sub Contractors'!$C$11:$C$49, MATCH(F32, 'Sub Contractors'!$B$11:$B$49, 0)), ""))</f>
        <v/>
      </c>
      <c r="M32" s="44" t="str">
        <f t="shared" si="0"/>
        <v/>
      </c>
      <c r="O32" s="19" t="str">
        <f>IF($B32="", "", IF(OR($B32&lt;'Intro &amp; Setup'!$BS$4, $B32&gt;'Intro &amp; Setup'!$BS$2), "X", ""))</f>
        <v/>
      </c>
      <c r="Q32" s="19" t="str">
        <f t="shared" si="1"/>
        <v/>
      </c>
      <c r="S32" s="75">
        <f t="shared" si="2"/>
        <v>0</v>
      </c>
      <c r="U32" s="19" t="str">
        <f>IF('Sub Contractors'!$B32="", "", 'Sub Contractors'!$B32)</f>
        <v/>
      </c>
    </row>
    <row r="33" spans="1:21" x14ac:dyDescent="0.25">
      <c r="A33" s="55"/>
      <c r="B33" s="111"/>
      <c r="C33" s="112"/>
      <c r="D33" s="113"/>
      <c r="E33" s="113"/>
      <c r="F33" s="112"/>
      <c r="G33" s="114"/>
      <c r="H33" s="115"/>
      <c r="I33" s="55"/>
      <c r="L33" s="53" t="str">
        <f>IF(OR(F33="", G33=""), "", IFERROR(INDEX('Sub Contractors'!$C$11:$C$49, MATCH(F33, 'Sub Contractors'!$B$11:$B$49, 0)), ""))</f>
        <v/>
      </c>
      <c r="M33" s="44" t="str">
        <f t="shared" si="0"/>
        <v/>
      </c>
      <c r="O33" s="19" t="str">
        <f>IF($B33="", "", IF(OR($B33&lt;'Intro &amp; Setup'!$BS$4, $B33&gt;'Intro &amp; Setup'!$BS$2), "X", ""))</f>
        <v/>
      </c>
      <c r="Q33" s="19" t="str">
        <f t="shared" si="1"/>
        <v/>
      </c>
      <c r="S33" s="75">
        <f t="shared" si="2"/>
        <v>0</v>
      </c>
      <c r="U33" s="19" t="str">
        <f>IF('Sub Contractors'!$B33="", "", 'Sub Contractors'!$B33)</f>
        <v/>
      </c>
    </row>
    <row r="34" spans="1:21" x14ac:dyDescent="0.25">
      <c r="A34" s="55"/>
      <c r="B34" s="111"/>
      <c r="C34" s="112"/>
      <c r="D34" s="113"/>
      <c r="E34" s="113"/>
      <c r="F34" s="112"/>
      <c r="G34" s="114"/>
      <c r="H34" s="115"/>
      <c r="I34" s="55"/>
      <c r="L34" s="53" t="str">
        <f>IF(OR(F34="", G34=""), "", IFERROR(INDEX('Sub Contractors'!$C$11:$C$49, MATCH(F34, 'Sub Contractors'!$B$11:$B$49, 0)), ""))</f>
        <v/>
      </c>
      <c r="M34" s="44" t="str">
        <f t="shared" si="0"/>
        <v/>
      </c>
      <c r="O34" s="19" t="str">
        <f>IF($B34="", "", IF(OR($B34&lt;'Intro &amp; Setup'!$BS$4, $B34&gt;'Intro &amp; Setup'!$BS$2), "X", ""))</f>
        <v/>
      </c>
      <c r="Q34" s="19" t="str">
        <f t="shared" si="1"/>
        <v/>
      </c>
      <c r="S34" s="75">
        <f t="shared" si="2"/>
        <v>0</v>
      </c>
      <c r="U34" s="19" t="str">
        <f>IF('Sub Contractors'!$B34="", "", 'Sub Contractors'!$B34)</f>
        <v/>
      </c>
    </row>
    <row r="35" spans="1:21" x14ac:dyDescent="0.25">
      <c r="A35" s="55"/>
      <c r="B35" s="111"/>
      <c r="C35" s="112"/>
      <c r="D35" s="113"/>
      <c r="E35" s="113"/>
      <c r="F35" s="112"/>
      <c r="G35" s="114"/>
      <c r="H35" s="115"/>
      <c r="I35" s="55"/>
      <c r="L35" s="53" t="str">
        <f>IF(OR(F35="", G35=""), "", IFERROR(INDEX('Sub Contractors'!$C$11:$C$49, MATCH(F35, 'Sub Contractors'!$B$11:$B$49, 0)), ""))</f>
        <v/>
      </c>
      <c r="M35" s="44" t="str">
        <f t="shared" si="0"/>
        <v/>
      </c>
      <c r="O35" s="19" t="str">
        <f>IF($B35="", "", IF(OR($B35&lt;'Intro &amp; Setup'!$BS$4, $B35&gt;'Intro &amp; Setup'!$BS$2), "X", ""))</f>
        <v/>
      </c>
      <c r="Q35" s="19" t="str">
        <f t="shared" si="1"/>
        <v/>
      </c>
      <c r="S35" s="75">
        <f t="shared" si="2"/>
        <v>0</v>
      </c>
      <c r="U35" s="19" t="str">
        <f>IF('Sub Contractors'!$B35="", "", 'Sub Contractors'!$B35)</f>
        <v/>
      </c>
    </row>
    <row r="36" spans="1:21" x14ac:dyDescent="0.25">
      <c r="A36" s="55"/>
      <c r="B36" s="111"/>
      <c r="C36" s="112"/>
      <c r="D36" s="113"/>
      <c r="E36" s="113"/>
      <c r="F36" s="112"/>
      <c r="G36" s="114"/>
      <c r="H36" s="115"/>
      <c r="I36" s="55"/>
      <c r="L36" s="53" t="str">
        <f>IF(OR(F36="", G36=""), "", IFERROR(INDEX('Sub Contractors'!$C$11:$C$49, MATCH(F36, 'Sub Contractors'!$B$11:$B$49, 0)), ""))</f>
        <v/>
      </c>
      <c r="M36" s="44" t="str">
        <f t="shared" si="0"/>
        <v/>
      </c>
      <c r="O36" s="19" t="str">
        <f>IF($B36="", "", IF(OR($B36&lt;'Intro &amp; Setup'!$BS$4, $B36&gt;'Intro &amp; Setup'!$BS$2), "X", ""))</f>
        <v/>
      </c>
      <c r="Q36" s="19" t="str">
        <f t="shared" si="1"/>
        <v/>
      </c>
      <c r="S36" s="75">
        <f t="shared" si="2"/>
        <v>0</v>
      </c>
      <c r="U36" s="19" t="str">
        <f>IF('Sub Contractors'!$B36="", "", 'Sub Contractors'!$B36)</f>
        <v/>
      </c>
    </row>
    <row r="37" spans="1:21" x14ac:dyDescent="0.25">
      <c r="A37" s="55"/>
      <c r="B37" s="111"/>
      <c r="C37" s="112"/>
      <c r="D37" s="113"/>
      <c r="E37" s="113"/>
      <c r="F37" s="112"/>
      <c r="G37" s="114"/>
      <c r="H37" s="115"/>
      <c r="I37" s="55"/>
      <c r="L37" s="53" t="str">
        <f>IF(OR(F37="", G37=""), "", IFERROR(INDEX('Sub Contractors'!$C$11:$C$49, MATCH(F37, 'Sub Contractors'!$B$11:$B$49, 0)), ""))</f>
        <v/>
      </c>
      <c r="M37" s="44" t="str">
        <f t="shared" si="0"/>
        <v/>
      </c>
      <c r="O37" s="19" t="str">
        <f>IF($B37="", "", IF(OR($B37&lt;'Intro &amp; Setup'!$BS$4, $B37&gt;'Intro &amp; Setup'!$BS$2), "X", ""))</f>
        <v/>
      </c>
      <c r="Q37" s="19" t="str">
        <f t="shared" si="1"/>
        <v/>
      </c>
      <c r="S37" s="75">
        <f t="shared" si="2"/>
        <v>0</v>
      </c>
      <c r="U37" s="19" t="str">
        <f>IF('Sub Contractors'!$B37="", "", 'Sub Contractors'!$B37)</f>
        <v/>
      </c>
    </row>
    <row r="38" spans="1:21" x14ac:dyDescent="0.25">
      <c r="A38" s="55"/>
      <c r="B38" s="111"/>
      <c r="C38" s="112"/>
      <c r="D38" s="113"/>
      <c r="E38" s="113"/>
      <c r="F38" s="112"/>
      <c r="G38" s="114"/>
      <c r="H38" s="115"/>
      <c r="I38" s="55"/>
      <c r="L38" s="53" t="str">
        <f>IF(OR(F38="", G38=""), "", IFERROR(INDEX('Sub Contractors'!$C$11:$C$49, MATCH(F38, 'Sub Contractors'!$B$11:$B$49, 0)), ""))</f>
        <v/>
      </c>
      <c r="M38" s="44" t="str">
        <f t="shared" si="0"/>
        <v/>
      </c>
      <c r="O38" s="19" t="str">
        <f>IF($B38="", "", IF(OR($B38&lt;'Intro &amp; Setup'!$BS$4, $B38&gt;'Intro &amp; Setup'!$BS$2), "X", ""))</f>
        <v/>
      </c>
      <c r="Q38" s="19" t="str">
        <f t="shared" si="1"/>
        <v/>
      </c>
      <c r="S38" s="75">
        <f t="shared" si="2"/>
        <v>0</v>
      </c>
      <c r="U38" s="19" t="str">
        <f>IF('Sub Contractors'!$B38="", "", 'Sub Contractors'!$B38)</f>
        <v/>
      </c>
    </row>
    <row r="39" spans="1:21" x14ac:dyDescent="0.25">
      <c r="A39" s="55"/>
      <c r="B39" s="111"/>
      <c r="C39" s="112"/>
      <c r="D39" s="113"/>
      <c r="E39" s="113"/>
      <c r="F39" s="112"/>
      <c r="G39" s="114"/>
      <c r="H39" s="115"/>
      <c r="I39" s="55"/>
      <c r="L39" s="53" t="str">
        <f>IF(OR(F39="", G39=""), "", IFERROR(INDEX('Sub Contractors'!$C$11:$C$49, MATCH(F39, 'Sub Contractors'!$B$11:$B$49, 0)), ""))</f>
        <v/>
      </c>
      <c r="M39" s="44" t="str">
        <f t="shared" si="0"/>
        <v/>
      </c>
      <c r="O39" s="19" t="str">
        <f>IF($B39="", "", IF(OR($B39&lt;'Intro &amp; Setup'!$BS$4, $B39&gt;'Intro &amp; Setup'!$BS$2), "X", ""))</f>
        <v/>
      </c>
      <c r="Q39" s="19" t="str">
        <f t="shared" si="1"/>
        <v/>
      </c>
      <c r="S39" s="75">
        <f t="shared" si="2"/>
        <v>0</v>
      </c>
      <c r="U39" s="19" t="str">
        <f>IF('Sub Contractors'!$B39="", "", 'Sub Contractors'!$B39)</f>
        <v/>
      </c>
    </row>
    <row r="40" spans="1:21" x14ac:dyDescent="0.25">
      <c r="A40" s="55"/>
      <c r="B40" s="111"/>
      <c r="C40" s="112"/>
      <c r="D40" s="113"/>
      <c r="E40" s="113"/>
      <c r="F40" s="112"/>
      <c r="G40" s="114"/>
      <c r="H40" s="115"/>
      <c r="I40" s="55"/>
      <c r="L40" s="53" t="str">
        <f>IF(OR(F40="", G40=""), "", IFERROR(INDEX('Sub Contractors'!$C$11:$C$49, MATCH(F40, 'Sub Contractors'!$B$11:$B$49, 0)), ""))</f>
        <v/>
      </c>
      <c r="M40" s="44" t="str">
        <f t="shared" si="0"/>
        <v/>
      </c>
      <c r="O40" s="19" t="str">
        <f>IF($B40="", "", IF(OR($B40&lt;'Intro &amp; Setup'!$BS$4, $B40&gt;'Intro &amp; Setup'!$BS$2), "X", ""))</f>
        <v/>
      </c>
      <c r="Q40" s="19" t="str">
        <f t="shared" si="1"/>
        <v/>
      </c>
      <c r="S40" s="75">
        <f t="shared" si="2"/>
        <v>0</v>
      </c>
      <c r="U40" s="19" t="str">
        <f>IF('Sub Contractors'!$B40="", "", 'Sub Contractors'!$B40)</f>
        <v/>
      </c>
    </row>
    <row r="41" spans="1:21" x14ac:dyDescent="0.25">
      <c r="A41" s="55"/>
      <c r="B41" s="111"/>
      <c r="C41" s="112"/>
      <c r="D41" s="113"/>
      <c r="E41" s="113"/>
      <c r="F41" s="112"/>
      <c r="G41" s="114"/>
      <c r="H41" s="115"/>
      <c r="I41" s="55"/>
      <c r="L41" s="53" t="str">
        <f>IF(OR(F41="", G41=""), "", IFERROR(INDEX('Sub Contractors'!$C$11:$C$49, MATCH(F41, 'Sub Contractors'!$B$11:$B$49, 0)), ""))</f>
        <v/>
      </c>
      <c r="M41" s="44" t="str">
        <f t="shared" si="0"/>
        <v/>
      </c>
      <c r="O41" s="19" t="str">
        <f>IF($B41="", "", IF(OR($B41&lt;'Intro &amp; Setup'!$BS$4, $B41&gt;'Intro &amp; Setup'!$BS$2), "X", ""))</f>
        <v/>
      </c>
      <c r="Q41" s="19" t="str">
        <f t="shared" si="1"/>
        <v/>
      </c>
      <c r="S41" s="75">
        <f t="shared" si="2"/>
        <v>0</v>
      </c>
      <c r="U41" s="19" t="str">
        <f>IF('Sub Contractors'!$B41="", "", 'Sub Contractors'!$B41)</f>
        <v/>
      </c>
    </row>
    <row r="42" spans="1:21" x14ac:dyDescent="0.25">
      <c r="A42" s="55"/>
      <c r="B42" s="111"/>
      <c r="C42" s="112"/>
      <c r="D42" s="113"/>
      <c r="E42" s="113"/>
      <c r="F42" s="112"/>
      <c r="G42" s="114"/>
      <c r="H42" s="115"/>
      <c r="I42" s="55"/>
      <c r="L42" s="53" t="str">
        <f>IF(OR(F42="", G42=""), "", IFERROR(INDEX('Sub Contractors'!$C$11:$C$49, MATCH(F42, 'Sub Contractors'!$B$11:$B$49, 0)), ""))</f>
        <v/>
      </c>
      <c r="M42" s="44" t="str">
        <f t="shared" si="0"/>
        <v/>
      </c>
      <c r="O42" s="19" t="str">
        <f>IF($B42="", "", IF(OR($B42&lt;'Intro &amp; Setup'!$BS$4, $B42&gt;'Intro &amp; Setup'!$BS$2), "X", ""))</f>
        <v/>
      </c>
      <c r="Q42" s="19" t="str">
        <f t="shared" si="1"/>
        <v/>
      </c>
      <c r="S42" s="75">
        <f t="shared" si="2"/>
        <v>0</v>
      </c>
      <c r="U42" s="19" t="str">
        <f>IF('Sub Contractors'!$B42="", "", 'Sub Contractors'!$B42)</f>
        <v/>
      </c>
    </row>
    <row r="43" spans="1:21" x14ac:dyDescent="0.25">
      <c r="A43" s="55"/>
      <c r="B43" s="111"/>
      <c r="C43" s="112"/>
      <c r="D43" s="113"/>
      <c r="E43" s="113"/>
      <c r="F43" s="112"/>
      <c r="G43" s="114"/>
      <c r="H43" s="115"/>
      <c r="I43" s="55"/>
      <c r="L43" s="53" t="str">
        <f>IF(OR(F43="", G43=""), "", IFERROR(INDEX('Sub Contractors'!$C$11:$C$49, MATCH(F43, 'Sub Contractors'!$B$11:$B$49, 0)), ""))</f>
        <v/>
      </c>
      <c r="M43" s="44" t="str">
        <f t="shared" si="0"/>
        <v/>
      </c>
      <c r="O43" s="19" t="str">
        <f>IF($B43="", "", IF(OR($B43&lt;'Intro &amp; Setup'!$BS$4, $B43&gt;'Intro &amp; Setup'!$BS$2), "X", ""))</f>
        <v/>
      </c>
      <c r="Q43" s="19" t="str">
        <f t="shared" si="1"/>
        <v/>
      </c>
      <c r="S43" s="75">
        <f t="shared" si="2"/>
        <v>0</v>
      </c>
      <c r="U43" s="19" t="str">
        <f>IF('Sub Contractors'!$B43="", "", 'Sub Contractors'!$B43)</f>
        <v/>
      </c>
    </row>
    <row r="44" spans="1:21" x14ac:dyDescent="0.25">
      <c r="A44" s="55"/>
      <c r="B44" s="111"/>
      <c r="C44" s="112"/>
      <c r="D44" s="113"/>
      <c r="E44" s="113"/>
      <c r="F44" s="112"/>
      <c r="G44" s="114"/>
      <c r="H44" s="115"/>
      <c r="I44" s="55"/>
      <c r="L44" s="53" t="str">
        <f>IF(OR(F44="", G44=""), "", IFERROR(INDEX('Sub Contractors'!$C$11:$C$49, MATCH(F44, 'Sub Contractors'!$B$11:$B$49, 0)), ""))</f>
        <v/>
      </c>
      <c r="M44" s="44" t="str">
        <f t="shared" si="0"/>
        <v/>
      </c>
      <c r="O44" s="19" t="str">
        <f>IF($B44="", "", IF(OR($B44&lt;'Intro &amp; Setup'!$BS$4, $B44&gt;'Intro &amp; Setup'!$BS$2), "X", ""))</f>
        <v/>
      </c>
      <c r="Q44" s="19" t="str">
        <f t="shared" si="1"/>
        <v/>
      </c>
      <c r="S44" s="75">
        <f t="shared" si="2"/>
        <v>0</v>
      </c>
      <c r="U44" s="19" t="str">
        <f>IF('Sub Contractors'!$B44="", "", 'Sub Contractors'!$B44)</f>
        <v/>
      </c>
    </row>
    <row r="45" spans="1:21" x14ac:dyDescent="0.25">
      <c r="A45" s="55"/>
      <c r="B45" s="111"/>
      <c r="C45" s="112"/>
      <c r="D45" s="113"/>
      <c r="E45" s="113"/>
      <c r="F45" s="112"/>
      <c r="G45" s="114"/>
      <c r="H45" s="115"/>
      <c r="I45" s="55"/>
      <c r="L45" s="53" t="str">
        <f>IF(OR(F45="", G45=""), "", IFERROR(INDEX('Sub Contractors'!$C$11:$C$49, MATCH(F45, 'Sub Contractors'!$B$11:$B$49, 0)), ""))</f>
        <v/>
      </c>
      <c r="M45" s="44" t="str">
        <f t="shared" si="0"/>
        <v/>
      </c>
      <c r="O45" s="19" t="str">
        <f>IF($B45="", "", IF(OR($B45&lt;'Intro &amp; Setup'!$BS$4, $B45&gt;'Intro &amp; Setup'!$BS$2), "X", ""))</f>
        <v/>
      </c>
      <c r="Q45" s="19" t="str">
        <f t="shared" si="1"/>
        <v/>
      </c>
      <c r="S45" s="75">
        <f t="shared" si="2"/>
        <v>0</v>
      </c>
      <c r="U45" s="19" t="str">
        <f>IF('Sub Contractors'!$B45="", "", 'Sub Contractors'!$B45)</f>
        <v/>
      </c>
    </row>
    <row r="46" spans="1:21" x14ac:dyDescent="0.25">
      <c r="A46" s="55"/>
      <c r="B46" s="111"/>
      <c r="C46" s="112"/>
      <c r="D46" s="113"/>
      <c r="E46" s="113"/>
      <c r="F46" s="112"/>
      <c r="G46" s="114"/>
      <c r="H46" s="115"/>
      <c r="I46" s="55"/>
      <c r="L46" s="53" t="str">
        <f>IF(OR(F46="", G46=""), "", IFERROR(INDEX('Sub Contractors'!$C$11:$C$49, MATCH(F46, 'Sub Contractors'!$B$11:$B$49, 0)), ""))</f>
        <v/>
      </c>
      <c r="M46" s="44" t="str">
        <f t="shared" si="0"/>
        <v/>
      </c>
      <c r="O46" s="19" t="str">
        <f>IF($B46="", "", IF(OR($B46&lt;'Intro &amp; Setup'!$BS$4, $B46&gt;'Intro &amp; Setup'!$BS$2), "X", ""))</f>
        <v/>
      </c>
      <c r="Q46" s="19" t="str">
        <f t="shared" si="1"/>
        <v/>
      </c>
      <c r="S46" s="75">
        <f t="shared" si="2"/>
        <v>0</v>
      </c>
      <c r="U46" s="19" t="str">
        <f>IF('Sub Contractors'!$B46="", "", 'Sub Contractors'!$B46)</f>
        <v/>
      </c>
    </row>
    <row r="47" spans="1:21" x14ac:dyDescent="0.25">
      <c r="A47" s="55"/>
      <c r="B47" s="111"/>
      <c r="C47" s="112"/>
      <c r="D47" s="113"/>
      <c r="E47" s="113"/>
      <c r="F47" s="112"/>
      <c r="G47" s="114"/>
      <c r="H47" s="115"/>
      <c r="I47" s="55"/>
      <c r="L47" s="53" t="str">
        <f>IF(OR(F47="", G47=""), "", IFERROR(INDEX('Sub Contractors'!$C$11:$C$49, MATCH(F47, 'Sub Contractors'!$B$11:$B$49, 0)), ""))</f>
        <v/>
      </c>
      <c r="M47" s="44" t="str">
        <f t="shared" si="0"/>
        <v/>
      </c>
      <c r="O47" s="19" t="str">
        <f>IF($B47="", "", IF(OR($B47&lt;'Intro &amp; Setup'!$BS$4, $B47&gt;'Intro &amp; Setup'!$BS$2), "X", ""))</f>
        <v/>
      </c>
      <c r="Q47" s="19" t="str">
        <f t="shared" si="1"/>
        <v/>
      </c>
      <c r="S47" s="75">
        <f t="shared" si="2"/>
        <v>0</v>
      </c>
      <c r="U47" s="19" t="str">
        <f>IF('Sub Contractors'!$B47="", "", 'Sub Contractors'!$B47)</f>
        <v/>
      </c>
    </row>
    <row r="48" spans="1:21" x14ac:dyDescent="0.25">
      <c r="A48" s="55"/>
      <c r="B48" s="111"/>
      <c r="C48" s="112"/>
      <c r="D48" s="113"/>
      <c r="E48" s="113"/>
      <c r="F48" s="112"/>
      <c r="G48" s="114"/>
      <c r="H48" s="115"/>
      <c r="I48" s="55"/>
      <c r="L48" s="53" t="str">
        <f>IF(OR(F48="", G48=""), "", IFERROR(INDEX('Sub Contractors'!$C$11:$C$49, MATCH(F48, 'Sub Contractors'!$B$11:$B$49, 0)), ""))</f>
        <v/>
      </c>
      <c r="M48" s="44" t="str">
        <f t="shared" si="0"/>
        <v/>
      </c>
      <c r="O48" s="19" t="str">
        <f>IF($B48="", "", IF(OR($B48&lt;'Intro &amp; Setup'!$BS$4, $B48&gt;'Intro &amp; Setup'!$BS$2), "X", ""))</f>
        <v/>
      </c>
      <c r="Q48" s="19" t="str">
        <f t="shared" si="1"/>
        <v/>
      </c>
      <c r="S48" s="75">
        <f t="shared" si="2"/>
        <v>0</v>
      </c>
      <c r="U48" s="19" t="str">
        <f>IF('Sub Contractors'!$B48="", "", 'Sub Contractors'!$B48)</f>
        <v/>
      </c>
    </row>
    <row r="49" spans="1:21" x14ac:dyDescent="0.25">
      <c r="A49" s="55"/>
      <c r="B49" s="111"/>
      <c r="C49" s="112"/>
      <c r="D49" s="113"/>
      <c r="E49" s="113"/>
      <c r="F49" s="112"/>
      <c r="G49" s="114"/>
      <c r="H49" s="115"/>
      <c r="I49" s="55"/>
      <c r="L49" s="53" t="str">
        <f>IF(OR(F49="", G49=""), "", IFERROR(INDEX('Sub Contractors'!$C$11:$C$49, MATCH(F49, 'Sub Contractors'!$B$11:$B$49, 0)), ""))</f>
        <v/>
      </c>
      <c r="M49" s="44" t="str">
        <f t="shared" si="0"/>
        <v/>
      </c>
      <c r="O49" s="19" t="str">
        <f>IF($B49="", "", IF(OR($B49&lt;'Intro &amp; Setup'!$BS$4, $B49&gt;'Intro &amp; Setup'!$BS$2), "X", ""))</f>
        <v/>
      </c>
      <c r="Q49" s="19" t="str">
        <f t="shared" si="1"/>
        <v/>
      </c>
      <c r="S49" s="75">
        <f t="shared" si="2"/>
        <v>0</v>
      </c>
      <c r="U49" s="20" t="str">
        <f>IF('Sub Contractors'!$B49="", "", 'Sub Contractors'!$B49)</f>
        <v/>
      </c>
    </row>
    <row r="50" spans="1:21" x14ac:dyDescent="0.25">
      <c r="A50" s="55"/>
      <c r="B50" s="111"/>
      <c r="C50" s="112"/>
      <c r="D50" s="113"/>
      <c r="E50" s="113"/>
      <c r="F50" s="112"/>
      <c r="G50" s="114"/>
      <c r="H50" s="115"/>
      <c r="I50" s="55"/>
      <c r="L50" s="53" t="str">
        <f>IF(OR(F50="", G50=""), "", IFERROR(INDEX('Sub Contractors'!$C$11:$C$49, MATCH(F50, 'Sub Contractors'!$B$11:$B$49, 0)), ""))</f>
        <v/>
      </c>
      <c r="M50" s="44" t="str">
        <f t="shared" si="0"/>
        <v/>
      </c>
      <c r="O50" s="19" t="str">
        <f>IF($B50="", "", IF(OR($B50&lt;'Intro &amp; Setup'!$BS$4, $B50&gt;'Intro &amp; Setup'!$BS$2), "X", ""))</f>
        <v/>
      </c>
      <c r="Q50" s="19" t="str">
        <f t="shared" si="1"/>
        <v/>
      </c>
      <c r="S50" s="75">
        <f t="shared" si="2"/>
        <v>0</v>
      </c>
    </row>
    <row r="51" spans="1:21" x14ac:dyDescent="0.25">
      <c r="A51" s="55"/>
      <c r="B51" s="111"/>
      <c r="C51" s="112"/>
      <c r="D51" s="113"/>
      <c r="E51" s="113"/>
      <c r="F51" s="112"/>
      <c r="G51" s="114"/>
      <c r="H51" s="115"/>
      <c r="I51" s="55"/>
      <c r="L51" s="53" t="str">
        <f>IF(OR(F51="", G51=""), "", IFERROR(INDEX('Sub Contractors'!$C$11:$C$49, MATCH(F51, 'Sub Contractors'!$B$11:$B$49, 0)), ""))</f>
        <v/>
      </c>
      <c r="M51" s="44" t="str">
        <f t="shared" si="0"/>
        <v/>
      </c>
      <c r="O51" s="19" t="str">
        <f>IF($B51="", "", IF(OR($B51&lt;'Intro &amp; Setup'!$BS$4, $B51&gt;'Intro &amp; Setup'!$BS$2), "X", ""))</f>
        <v/>
      </c>
      <c r="Q51" s="19" t="str">
        <f t="shared" si="1"/>
        <v/>
      </c>
      <c r="S51" s="75">
        <f t="shared" si="2"/>
        <v>0</v>
      </c>
    </row>
    <row r="52" spans="1:21" x14ac:dyDescent="0.25">
      <c r="A52" s="55"/>
      <c r="B52" s="111"/>
      <c r="C52" s="112"/>
      <c r="D52" s="113"/>
      <c r="E52" s="113"/>
      <c r="F52" s="112"/>
      <c r="G52" s="114"/>
      <c r="H52" s="115"/>
      <c r="I52" s="55"/>
      <c r="L52" s="53" t="str">
        <f>IF(OR(F52="", G52=""), "", IFERROR(INDEX('Sub Contractors'!$C$11:$C$49, MATCH(F52, 'Sub Contractors'!$B$11:$B$49, 0)), ""))</f>
        <v/>
      </c>
      <c r="M52" s="44" t="str">
        <f t="shared" si="0"/>
        <v/>
      </c>
      <c r="O52" s="19" t="str">
        <f>IF($B52="", "", IF(OR($B52&lt;'Intro &amp; Setup'!$BS$4, $B52&gt;'Intro &amp; Setup'!$BS$2), "X", ""))</f>
        <v/>
      </c>
      <c r="Q52" s="19" t="str">
        <f t="shared" si="1"/>
        <v/>
      </c>
      <c r="S52" s="75">
        <f t="shared" si="2"/>
        <v>0</v>
      </c>
    </row>
    <row r="53" spans="1:21" x14ac:dyDescent="0.25">
      <c r="A53" s="55"/>
      <c r="B53" s="111"/>
      <c r="C53" s="112"/>
      <c r="D53" s="113"/>
      <c r="E53" s="113"/>
      <c r="F53" s="112"/>
      <c r="G53" s="114"/>
      <c r="H53" s="115"/>
      <c r="I53" s="55"/>
      <c r="L53" s="53" t="str">
        <f>IF(OR(F53="", G53=""), "", IFERROR(INDEX('Sub Contractors'!$C$11:$C$49, MATCH(F53, 'Sub Contractors'!$B$11:$B$49, 0)), ""))</f>
        <v/>
      </c>
      <c r="M53" s="44" t="str">
        <f t="shared" si="0"/>
        <v/>
      </c>
      <c r="O53" s="19" t="str">
        <f>IF($B53="", "", IF(OR($B53&lt;'Intro &amp; Setup'!$BS$4, $B53&gt;'Intro &amp; Setup'!$BS$2), "X", ""))</f>
        <v/>
      </c>
      <c r="Q53" s="19" t="str">
        <f t="shared" si="1"/>
        <v/>
      </c>
      <c r="S53" s="75">
        <f t="shared" si="2"/>
        <v>0</v>
      </c>
    </row>
    <row r="54" spans="1:21" x14ac:dyDescent="0.25">
      <c r="A54" s="55"/>
      <c r="B54" s="111"/>
      <c r="C54" s="112"/>
      <c r="D54" s="113"/>
      <c r="E54" s="113"/>
      <c r="F54" s="112"/>
      <c r="G54" s="114"/>
      <c r="H54" s="115"/>
      <c r="I54" s="55"/>
      <c r="L54" s="53" t="str">
        <f>IF(OR(F54="", G54=""), "", IFERROR(INDEX('Sub Contractors'!$C$11:$C$49, MATCH(F54, 'Sub Contractors'!$B$11:$B$49, 0)), ""))</f>
        <v/>
      </c>
      <c r="M54" s="44" t="str">
        <f t="shared" si="0"/>
        <v/>
      </c>
      <c r="O54" s="19" t="str">
        <f>IF($B54="", "", IF(OR($B54&lt;'Intro &amp; Setup'!$BS$4, $B54&gt;'Intro &amp; Setup'!$BS$2), "X", ""))</f>
        <v/>
      </c>
      <c r="Q54" s="19" t="str">
        <f t="shared" si="1"/>
        <v/>
      </c>
      <c r="S54" s="75">
        <f t="shared" si="2"/>
        <v>0</v>
      </c>
    </row>
    <row r="55" spans="1:21" x14ac:dyDescent="0.25">
      <c r="A55" s="55"/>
      <c r="B55" s="111"/>
      <c r="C55" s="112"/>
      <c r="D55" s="113"/>
      <c r="E55" s="113"/>
      <c r="F55" s="112"/>
      <c r="G55" s="114"/>
      <c r="H55" s="115"/>
      <c r="I55" s="55"/>
      <c r="L55" s="53" t="str">
        <f>IF(OR(F55="", G55=""), "", IFERROR(INDEX('Sub Contractors'!$C$11:$C$49, MATCH(F55, 'Sub Contractors'!$B$11:$B$49, 0)), ""))</f>
        <v/>
      </c>
      <c r="M55" s="44" t="str">
        <f t="shared" si="0"/>
        <v/>
      </c>
      <c r="O55" s="19" t="str">
        <f>IF($B55="", "", IF(OR($B55&lt;'Intro &amp; Setup'!$BS$4, $B55&gt;'Intro &amp; Setup'!$BS$2), "X", ""))</f>
        <v/>
      </c>
      <c r="Q55" s="19" t="str">
        <f t="shared" si="1"/>
        <v/>
      </c>
      <c r="S55" s="75">
        <f t="shared" si="2"/>
        <v>0</v>
      </c>
    </row>
    <row r="56" spans="1:21" x14ac:dyDescent="0.25">
      <c r="A56" s="55"/>
      <c r="B56" s="111"/>
      <c r="C56" s="112"/>
      <c r="D56" s="113"/>
      <c r="E56" s="113"/>
      <c r="F56" s="112"/>
      <c r="G56" s="114"/>
      <c r="H56" s="115"/>
      <c r="I56" s="55"/>
      <c r="L56" s="53" t="str">
        <f>IF(OR(F56="", G56=""), "", IFERROR(INDEX('Sub Contractors'!$C$11:$C$49, MATCH(F56, 'Sub Contractors'!$B$11:$B$49, 0)), ""))</f>
        <v/>
      </c>
      <c r="M56" s="44" t="str">
        <f t="shared" si="0"/>
        <v/>
      </c>
      <c r="O56" s="19" t="str">
        <f>IF($B56="", "", IF(OR($B56&lt;'Intro &amp; Setup'!$BS$4, $B56&gt;'Intro &amp; Setup'!$BS$2), "X", ""))</f>
        <v/>
      </c>
      <c r="Q56" s="19" t="str">
        <f t="shared" si="1"/>
        <v/>
      </c>
      <c r="S56" s="75">
        <f t="shared" si="2"/>
        <v>0</v>
      </c>
    </row>
    <row r="57" spans="1:21" x14ac:dyDescent="0.25">
      <c r="A57" s="55"/>
      <c r="B57" s="111"/>
      <c r="C57" s="112"/>
      <c r="D57" s="113"/>
      <c r="E57" s="113"/>
      <c r="F57" s="112"/>
      <c r="G57" s="114"/>
      <c r="H57" s="115"/>
      <c r="I57" s="55"/>
      <c r="L57" s="53" t="str">
        <f>IF(OR(F57="", G57=""), "", IFERROR(INDEX('Sub Contractors'!$C$11:$C$49, MATCH(F57, 'Sub Contractors'!$B$11:$B$49, 0)), ""))</f>
        <v/>
      </c>
      <c r="M57" s="44" t="str">
        <f t="shared" si="0"/>
        <v/>
      </c>
      <c r="O57" s="19" t="str">
        <f>IF($B57="", "", IF(OR($B57&lt;'Intro &amp; Setup'!$BS$4, $B57&gt;'Intro &amp; Setup'!$BS$2), "X", ""))</f>
        <v/>
      </c>
      <c r="Q57" s="19" t="str">
        <f t="shared" si="1"/>
        <v/>
      </c>
      <c r="S57" s="75">
        <f t="shared" si="2"/>
        <v>0</v>
      </c>
    </row>
    <row r="58" spans="1:21" x14ac:dyDescent="0.25">
      <c r="A58" s="55"/>
      <c r="B58" s="111"/>
      <c r="C58" s="112"/>
      <c r="D58" s="113"/>
      <c r="E58" s="113"/>
      <c r="F58" s="112"/>
      <c r="G58" s="114"/>
      <c r="H58" s="115"/>
      <c r="I58" s="55"/>
      <c r="L58" s="53" t="str">
        <f>IF(OR(F58="", G58=""), "", IFERROR(INDEX('Sub Contractors'!$C$11:$C$49, MATCH(F58, 'Sub Contractors'!$B$11:$B$49, 0)), ""))</f>
        <v/>
      </c>
      <c r="M58" s="44" t="str">
        <f t="shared" si="0"/>
        <v/>
      </c>
      <c r="O58" s="19" t="str">
        <f>IF($B58="", "", IF(OR($B58&lt;'Intro &amp; Setup'!$BS$4, $B58&gt;'Intro &amp; Setup'!$BS$2), "X", ""))</f>
        <v/>
      </c>
      <c r="Q58" s="19" t="str">
        <f t="shared" si="1"/>
        <v/>
      </c>
      <c r="S58" s="75">
        <f t="shared" si="2"/>
        <v>0</v>
      </c>
    </row>
    <row r="59" spans="1:21" x14ac:dyDescent="0.25">
      <c r="A59" s="55"/>
      <c r="B59" s="111"/>
      <c r="C59" s="112"/>
      <c r="D59" s="113"/>
      <c r="E59" s="113"/>
      <c r="F59" s="112"/>
      <c r="G59" s="114"/>
      <c r="H59" s="115"/>
      <c r="I59" s="55"/>
      <c r="L59" s="53" t="str">
        <f>IF(OR(F59="", G59=""), "", IFERROR(INDEX('Sub Contractors'!$C$11:$C$49, MATCH(F59, 'Sub Contractors'!$B$11:$B$49, 0)), ""))</f>
        <v/>
      </c>
      <c r="M59" s="44" t="str">
        <f t="shared" si="0"/>
        <v/>
      </c>
      <c r="O59" s="19" t="str">
        <f>IF($B59="", "", IF(OR($B59&lt;'Intro &amp; Setup'!$BS$4, $B59&gt;'Intro &amp; Setup'!$BS$2), "X", ""))</f>
        <v/>
      </c>
      <c r="Q59" s="19" t="str">
        <f t="shared" si="1"/>
        <v/>
      </c>
      <c r="S59" s="75">
        <f t="shared" si="2"/>
        <v>0</v>
      </c>
    </row>
    <row r="60" spans="1:21" x14ac:dyDescent="0.25">
      <c r="A60" s="55"/>
      <c r="B60" s="111"/>
      <c r="C60" s="112"/>
      <c r="D60" s="113"/>
      <c r="E60" s="113"/>
      <c r="F60" s="112"/>
      <c r="G60" s="114"/>
      <c r="H60" s="115"/>
      <c r="I60" s="55"/>
      <c r="L60" s="53" t="str">
        <f>IF(OR(F60="", G60=""), "", IFERROR(INDEX('Sub Contractors'!$C$11:$C$49, MATCH(F60, 'Sub Contractors'!$B$11:$B$49, 0)), ""))</f>
        <v/>
      </c>
      <c r="M60" s="44" t="str">
        <f t="shared" si="0"/>
        <v/>
      </c>
      <c r="O60" s="19" t="str">
        <f>IF($B60="", "", IF(OR($B60&lt;'Intro &amp; Setup'!$BS$4, $B60&gt;'Intro &amp; Setup'!$BS$2), "X", ""))</f>
        <v/>
      </c>
      <c r="Q60" s="19" t="str">
        <f t="shared" si="1"/>
        <v/>
      </c>
      <c r="S60" s="75">
        <f t="shared" si="2"/>
        <v>0</v>
      </c>
    </row>
    <row r="61" spans="1:21" x14ac:dyDescent="0.25">
      <c r="A61" s="55"/>
      <c r="B61" s="111"/>
      <c r="C61" s="112"/>
      <c r="D61" s="113"/>
      <c r="E61" s="113"/>
      <c r="F61" s="112"/>
      <c r="G61" s="114"/>
      <c r="H61" s="115"/>
      <c r="I61" s="55"/>
      <c r="L61" s="53" t="str">
        <f>IF(OR(F61="", G61=""), "", IFERROR(INDEX('Sub Contractors'!$C$11:$C$49, MATCH(F61, 'Sub Contractors'!$B$11:$B$49, 0)), ""))</f>
        <v/>
      </c>
      <c r="M61" s="44" t="str">
        <f t="shared" si="0"/>
        <v/>
      </c>
      <c r="O61" s="19" t="str">
        <f>IF($B61="", "", IF(OR($B61&lt;'Intro &amp; Setup'!$BS$4, $B61&gt;'Intro &amp; Setup'!$BS$2), "X", ""))</f>
        <v/>
      </c>
      <c r="Q61" s="19" t="str">
        <f t="shared" si="1"/>
        <v/>
      </c>
      <c r="S61" s="75">
        <f t="shared" si="2"/>
        <v>0</v>
      </c>
    </row>
    <row r="62" spans="1:21" x14ac:dyDescent="0.25">
      <c r="A62" s="55"/>
      <c r="B62" s="111"/>
      <c r="C62" s="112"/>
      <c r="D62" s="113"/>
      <c r="E62" s="113"/>
      <c r="F62" s="112"/>
      <c r="G62" s="114"/>
      <c r="H62" s="115"/>
      <c r="I62" s="55"/>
      <c r="L62" s="53" t="str">
        <f>IF(OR(F62="", G62=""), "", IFERROR(INDEX('Sub Contractors'!$C$11:$C$49, MATCH(F62, 'Sub Contractors'!$B$11:$B$49, 0)), ""))</f>
        <v/>
      </c>
      <c r="M62" s="44" t="str">
        <f t="shared" si="0"/>
        <v/>
      </c>
      <c r="O62" s="19" t="str">
        <f>IF($B62="", "", IF(OR($B62&lt;'Intro &amp; Setup'!$BS$4, $B62&gt;'Intro &amp; Setup'!$BS$2), "X", ""))</f>
        <v/>
      </c>
      <c r="Q62" s="19" t="str">
        <f t="shared" si="1"/>
        <v/>
      </c>
      <c r="S62" s="75">
        <f t="shared" si="2"/>
        <v>0</v>
      </c>
    </row>
    <row r="63" spans="1:21" x14ac:dyDescent="0.25">
      <c r="A63" s="55"/>
      <c r="B63" s="111"/>
      <c r="C63" s="112"/>
      <c r="D63" s="113"/>
      <c r="E63" s="113"/>
      <c r="F63" s="112"/>
      <c r="G63" s="114"/>
      <c r="H63" s="115"/>
      <c r="I63" s="55"/>
      <c r="L63" s="53" t="str">
        <f>IF(OR(F63="", G63=""), "", IFERROR(INDEX('Sub Contractors'!$C$11:$C$49, MATCH(F63, 'Sub Contractors'!$B$11:$B$49, 0)), ""))</f>
        <v/>
      </c>
      <c r="M63" s="44" t="str">
        <f t="shared" si="0"/>
        <v/>
      </c>
      <c r="O63" s="19" t="str">
        <f>IF($B63="", "", IF(OR($B63&lt;'Intro &amp; Setup'!$BS$4, $B63&gt;'Intro &amp; Setup'!$BS$2), "X", ""))</f>
        <v/>
      </c>
      <c r="Q63" s="19" t="str">
        <f t="shared" si="1"/>
        <v/>
      </c>
      <c r="S63" s="75">
        <f t="shared" si="2"/>
        <v>0</v>
      </c>
    </row>
    <row r="64" spans="1:21" x14ac:dyDescent="0.25">
      <c r="A64" s="55"/>
      <c r="B64" s="111"/>
      <c r="C64" s="112"/>
      <c r="D64" s="113"/>
      <c r="E64" s="113"/>
      <c r="F64" s="112"/>
      <c r="G64" s="114"/>
      <c r="H64" s="115"/>
      <c r="I64" s="55"/>
      <c r="L64" s="53" t="str">
        <f>IF(OR(F64="", G64=""), "", IFERROR(INDEX('Sub Contractors'!$C$11:$C$49, MATCH(F64, 'Sub Contractors'!$B$11:$B$49, 0)), ""))</f>
        <v/>
      </c>
      <c r="M64" s="44" t="str">
        <f t="shared" si="0"/>
        <v/>
      </c>
      <c r="O64" s="19" t="str">
        <f>IF($B64="", "", IF(OR($B64&lt;'Intro &amp; Setup'!$BS$4, $B64&gt;'Intro &amp; Setup'!$BS$2), "X", ""))</f>
        <v/>
      </c>
      <c r="Q64" s="19" t="str">
        <f t="shared" si="1"/>
        <v/>
      </c>
      <c r="S64" s="75">
        <f t="shared" si="2"/>
        <v>0</v>
      </c>
    </row>
    <row r="65" spans="1:19" x14ac:dyDescent="0.25">
      <c r="A65" s="55"/>
      <c r="B65" s="111"/>
      <c r="C65" s="112"/>
      <c r="D65" s="113"/>
      <c r="E65" s="113"/>
      <c r="F65" s="112"/>
      <c r="G65" s="114"/>
      <c r="H65" s="115"/>
      <c r="I65" s="55"/>
      <c r="L65" s="53" t="str">
        <f>IF(OR(F65="", G65=""), "", IFERROR(INDEX('Sub Contractors'!$C$11:$C$49, MATCH(F65, 'Sub Contractors'!$B$11:$B$49, 0)), ""))</f>
        <v/>
      </c>
      <c r="M65" s="44" t="str">
        <f t="shared" si="0"/>
        <v/>
      </c>
      <c r="O65" s="19" t="str">
        <f>IF($B65="", "", IF(OR($B65&lt;'Intro &amp; Setup'!$BS$4, $B65&gt;'Intro &amp; Setup'!$BS$2), "X", ""))</f>
        <v/>
      </c>
      <c r="Q65" s="19" t="str">
        <f t="shared" si="1"/>
        <v/>
      </c>
      <c r="S65" s="75">
        <f t="shared" si="2"/>
        <v>0</v>
      </c>
    </row>
    <row r="66" spans="1:19" x14ac:dyDescent="0.25">
      <c r="A66" s="55"/>
      <c r="B66" s="111"/>
      <c r="C66" s="112"/>
      <c r="D66" s="113"/>
      <c r="E66" s="113"/>
      <c r="F66" s="112"/>
      <c r="G66" s="114"/>
      <c r="H66" s="115"/>
      <c r="I66" s="55"/>
      <c r="L66" s="53" t="str">
        <f>IF(OR(F66="", G66=""), "", IFERROR(INDEX('Sub Contractors'!$C$11:$C$49, MATCH(F66, 'Sub Contractors'!$B$11:$B$49, 0)), ""))</f>
        <v/>
      </c>
      <c r="M66" s="44" t="str">
        <f t="shared" si="0"/>
        <v/>
      </c>
      <c r="O66" s="19" t="str">
        <f>IF($B66="", "", IF(OR($B66&lt;'Intro &amp; Setup'!$BS$4, $B66&gt;'Intro &amp; Setup'!$BS$2), "X", ""))</f>
        <v/>
      </c>
      <c r="Q66" s="19" t="str">
        <f t="shared" si="1"/>
        <v/>
      </c>
      <c r="S66" s="75">
        <f t="shared" si="2"/>
        <v>0</v>
      </c>
    </row>
    <row r="67" spans="1:19" x14ac:dyDescent="0.25">
      <c r="A67" s="55"/>
      <c r="B67" s="111"/>
      <c r="C67" s="112"/>
      <c r="D67" s="113"/>
      <c r="E67" s="113"/>
      <c r="F67" s="112"/>
      <c r="G67" s="114"/>
      <c r="H67" s="115"/>
      <c r="I67" s="55"/>
      <c r="L67" s="53" t="str">
        <f>IF(OR(F67="", G67=""), "", IFERROR(INDEX('Sub Contractors'!$C$11:$C$49, MATCH(F67, 'Sub Contractors'!$B$11:$B$49, 0)), ""))</f>
        <v/>
      </c>
      <c r="M67" s="44" t="str">
        <f t="shared" si="0"/>
        <v/>
      </c>
      <c r="O67" s="19" t="str">
        <f>IF($B67="", "", IF(OR($B67&lt;'Intro &amp; Setup'!$BS$4, $B67&gt;'Intro &amp; Setup'!$BS$2), "X", ""))</f>
        <v/>
      </c>
      <c r="Q67" s="19" t="str">
        <f t="shared" si="1"/>
        <v/>
      </c>
      <c r="S67" s="75">
        <f t="shared" si="2"/>
        <v>0</v>
      </c>
    </row>
    <row r="68" spans="1:19" x14ac:dyDescent="0.25">
      <c r="A68" s="55"/>
      <c r="B68" s="111"/>
      <c r="C68" s="112"/>
      <c r="D68" s="113"/>
      <c r="E68" s="113"/>
      <c r="F68" s="112"/>
      <c r="G68" s="114"/>
      <c r="H68" s="115"/>
      <c r="I68" s="55"/>
      <c r="L68" s="53" t="str">
        <f>IF(OR(F68="", G68=""), "", IFERROR(INDEX('Sub Contractors'!$C$11:$C$49, MATCH(F68, 'Sub Contractors'!$B$11:$B$49, 0)), ""))</f>
        <v/>
      </c>
      <c r="M68" s="44" t="str">
        <f t="shared" si="0"/>
        <v/>
      </c>
      <c r="O68" s="19" t="str">
        <f>IF($B68="", "", IF(OR($B68&lt;'Intro &amp; Setup'!$BS$4, $B68&gt;'Intro &amp; Setup'!$BS$2), "X", ""))</f>
        <v/>
      </c>
      <c r="Q68" s="19" t="str">
        <f t="shared" si="1"/>
        <v/>
      </c>
      <c r="S68" s="75">
        <f t="shared" si="2"/>
        <v>0</v>
      </c>
    </row>
    <row r="69" spans="1:19" x14ac:dyDescent="0.25">
      <c r="A69" s="55"/>
      <c r="B69" s="111"/>
      <c r="C69" s="112"/>
      <c r="D69" s="113"/>
      <c r="E69" s="113"/>
      <c r="F69" s="112"/>
      <c r="G69" s="114"/>
      <c r="H69" s="115"/>
      <c r="I69" s="55"/>
      <c r="L69" s="53" t="str">
        <f>IF(OR(F69="", G69=""), "", IFERROR(INDEX('Sub Contractors'!$C$11:$C$49, MATCH(F69, 'Sub Contractors'!$B$11:$B$49, 0)), ""))</f>
        <v/>
      </c>
      <c r="M69" s="44" t="str">
        <f t="shared" si="0"/>
        <v/>
      </c>
      <c r="O69" s="19" t="str">
        <f>IF($B69="", "", IF(OR($B69&lt;'Intro &amp; Setup'!$BS$4, $B69&gt;'Intro &amp; Setup'!$BS$2), "X", ""))</f>
        <v/>
      </c>
      <c r="Q69" s="19" t="str">
        <f t="shared" si="1"/>
        <v/>
      </c>
      <c r="S69" s="75">
        <f t="shared" si="2"/>
        <v>0</v>
      </c>
    </row>
    <row r="70" spans="1:19" x14ac:dyDescent="0.25">
      <c r="A70" s="55"/>
      <c r="B70" s="111"/>
      <c r="C70" s="112"/>
      <c r="D70" s="113"/>
      <c r="E70" s="113"/>
      <c r="F70" s="112"/>
      <c r="G70" s="114"/>
      <c r="H70" s="115"/>
      <c r="I70" s="55"/>
      <c r="L70" s="53" t="str">
        <f>IF(OR(F70="", G70=""), "", IFERROR(INDEX('Sub Contractors'!$C$11:$C$49, MATCH(F70, 'Sub Contractors'!$B$11:$B$49, 0)), ""))</f>
        <v/>
      </c>
      <c r="M70" s="44" t="str">
        <f t="shared" si="0"/>
        <v/>
      </c>
      <c r="O70" s="19" t="str">
        <f>IF($B70="", "", IF(OR($B70&lt;'Intro &amp; Setup'!$BS$4, $B70&gt;'Intro &amp; Setup'!$BS$2), "X", ""))</f>
        <v/>
      </c>
      <c r="Q70" s="19" t="str">
        <f t="shared" si="1"/>
        <v/>
      </c>
      <c r="S70" s="75">
        <f t="shared" si="2"/>
        <v>0</v>
      </c>
    </row>
    <row r="71" spans="1:19" x14ac:dyDescent="0.25">
      <c r="A71" s="55"/>
      <c r="B71" s="111"/>
      <c r="C71" s="112"/>
      <c r="D71" s="113"/>
      <c r="E71" s="113"/>
      <c r="F71" s="112"/>
      <c r="G71" s="114"/>
      <c r="H71" s="115"/>
      <c r="I71" s="55"/>
      <c r="L71" s="53" t="str">
        <f>IF(OR(F71="", G71=""), "", IFERROR(INDEX('Sub Contractors'!$C$11:$C$49, MATCH(F71, 'Sub Contractors'!$B$11:$B$49, 0)), ""))</f>
        <v/>
      </c>
      <c r="M71" s="44" t="str">
        <f t="shared" si="0"/>
        <v/>
      </c>
      <c r="O71" s="19" t="str">
        <f>IF($B71="", "", IF(OR($B71&lt;'Intro &amp; Setup'!$BS$4, $B71&gt;'Intro &amp; Setup'!$BS$2), "X", ""))</f>
        <v/>
      </c>
      <c r="Q71" s="19" t="str">
        <f t="shared" si="1"/>
        <v/>
      </c>
      <c r="S71" s="75">
        <f t="shared" si="2"/>
        <v>0</v>
      </c>
    </row>
    <row r="72" spans="1:19" x14ac:dyDescent="0.25">
      <c r="A72" s="55"/>
      <c r="B72" s="111"/>
      <c r="C72" s="112"/>
      <c r="D72" s="113"/>
      <c r="E72" s="113"/>
      <c r="F72" s="112"/>
      <c r="G72" s="114"/>
      <c r="H72" s="115"/>
      <c r="I72" s="55"/>
      <c r="L72" s="53" t="str">
        <f>IF(OR(F72="", G72=""), "", IFERROR(INDEX('Sub Contractors'!$C$11:$C$49, MATCH(F72, 'Sub Contractors'!$B$11:$B$49, 0)), ""))</f>
        <v/>
      </c>
      <c r="M72" s="44" t="str">
        <f t="shared" si="0"/>
        <v/>
      </c>
      <c r="O72" s="19" t="str">
        <f>IF($B72="", "", IF(OR($B72&lt;'Intro &amp; Setup'!$BS$4, $B72&gt;'Intro &amp; Setup'!$BS$2), "X", ""))</f>
        <v/>
      </c>
      <c r="Q72" s="19" t="str">
        <f t="shared" si="1"/>
        <v/>
      </c>
      <c r="S72" s="75">
        <f t="shared" si="2"/>
        <v>0</v>
      </c>
    </row>
    <row r="73" spans="1:19" x14ac:dyDescent="0.25">
      <c r="A73" s="55"/>
      <c r="B73" s="111"/>
      <c r="C73" s="112"/>
      <c r="D73" s="113"/>
      <c r="E73" s="113"/>
      <c r="F73" s="112"/>
      <c r="G73" s="114"/>
      <c r="H73" s="115"/>
      <c r="I73" s="55"/>
      <c r="L73" s="53" t="str">
        <f>IF(OR(F73="", G73=""), "", IFERROR(INDEX('Sub Contractors'!$C$11:$C$49, MATCH(F73, 'Sub Contractors'!$B$11:$B$49, 0)), ""))</f>
        <v/>
      </c>
      <c r="M73" s="44" t="str">
        <f t="shared" si="0"/>
        <v/>
      </c>
      <c r="O73" s="19" t="str">
        <f>IF($B73="", "", IF(OR($B73&lt;'Intro &amp; Setup'!$BS$4, $B73&gt;'Intro &amp; Setup'!$BS$2), "X", ""))</f>
        <v/>
      </c>
      <c r="Q73" s="19" t="str">
        <f t="shared" si="1"/>
        <v/>
      </c>
      <c r="S73" s="75">
        <f t="shared" si="2"/>
        <v>0</v>
      </c>
    </row>
    <row r="74" spans="1:19" x14ac:dyDescent="0.25">
      <c r="A74" s="55"/>
      <c r="B74" s="111"/>
      <c r="C74" s="112"/>
      <c r="D74" s="113"/>
      <c r="E74" s="113"/>
      <c r="F74" s="112"/>
      <c r="G74" s="114"/>
      <c r="H74" s="115"/>
      <c r="I74" s="55"/>
      <c r="L74" s="53" t="str">
        <f>IF(OR(F74="", G74=""), "", IFERROR(INDEX('Sub Contractors'!$C$11:$C$49, MATCH(F74, 'Sub Contractors'!$B$11:$B$49, 0)), ""))</f>
        <v/>
      </c>
      <c r="M74" s="44" t="str">
        <f t="shared" si="0"/>
        <v/>
      </c>
      <c r="O74" s="19" t="str">
        <f>IF($B74="", "", IF(OR($B74&lt;'Intro &amp; Setup'!$BS$4, $B74&gt;'Intro &amp; Setup'!$BS$2), "X", ""))</f>
        <v/>
      </c>
      <c r="Q74" s="19" t="str">
        <f t="shared" si="1"/>
        <v/>
      </c>
      <c r="S74" s="75">
        <f t="shared" si="2"/>
        <v>0</v>
      </c>
    </row>
    <row r="75" spans="1:19" x14ac:dyDescent="0.25">
      <c r="A75" s="55"/>
      <c r="B75" s="111"/>
      <c r="C75" s="112"/>
      <c r="D75" s="113"/>
      <c r="E75" s="113"/>
      <c r="F75" s="112"/>
      <c r="G75" s="114"/>
      <c r="H75" s="115"/>
      <c r="I75" s="55"/>
      <c r="L75" s="53" t="str">
        <f>IF(OR(F75="", G75=""), "", IFERROR(INDEX('Sub Contractors'!$C$11:$C$49, MATCH(F75, 'Sub Contractors'!$B$11:$B$49, 0)), ""))</f>
        <v/>
      </c>
      <c r="M75" s="44" t="str">
        <f t="shared" si="0"/>
        <v/>
      </c>
      <c r="O75" s="19" t="str">
        <f>IF($B75="", "", IF(OR($B75&lt;'Intro &amp; Setup'!$BS$4, $B75&gt;'Intro &amp; Setup'!$BS$2), "X", ""))</f>
        <v/>
      </c>
      <c r="Q75" s="19" t="str">
        <f t="shared" si="1"/>
        <v/>
      </c>
      <c r="S75" s="75">
        <f t="shared" si="2"/>
        <v>0</v>
      </c>
    </row>
    <row r="76" spans="1:19" x14ac:dyDescent="0.25">
      <c r="A76" s="55"/>
      <c r="B76" s="111"/>
      <c r="C76" s="112"/>
      <c r="D76" s="113"/>
      <c r="E76" s="113"/>
      <c r="F76" s="112"/>
      <c r="G76" s="114"/>
      <c r="H76" s="115"/>
      <c r="I76" s="55"/>
      <c r="L76" s="53" t="str">
        <f>IF(OR(F76="", G76=""), "", IFERROR(INDEX('Sub Contractors'!$C$11:$C$49, MATCH(F76, 'Sub Contractors'!$B$11:$B$49, 0)), ""))</f>
        <v/>
      </c>
      <c r="M76" s="44" t="str">
        <f t="shared" ref="M76:M139" si="3">IF($L76="", "", $L76*$G76*24)</f>
        <v/>
      </c>
      <c r="O76" s="19" t="str">
        <f>IF($B76="", "", IF(OR($B76&lt;'Intro &amp; Setup'!$BS$4, $B76&gt;'Intro &amp; Setup'!$BS$2), "X", ""))</f>
        <v/>
      </c>
      <c r="Q76" s="19" t="str">
        <f t="shared" ref="Q76:Q139" si="4">IF($B76="", "", TEXT($B76, "mmm yyyy"))</f>
        <v/>
      </c>
      <c r="S76" s="75">
        <f t="shared" ref="S76:S139" si="5">$E76-$D76-$H76</f>
        <v>0</v>
      </c>
    </row>
    <row r="77" spans="1:19" x14ac:dyDescent="0.25">
      <c r="A77" s="55"/>
      <c r="B77" s="111"/>
      <c r="C77" s="112"/>
      <c r="D77" s="113"/>
      <c r="E77" s="113"/>
      <c r="F77" s="112"/>
      <c r="G77" s="114"/>
      <c r="H77" s="115"/>
      <c r="I77" s="55"/>
      <c r="L77" s="53" t="str">
        <f>IF(OR(F77="", G77=""), "", IFERROR(INDEX('Sub Contractors'!$C$11:$C$49, MATCH(F77, 'Sub Contractors'!$B$11:$B$49, 0)), ""))</f>
        <v/>
      </c>
      <c r="M77" s="44" t="str">
        <f t="shared" si="3"/>
        <v/>
      </c>
      <c r="O77" s="19" t="str">
        <f>IF($B77="", "", IF(OR($B77&lt;'Intro &amp; Setup'!$BS$4, $B77&gt;'Intro &amp; Setup'!$BS$2), "X", ""))</f>
        <v/>
      </c>
      <c r="Q77" s="19" t="str">
        <f t="shared" si="4"/>
        <v/>
      </c>
      <c r="S77" s="75">
        <f t="shared" si="5"/>
        <v>0</v>
      </c>
    </row>
    <row r="78" spans="1:19" x14ac:dyDescent="0.25">
      <c r="A78" s="55"/>
      <c r="B78" s="111"/>
      <c r="C78" s="112"/>
      <c r="D78" s="113"/>
      <c r="E78" s="113"/>
      <c r="F78" s="112"/>
      <c r="G78" s="114"/>
      <c r="H78" s="115"/>
      <c r="I78" s="55"/>
      <c r="L78" s="53" t="str">
        <f>IF(OR(F78="", G78=""), "", IFERROR(INDEX('Sub Contractors'!$C$11:$C$49, MATCH(F78, 'Sub Contractors'!$B$11:$B$49, 0)), ""))</f>
        <v/>
      </c>
      <c r="M78" s="44" t="str">
        <f t="shared" si="3"/>
        <v/>
      </c>
      <c r="O78" s="19" t="str">
        <f>IF($B78="", "", IF(OR($B78&lt;'Intro &amp; Setup'!$BS$4, $B78&gt;'Intro &amp; Setup'!$BS$2), "X", ""))</f>
        <v/>
      </c>
      <c r="Q78" s="19" t="str">
        <f t="shared" si="4"/>
        <v/>
      </c>
      <c r="S78" s="75">
        <f t="shared" si="5"/>
        <v>0</v>
      </c>
    </row>
    <row r="79" spans="1:19" x14ac:dyDescent="0.25">
      <c r="A79" s="55"/>
      <c r="B79" s="111"/>
      <c r="C79" s="112"/>
      <c r="D79" s="113"/>
      <c r="E79" s="113"/>
      <c r="F79" s="112"/>
      <c r="G79" s="114"/>
      <c r="H79" s="115"/>
      <c r="I79" s="55"/>
      <c r="L79" s="53" t="str">
        <f>IF(OR(F79="", G79=""), "", IFERROR(INDEX('Sub Contractors'!$C$11:$C$49, MATCH(F79, 'Sub Contractors'!$B$11:$B$49, 0)), ""))</f>
        <v/>
      </c>
      <c r="M79" s="44" t="str">
        <f t="shared" si="3"/>
        <v/>
      </c>
      <c r="O79" s="19" t="str">
        <f>IF($B79="", "", IF(OR($B79&lt;'Intro &amp; Setup'!$BS$4, $B79&gt;'Intro &amp; Setup'!$BS$2), "X", ""))</f>
        <v/>
      </c>
      <c r="Q79" s="19" t="str">
        <f t="shared" si="4"/>
        <v/>
      </c>
      <c r="S79" s="75">
        <f t="shared" si="5"/>
        <v>0</v>
      </c>
    </row>
    <row r="80" spans="1:19" x14ac:dyDescent="0.25">
      <c r="A80" s="55"/>
      <c r="B80" s="111"/>
      <c r="C80" s="112"/>
      <c r="D80" s="113"/>
      <c r="E80" s="113"/>
      <c r="F80" s="112"/>
      <c r="G80" s="114"/>
      <c r="H80" s="115"/>
      <c r="I80" s="55"/>
      <c r="L80" s="53" t="str">
        <f>IF(OR(F80="", G80=""), "", IFERROR(INDEX('Sub Contractors'!$C$11:$C$49, MATCH(F80, 'Sub Contractors'!$B$11:$B$49, 0)), ""))</f>
        <v/>
      </c>
      <c r="M80" s="44" t="str">
        <f t="shared" si="3"/>
        <v/>
      </c>
      <c r="O80" s="19" t="str">
        <f>IF($B80="", "", IF(OR($B80&lt;'Intro &amp; Setup'!$BS$4, $B80&gt;'Intro &amp; Setup'!$BS$2), "X", ""))</f>
        <v/>
      </c>
      <c r="Q80" s="19" t="str">
        <f t="shared" si="4"/>
        <v/>
      </c>
      <c r="S80" s="75">
        <f t="shared" si="5"/>
        <v>0</v>
      </c>
    </row>
    <row r="81" spans="1:19" x14ac:dyDescent="0.25">
      <c r="A81" s="55"/>
      <c r="B81" s="111"/>
      <c r="C81" s="112"/>
      <c r="D81" s="113"/>
      <c r="E81" s="113"/>
      <c r="F81" s="112"/>
      <c r="G81" s="114"/>
      <c r="H81" s="115"/>
      <c r="I81" s="55"/>
      <c r="L81" s="53" t="str">
        <f>IF(OR(F81="", G81=""), "", IFERROR(INDEX('Sub Contractors'!$C$11:$C$49, MATCH(F81, 'Sub Contractors'!$B$11:$B$49, 0)), ""))</f>
        <v/>
      </c>
      <c r="M81" s="44" t="str">
        <f t="shared" si="3"/>
        <v/>
      </c>
      <c r="O81" s="19" t="str">
        <f>IF($B81="", "", IF(OR($B81&lt;'Intro &amp; Setup'!$BS$4, $B81&gt;'Intro &amp; Setup'!$BS$2), "X", ""))</f>
        <v/>
      </c>
      <c r="Q81" s="19" t="str">
        <f t="shared" si="4"/>
        <v/>
      </c>
      <c r="S81" s="75">
        <f t="shared" si="5"/>
        <v>0</v>
      </c>
    </row>
    <row r="82" spans="1:19" x14ac:dyDescent="0.25">
      <c r="A82" s="55"/>
      <c r="B82" s="111"/>
      <c r="C82" s="112"/>
      <c r="D82" s="113"/>
      <c r="E82" s="113"/>
      <c r="F82" s="112"/>
      <c r="G82" s="114"/>
      <c r="H82" s="115"/>
      <c r="I82" s="55"/>
      <c r="L82" s="53" t="str">
        <f>IF(OR(F82="", G82=""), "", IFERROR(INDEX('Sub Contractors'!$C$11:$C$49, MATCH(F82, 'Sub Contractors'!$B$11:$B$49, 0)), ""))</f>
        <v/>
      </c>
      <c r="M82" s="44" t="str">
        <f t="shared" si="3"/>
        <v/>
      </c>
      <c r="O82" s="19" t="str">
        <f>IF($B82="", "", IF(OR($B82&lt;'Intro &amp; Setup'!$BS$4, $B82&gt;'Intro &amp; Setup'!$BS$2), "X", ""))</f>
        <v/>
      </c>
      <c r="Q82" s="19" t="str">
        <f t="shared" si="4"/>
        <v/>
      </c>
      <c r="S82" s="75">
        <f t="shared" si="5"/>
        <v>0</v>
      </c>
    </row>
    <row r="83" spans="1:19" x14ac:dyDescent="0.25">
      <c r="A83" s="55"/>
      <c r="B83" s="111"/>
      <c r="C83" s="112"/>
      <c r="D83" s="113"/>
      <c r="E83" s="113"/>
      <c r="F83" s="112"/>
      <c r="G83" s="114"/>
      <c r="H83" s="115"/>
      <c r="I83" s="55"/>
      <c r="L83" s="53" t="str">
        <f>IF(OR(F83="", G83=""), "", IFERROR(INDEX('Sub Contractors'!$C$11:$C$49, MATCH(F83, 'Sub Contractors'!$B$11:$B$49, 0)), ""))</f>
        <v/>
      </c>
      <c r="M83" s="44" t="str">
        <f t="shared" si="3"/>
        <v/>
      </c>
      <c r="O83" s="19" t="str">
        <f>IF($B83="", "", IF(OR($B83&lt;'Intro &amp; Setup'!$BS$4, $B83&gt;'Intro &amp; Setup'!$BS$2), "X", ""))</f>
        <v/>
      </c>
      <c r="Q83" s="19" t="str">
        <f t="shared" si="4"/>
        <v/>
      </c>
      <c r="S83" s="75">
        <f t="shared" si="5"/>
        <v>0</v>
      </c>
    </row>
    <row r="84" spans="1:19" x14ac:dyDescent="0.25">
      <c r="A84" s="55"/>
      <c r="B84" s="111"/>
      <c r="C84" s="112"/>
      <c r="D84" s="113"/>
      <c r="E84" s="113"/>
      <c r="F84" s="112"/>
      <c r="G84" s="114"/>
      <c r="H84" s="115"/>
      <c r="I84" s="55"/>
      <c r="L84" s="53" t="str">
        <f>IF(OR(F84="", G84=""), "", IFERROR(INDEX('Sub Contractors'!$C$11:$C$49, MATCH(F84, 'Sub Contractors'!$B$11:$B$49, 0)), ""))</f>
        <v/>
      </c>
      <c r="M84" s="44" t="str">
        <f t="shared" si="3"/>
        <v/>
      </c>
      <c r="O84" s="19" t="str">
        <f>IF($B84="", "", IF(OR($B84&lt;'Intro &amp; Setup'!$BS$4, $B84&gt;'Intro &amp; Setup'!$BS$2), "X", ""))</f>
        <v/>
      </c>
      <c r="Q84" s="19" t="str">
        <f t="shared" si="4"/>
        <v/>
      </c>
      <c r="S84" s="75">
        <f t="shared" si="5"/>
        <v>0</v>
      </c>
    </row>
    <row r="85" spans="1:19" x14ac:dyDescent="0.25">
      <c r="A85" s="55"/>
      <c r="B85" s="111"/>
      <c r="C85" s="112"/>
      <c r="D85" s="113"/>
      <c r="E85" s="113"/>
      <c r="F85" s="112"/>
      <c r="G85" s="114"/>
      <c r="H85" s="115"/>
      <c r="I85" s="55"/>
      <c r="L85" s="53" t="str">
        <f>IF(OR(F85="", G85=""), "", IFERROR(INDEX('Sub Contractors'!$C$11:$C$49, MATCH(F85, 'Sub Contractors'!$B$11:$B$49, 0)), ""))</f>
        <v/>
      </c>
      <c r="M85" s="44" t="str">
        <f t="shared" si="3"/>
        <v/>
      </c>
      <c r="O85" s="19" t="str">
        <f>IF($B85="", "", IF(OR($B85&lt;'Intro &amp; Setup'!$BS$4, $B85&gt;'Intro &amp; Setup'!$BS$2), "X", ""))</f>
        <v/>
      </c>
      <c r="Q85" s="19" t="str">
        <f t="shared" si="4"/>
        <v/>
      </c>
      <c r="S85" s="75">
        <f t="shared" si="5"/>
        <v>0</v>
      </c>
    </row>
    <row r="86" spans="1:19" x14ac:dyDescent="0.25">
      <c r="A86" s="55"/>
      <c r="B86" s="111"/>
      <c r="C86" s="112"/>
      <c r="D86" s="113"/>
      <c r="E86" s="113"/>
      <c r="F86" s="112"/>
      <c r="G86" s="114"/>
      <c r="H86" s="115"/>
      <c r="I86" s="55"/>
      <c r="L86" s="53" t="str">
        <f>IF(OR(F86="", G86=""), "", IFERROR(INDEX('Sub Contractors'!$C$11:$C$49, MATCH(F86, 'Sub Contractors'!$B$11:$B$49, 0)), ""))</f>
        <v/>
      </c>
      <c r="M86" s="44" t="str">
        <f t="shared" si="3"/>
        <v/>
      </c>
      <c r="O86" s="19" t="str">
        <f>IF($B86="", "", IF(OR($B86&lt;'Intro &amp; Setup'!$BS$4, $B86&gt;'Intro &amp; Setup'!$BS$2), "X", ""))</f>
        <v/>
      </c>
      <c r="Q86" s="19" t="str">
        <f t="shared" si="4"/>
        <v/>
      </c>
      <c r="S86" s="75">
        <f t="shared" si="5"/>
        <v>0</v>
      </c>
    </row>
    <row r="87" spans="1:19" x14ac:dyDescent="0.25">
      <c r="A87" s="55"/>
      <c r="B87" s="111"/>
      <c r="C87" s="112"/>
      <c r="D87" s="113"/>
      <c r="E87" s="113"/>
      <c r="F87" s="112"/>
      <c r="G87" s="114"/>
      <c r="H87" s="115"/>
      <c r="I87" s="55"/>
      <c r="L87" s="53" t="str">
        <f>IF(OR(F87="", G87=""), "", IFERROR(INDEX('Sub Contractors'!$C$11:$C$49, MATCH(F87, 'Sub Contractors'!$B$11:$B$49, 0)), ""))</f>
        <v/>
      </c>
      <c r="M87" s="44" t="str">
        <f t="shared" si="3"/>
        <v/>
      </c>
      <c r="O87" s="19" t="str">
        <f>IF($B87="", "", IF(OR($B87&lt;'Intro &amp; Setup'!$BS$4, $B87&gt;'Intro &amp; Setup'!$BS$2), "X", ""))</f>
        <v/>
      </c>
      <c r="Q87" s="19" t="str">
        <f t="shared" si="4"/>
        <v/>
      </c>
      <c r="S87" s="75">
        <f t="shared" si="5"/>
        <v>0</v>
      </c>
    </row>
    <row r="88" spans="1:19" x14ac:dyDescent="0.25">
      <c r="A88" s="55"/>
      <c r="B88" s="111"/>
      <c r="C88" s="112"/>
      <c r="D88" s="113"/>
      <c r="E88" s="113"/>
      <c r="F88" s="112"/>
      <c r="G88" s="114"/>
      <c r="H88" s="115"/>
      <c r="I88" s="55"/>
      <c r="L88" s="53" t="str">
        <f>IF(OR(F88="", G88=""), "", IFERROR(INDEX('Sub Contractors'!$C$11:$C$49, MATCH(F88, 'Sub Contractors'!$B$11:$B$49, 0)), ""))</f>
        <v/>
      </c>
      <c r="M88" s="44" t="str">
        <f t="shared" si="3"/>
        <v/>
      </c>
      <c r="O88" s="19" t="str">
        <f>IF($B88="", "", IF(OR($B88&lt;'Intro &amp; Setup'!$BS$4, $B88&gt;'Intro &amp; Setup'!$BS$2), "X", ""))</f>
        <v/>
      </c>
      <c r="Q88" s="19" t="str">
        <f t="shared" si="4"/>
        <v/>
      </c>
      <c r="S88" s="75">
        <f t="shared" si="5"/>
        <v>0</v>
      </c>
    </row>
    <row r="89" spans="1:19" x14ac:dyDescent="0.25">
      <c r="A89" s="55"/>
      <c r="B89" s="111"/>
      <c r="C89" s="112"/>
      <c r="D89" s="113"/>
      <c r="E89" s="113"/>
      <c r="F89" s="112"/>
      <c r="G89" s="114"/>
      <c r="H89" s="115"/>
      <c r="I89" s="55"/>
      <c r="L89" s="53" t="str">
        <f>IF(OR(F89="", G89=""), "", IFERROR(INDEX('Sub Contractors'!$C$11:$C$49, MATCH(F89, 'Sub Contractors'!$B$11:$B$49, 0)), ""))</f>
        <v/>
      </c>
      <c r="M89" s="44" t="str">
        <f t="shared" si="3"/>
        <v/>
      </c>
      <c r="O89" s="19" t="str">
        <f>IF($B89="", "", IF(OR($B89&lt;'Intro &amp; Setup'!$BS$4, $B89&gt;'Intro &amp; Setup'!$BS$2), "X", ""))</f>
        <v/>
      </c>
      <c r="Q89" s="19" t="str">
        <f t="shared" si="4"/>
        <v/>
      </c>
      <c r="S89" s="75">
        <f t="shared" si="5"/>
        <v>0</v>
      </c>
    </row>
    <row r="90" spans="1:19" x14ac:dyDescent="0.25">
      <c r="A90" s="55"/>
      <c r="B90" s="111"/>
      <c r="C90" s="112"/>
      <c r="D90" s="113"/>
      <c r="E90" s="113"/>
      <c r="F90" s="112"/>
      <c r="G90" s="114"/>
      <c r="H90" s="115"/>
      <c r="I90" s="55"/>
      <c r="L90" s="53" t="str">
        <f>IF(OR(F90="", G90=""), "", IFERROR(INDEX('Sub Contractors'!$C$11:$C$49, MATCH(F90, 'Sub Contractors'!$B$11:$B$49, 0)), ""))</f>
        <v/>
      </c>
      <c r="M90" s="44" t="str">
        <f t="shared" si="3"/>
        <v/>
      </c>
      <c r="O90" s="19" t="str">
        <f>IF($B90="", "", IF(OR($B90&lt;'Intro &amp; Setup'!$BS$4, $B90&gt;'Intro &amp; Setup'!$BS$2), "X", ""))</f>
        <v/>
      </c>
      <c r="Q90" s="19" t="str">
        <f t="shared" si="4"/>
        <v/>
      </c>
      <c r="S90" s="75">
        <f t="shared" si="5"/>
        <v>0</v>
      </c>
    </row>
    <row r="91" spans="1:19" x14ac:dyDescent="0.25">
      <c r="A91" s="55"/>
      <c r="B91" s="111"/>
      <c r="C91" s="112"/>
      <c r="D91" s="113"/>
      <c r="E91" s="113"/>
      <c r="F91" s="112"/>
      <c r="G91" s="114"/>
      <c r="H91" s="115"/>
      <c r="I91" s="55"/>
      <c r="L91" s="53" t="str">
        <f>IF(OR(F91="", G91=""), "", IFERROR(INDEX('Sub Contractors'!$C$11:$C$49, MATCH(F91, 'Sub Contractors'!$B$11:$B$49, 0)), ""))</f>
        <v/>
      </c>
      <c r="M91" s="44" t="str">
        <f t="shared" si="3"/>
        <v/>
      </c>
      <c r="O91" s="19" t="str">
        <f>IF($B91="", "", IF(OR($B91&lt;'Intro &amp; Setup'!$BS$4, $B91&gt;'Intro &amp; Setup'!$BS$2), "X", ""))</f>
        <v/>
      </c>
      <c r="Q91" s="19" t="str">
        <f t="shared" si="4"/>
        <v/>
      </c>
      <c r="S91" s="75">
        <f t="shared" si="5"/>
        <v>0</v>
      </c>
    </row>
    <row r="92" spans="1:19" x14ac:dyDescent="0.25">
      <c r="A92" s="55"/>
      <c r="B92" s="111"/>
      <c r="C92" s="112"/>
      <c r="D92" s="113"/>
      <c r="E92" s="113"/>
      <c r="F92" s="112"/>
      <c r="G92" s="114"/>
      <c r="H92" s="115"/>
      <c r="I92" s="55"/>
      <c r="L92" s="53" t="str">
        <f>IF(OR(F92="", G92=""), "", IFERROR(INDEX('Sub Contractors'!$C$11:$C$49, MATCH(F92, 'Sub Contractors'!$B$11:$B$49, 0)), ""))</f>
        <v/>
      </c>
      <c r="M92" s="44" t="str">
        <f t="shared" si="3"/>
        <v/>
      </c>
      <c r="O92" s="19" t="str">
        <f>IF($B92="", "", IF(OR($B92&lt;'Intro &amp; Setup'!$BS$4, $B92&gt;'Intro &amp; Setup'!$BS$2), "X", ""))</f>
        <v/>
      </c>
      <c r="Q92" s="19" t="str">
        <f t="shared" si="4"/>
        <v/>
      </c>
      <c r="S92" s="75">
        <f t="shared" si="5"/>
        <v>0</v>
      </c>
    </row>
    <row r="93" spans="1:19" x14ac:dyDescent="0.25">
      <c r="A93" s="55"/>
      <c r="B93" s="111"/>
      <c r="C93" s="112"/>
      <c r="D93" s="113"/>
      <c r="E93" s="113"/>
      <c r="F93" s="112"/>
      <c r="G93" s="114"/>
      <c r="H93" s="115"/>
      <c r="I93" s="55"/>
      <c r="L93" s="53" t="str">
        <f>IF(OR(F93="", G93=""), "", IFERROR(INDEX('Sub Contractors'!$C$11:$C$49, MATCH(F93, 'Sub Contractors'!$B$11:$B$49, 0)), ""))</f>
        <v/>
      </c>
      <c r="M93" s="44" t="str">
        <f t="shared" si="3"/>
        <v/>
      </c>
      <c r="O93" s="19" t="str">
        <f>IF($B93="", "", IF(OR($B93&lt;'Intro &amp; Setup'!$BS$4, $B93&gt;'Intro &amp; Setup'!$BS$2), "X", ""))</f>
        <v/>
      </c>
      <c r="Q93" s="19" t="str">
        <f t="shared" si="4"/>
        <v/>
      </c>
      <c r="S93" s="75">
        <f t="shared" si="5"/>
        <v>0</v>
      </c>
    </row>
    <row r="94" spans="1:19" x14ac:dyDescent="0.25">
      <c r="A94" s="55"/>
      <c r="B94" s="111"/>
      <c r="C94" s="112"/>
      <c r="D94" s="113"/>
      <c r="E94" s="113"/>
      <c r="F94" s="112"/>
      <c r="G94" s="114"/>
      <c r="H94" s="115"/>
      <c r="I94" s="55"/>
      <c r="L94" s="53" t="str">
        <f>IF(OR(F94="", G94=""), "", IFERROR(INDEX('Sub Contractors'!$C$11:$C$49, MATCH(F94, 'Sub Contractors'!$B$11:$B$49, 0)), ""))</f>
        <v/>
      </c>
      <c r="M94" s="44" t="str">
        <f t="shared" si="3"/>
        <v/>
      </c>
      <c r="O94" s="19" t="str">
        <f>IF($B94="", "", IF(OR($B94&lt;'Intro &amp; Setup'!$BS$4, $B94&gt;'Intro &amp; Setup'!$BS$2), "X", ""))</f>
        <v/>
      </c>
      <c r="Q94" s="19" t="str">
        <f t="shared" si="4"/>
        <v/>
      </c>
      <c r="S94" s="75">
        <f t="shared" si="5"/>
        <v>0</v>
      </c>
    </row>
    <row r="95" spans="1:19" x14ac:dyDescent="0.25">
      <c r="A95" s="55"/>
      <c r="B95" s="111"/>
      <c r="C95" s="112"/>
      <c r="D95" s="113"/>
      <c r="E95" s="113"/>
      <c r="F95" s="112"/>
      <c r="G95" s="114"/>
      <c r="H95" s="115"/>
      <c r="I95" s="55"/>
      <c r="L95" s="53" t="str">
        <f>IF(OR(F95="", G95=""), "", IFERROR(INDEX('Sub Contractors'!$C$11:$C$49, MATCH(F95, 'Sub Contractors'!$B$11:$B$49, 0)), ""))</f>
        <v/>
      </c>
      <c r="M95" s="44" t="str">
        <f t="shared" si="3"/>
        <v/>
      </c>
      <c r="O95" s="19" t="str">
        <f>IF($B95="", "", IF(OR($B95&lt;'Intro &amp; Setup'!$BS$4, $B95&gt;'Intro &amp; Setup'!$BS$2), "X", ""))</f>
        <v/>
      </c>
      <c r="Q95" s="19" t="str">
        <f t="shared" si="4"/>
        <v/>
      </c>
      <c r="S95" s="75">
        <f t="shared" si="5"/>
        <v>0</v>
      </c>
    </row>
    <row r="96" spans="1:19" x14ac:dyDescent="0.25">
      <c r="A96" s="55"/>
      <c r="B96" s="111"/>
      <c r="C96" s="112"/>
      <c r="D96" s="113"/>
      <c r="E96" s="113"/>
      <c r="F96" s="112"/>
      <c r="G96" s="114"/>
      <c r="H96" s="115"/>
      <c r="I96" s="55"/>
      <c r="L96" s="53" t="str">
        <f>IF(OR(F96="", G96=""), "", IFERROR(INDEX('Sub Contractors'!$C$11:$C$49, MATCH(F96, 'Sub Contractors'!$B$11:$B$49, 0)), ""))</f>
        <v/>
      </c>
      <c r="M96" s="44" t="str">
        <f t="shared" si="3"/>
        <v/>
      </c>
      <c r="O96" s="19" t="str">
        <f>IF($B96="", "", IF(OR($B96&lt;'Intro &amp; Setup'!$BS$4, $B96&gt;'Intro &amp; Setup'!$BS$2), "X", ""))</f>
        <v/>
      </c>
      <c r="Q96" s="19" t="str">
        <f t="shared" si="4"/>
        <v/>
      </c>
      <c r="S96" s="75">
        <f t="shared" si="5"/>
        <v>0</v>
      </c>
    </row>
    <row r="97" spans="1:19" x14ac:dyDescent="0.25">
      <c r="A97" s="55"/>
      <c r="B97" s="111"/>
      <c r="C97" s="112"/>
      <c r="D97" s="113"/>
      <c r="E97" s="113"/>
      <c r="F97" s="112"/>
      <c r="G97" s="114"/>
      <c r="H97" s="115"/>
      <c r="I97" s="55"/>
      <c r="L97" s="53" t="str">
        <f>IF(OR(F97="", G97=""), "", IFERROR(INDEX('Sub Contractors'!$C$11:$C$49, MATCH(F97, 'Sub Contractors'!$B$11:$B$49, 0)), ""))</f>
        <v/>
      </c>
      <c r="M97" s="44" t="str">
        <f t="shared" si="3"/>
        <v/>
      </c>
      <c r="O97" s="19" t="str">
        <f>IF($B97="", "", IF(OR($B97&lt;'Intro &amp; Setup'!$BS$4, $B97&gt;'Intro &amp; Setup'!$BS$2), "X", ""))</f>
        <v/>
      </c>
      <c r="Q97" s="19" t="str">
        <f t="shared" si="4"/>
        <v/>
      </c>
      <c r="S97" s="75">
        <f t="shared" si="5"/>
        <v>0</v>
      </c>
    </row>
    <row r="98" spans="1:19" x14ac:dyDescent="0.25">
      <c r="A98" s="55"/>
      <c r="B98" s="111"/>
      <c r="C98" s="112"/>
      <c r="D98" s="113"/>
      <c r="E98" s="113"/>
      <c r="F98" s="112"/>
      <c r="G98" s="114"/>
      <c r="H98" s="115"/>
      <c r="I98" s="55"/>
      <c r="L98" s="53" t="str">
        <f>IF(OR(F98="", G98=""), "", IFERROR(INDEX('Sub Contractors'!$C$11:$C$49, MATCH(F98, 'Sub Contractors'!$B$11:$B$49, 0)), ""))</f>
        <v/>
      </c>
      <c r="M98" s="44" t="str">
        <f t="shared" si="3"/>
        <v/>
      </c>
      <c r="O98" s="19" t="str">
        <f>IF($B98="", "", IF(OR($B98&lt;'Intro &amp; Setup'!$BS$4, $B98&gt;'Intro &amp; Setup'!$BS$2), "X", ""))</f>
        <v/>
      </c>
      <c r="Q98" s="19" t="str">
        <f t="shared" si="4"/>
        <v/>
      </c>
      <c r="S98" s="75">
        <f t="shared" si="5"/>
        <v>0</v>
      </c>
    </row>
    <row r="99" spans="1:19" x14ac:dyDescent="0.25">
      <c r="A99" s="55"/>
      <c r="B99" s="111"/>
      <c r="C99" s="112"/>
      <c r="D99" s="113"/>
      <c r="E99" s="113"/>
      <c r="F99" s="112"/>
      <c r="G99" s="114"/>
      <c r="H99" s="115"/>
      <c r="I99" s="55"/>
      <c r="L99" s="53" t="str">
        <f>IF(OR(F99="", G99=""), "", IFERROR(INDEX('Sub Contractors'!$C$11:$C$49, MATCH(F99, 'Sub Contractors'!$B$11:$B$49, 0)), ""))</f>
        <v/>
      </c>
      <c r="M99" s="44" t="str">
        <f t="shared" si="3"/>
        <v/>
      </c>
      <c r="O99" s="19" t="str">
        <f>IF($B99="", "", IF(OR($B99&lt;'Intro &amp; Setup'!$BS$4, $B99&gt;'Intro &amp; Setup'!$BS$2), "X", ""))</f>
        <v/>
      </c>
      <c r="Q99" s="19" t="str">
        <f t="shared" si="4"/>
        <v/>
      </c>
      <c r="S99" s="75">
        <f t="shared" si="5"/>
        <v>0</v>
      </c>
    </row>
    <row r="100" spans="1:19" x14ac:dyDescent="0.25">
      <c r="A100" s="55"/>
      <c r="B100" s="111"/>
      <c r="C100" s="112"/>
      <c r="D100" s="113"/>
      <c r="E100" s="113"/>
      <c r="F100" s="112"/>
      <c r="G100" s="114"/>
      <c r="H100" s="115"/>
      <c r="I100" s="55"/>
      <c r="L100" s="53" t="str">
        <f>IF(OR(F100="", G100=""), "", IFERROR(INDEX('Sub Contractors'!$C$11:$C$49, MATCH(F100, 'Sub Contractors'!$B$11:$B$49, 0)), ""))</f>
        <v/>
      </c>
      <c r="M100" s="44" t="str">
        <f t="shared" si="3"/>
        <v/>
      </c>
      <c r="O100" s="19" t="str">
        <f>IF($B100="", "", IF(OR($B100&lt;'Intro &amp; Setup'!$BS$4, $B100&gt;'Intro &amp; Setup'!$BS$2), "X", ""))</f>
        <v/>
      </c>
      <c r="Q100" s="19" t="str">
        <f t="shared" si="4"/>
        <v/>
      </c>
      <c r="S100" s="75">
        <f t="shared" si="5"/>
        <v>0</v>
      </c>
    </row>
    <row r="101" spans="1:19" x14ac:dyDescent="0.25">
      <c r="A101" s="55"/>
      <c r="B101" s="111"/>
      <c r="C101" s="112"/>
      <c r="D101" s="113"/>
      <c r="E101" s="113"/>
      <c r="F101" s="112"/>
      <c r="G101" s="114"/>
      <c r="H101" s="115"/>
      <c r="I101" s="55"/>
      <c r="L101" s="53" t="str">
        <f>IF(OR(F101="", G101=""), "", IFERROR(INDEX('Sub Contractors'!$C$11:$C$49, MATCH(F101, 'Sub Contractors'!$B$11:$B$49, 0)), ""))</f>
        <v/>
      </c>
      <c r="M101" s="44" t="str">
        <f t="shared" si="3"/>
        <v/>
      </c>
      <c r="O101" s="19" t="str">
        <f>IF($B101="", "", IF(OR($B101&lt;'Intro &amp; Setup'!$BS$4, $B101&gt;'Intro &amp; Setup'!$BS$2), "X", ""))</f>
        <v/>
      </c>
      <c r="Q101" s="19" t="str">
        <f t="shared" si="4"/>
        <v/>
      </c>
      <c r="S101" s="75">
        <f t="shared" si="5"/>
        <v>0</v>
      </c>
    </row>
    <row r="102" spans="1:19" x14ac:dyDescent="0.25">
      <c r="A102" s="55"/>
      <c r="B102" s="111"/>
      <c r="C102" s="112"/>
      <c r="D102" s="113"/>
      <c r="E102" s="113"/>
      <c r="F102" s="112"/>
      <c r="G102" s="114"/>
      <c r="H102" s="115"/>
      <c r="I102" s="55"/>
      <c r="L102" s="53" t="str">
        <f>IF(OR(F102="", G102=""), "", IFERROR(INDEX('Sub Contractors'!$C$11:$C$49, MATCH(F102, 'Sub Contractors'!$B$11:$B$49, 0)), ""))</f>
        <v/>
      </c>
      <c r="M102" s="44" t="str">
        <f t="shared" si="3"/>
        <v/>
      </c>
      <c r="O102" s="19" t="str">
        <f>IF($B102="", "", IF(OR($B102&lt;'Intro &amp; Setup'!$BS$4, $B102&gt;'Intro &amp; Setup'!$BS$2), "X", ""))</f>
        <v/>
      </c>
      <c r="Q102" s="19" t="str">
        <f t="shared" si="4"/>
        <v/>
      </c>
      <c r="S102" s="75">
        <f t="shared" si="5"/>
        <v>0</v>
      </c>
    </row>
    <row r="103" spans="1:19" x14ac:dyDescent="0.25">
      <c r="A103" s="55"/>
      <c r="B103" s="111"/>
      <c r="C103" s="112"/>
      <c r="D103" s="113"/>
      <c r="E103" s="113"/>
      <c r="F103" s="112"/>
      <c r="G103" s="114"/>
      <c r="H103" s="115"/>
      <c r="I103" s="55"/>
      <c r="L103" s="53" t="str">
        <f>IF(OR(F103="", G103=""), "", IFERROR(INDEX('Sub Contractors'!$C$11:$C$49, MATCH(F103, 'Sub Contractors'!$B$11:$B$49, 0)), ""))</f>
        <v/>
      </c>
      <c r="M103" s="44" t="str">
        <f t="shared" si="3"/>
        <v/>
      </c>
      <c r="O103" s="19" t="str">
        <f>IF($B103="", "", IF(OR($B103&lt;'Intro &amp; Setup'!$BS$4, $B103&gt;'Intro &amp; Setup'!$BS$2), "X", ""))</f>
        <v/>
      </c>
      <c r="Q103" s="19" t="str">
        <f t="shared" si="4"/>
        <v/>
      </c>
      <c r="S103" s="75">
        <f t="shared" si="5"/>
        <v>0</v>
      </c>
    </row>
    <row r="104" spans="1:19" x14ac:dyDescent="0.25">
      <c r="A104" s="55"/>
      <c r="B104" s="111"/>
      <c r="C104" s="112"/>
      <c r="D104" s="113"/>
      <c r="E104" s="113"/>
      <c r="F104" s="112"/>
      <c r="G104" s="114"/>
      <c r="H104" s="115"/>
      <c r="I104" s="55"/>
      <c r="L104" s="53" t="str">
        <f>IF(OR(F104="", G104=""), "", IFERROR(INDEX('Sub Contractors'!$C$11:$C$49, MATCH(F104, 'Sub Contractors'!$B$11:$B$49, 0)), ""))</f>
        <v/>
      </c>
      <c r="M104" s="44" t="str">
        <f t="shared" si="3"/>
        <v/>
      </c>
      <c r="O104" s="19" t="str">
        <f>IF($B104="", "", IF(OR($B104&lt;'Intro &amp; Setup'!$BS$4, $B104&gt;'Intro &amp; Setup'!$BS$2), "X", ""))</f>
        <v/>
      </c>
      <c r="Q104" s="19" t="str">
        <f t="shared" si="4"/>
        <v/>
      </c>
      <c r="S104" s="75">
        <f t="shared" si="5"/>
        <v>0</v>
      </c>
    </row>
    <row r="105" spans="1:19" x14ac:dyDescent="0.25">
      <c r="A105" s="55"/>
      <c r="B105" s="111"/>
      <c r="C105" s="112"/>
      <c r="D105" s="113"/>
      <c r="E105" s="113"/>
      <c r="F105" s="112"/>
      <c r="G105" s="114"/>
      <c r="H105" s="115"/>
      <c r="I105" s="55"/>
      <c r="L105" s="53" t="str">
        <f>IF(OR(F105="", G105=""), "", IFERROR(INDEX('Sub Contractors'!$C$11:$C$49, MATCH(F105, 'Sub Contractors'!$B$11:$B$49, 0)), ""))</f>
        <v/>
      </c>
      <c r="M105" s="44" t="str">
        <f t="shared" si="3"/>
        <v/>
      </c>
      <c r="O105" s="19" t="str">
        <f>IF($B105="", "", IF(OR($B105&lt;'Intro &amp; Setup'!$BS$4, $B105&gt;'Intro &amp; Setup'!$BS$2), "X", ""))</f>
        <v/>
      </c>
      <c r="Q105" s="19" t="str">
        <f t="shared" si="4"/>
        <v/>
      </c>
      <c r="S105" s="75">
        <f t="shared" si="5"/>
        <v>0</v>
      </c>
    </row>
    <row r="106" spans="1:19" x14ac:dyDescent="0.25">
      <c r="A106" s="55"/>
      <c r="B106" s="111"/>
      <c r="C106" s="112"/>
      <c r="D106" s="113"/>
      <c r="E106" s="113"/>
      <c r="F106" s="112"/>
      <c r="G106" s="114"/>
      <c r="H106" s="115"/>
      <c r="I106" s="55"/>
      <c r="L106" s="53" t="str">
        <f>IF(OR(F106="", G106=""), "", IFERROR(INDEX('Sub Contractors'!$C$11:$C$49, MATCH(F106, 'Sub Contractors'!$B$11:$B$49, 0)), ""))</f>
        <v/>
      </c>
      <c r="M106" s="44" t="str">
        <f t="shared" si="3"/>
        <v/>
      </c>
      <c r="O106" s="19" t="str">
        <f>IF($B106="", "", IF(OR($B106&lt;'Intro &amp; Setup'!$BS$4, $B106&gt;'Intro &amp; Setup'!$BS$2), "X", ""))</f>
        <v/>
      </c>
      <c r="Q106" s="19" t="str">
        <f t="shared" si="4"/>
        <v/>
      </c>
      <c r="S106" s="75">
        <f t="shared" si="5"/>
        <v>0</v>
      </c>
    </row>
    <row r="107" spans="1:19" x14ac:dyDescent="0.25">
      <c r="A107" s="55"/>
      <c r="B107" s="111"/>
      <c r="C107" s="112"/>
      <c r="D107" s="113"/>
      <c r="E107" s="113"/>
      <c r="F107" s="112"/>
      <c r="G107" s="114"/>
      <c r="H107" s="115"/>
      <c r="I107" s="55"/>
      <c r="L107" s="53" t="str">
        <f>IF(OR(F107="", G107=""), "", IFERROR(INDEX('Sub Contractors'!$C$11:$C$49, MATCH(F107, 'Sub Contractors'!$B$11:$B$49, 0)), ""))</f>
        <v/>
      </c>
      <c r="M107" s="44" t="str">
        <f t="shared" si="3"/>
        <v/>
      </c>
      <c r="O107" s="19" t="str">
        <f>IF($B107="", "", IF(OR($B107&lt;'Intro &amp; Setup'!$BS$4, $B107&gt;'Intro &amp; Setup'!$BS$2), "X", ""))</f>
        <v/>
      </c>
      <c r="Q107" s="19" t="str">
        <f t="shared" si="4"/>
        <v/>
      </c>
      <c r="S107" s="75">
        <f t="shared" si="5"/>
        <v>0</v>
      </c>
    </row>
    <row r="108" spans="1:19" x14ac:dyDescent="0.25">
      <c r="A108" s="55"/>
      <c r="B108" s="111"/>
      <c r="C108" s="112"/>
      <c r="D108" s="113"/>
      <c r="E108" s="113"/>
      <c r="F108" s="112"/>
      <c r="G108" s="114"/>
      <c r="H108" s="115"/>
      <c r="I108" s="55"/>
      <c r="L108" s="53" t="str">
        <f>IF(OR(F108="", G108=""), "", IFERROR(INDEX('Sub Contractors'!$C$11:$C$49, MATCH(F108, 'Sub Contractors'!$B$11:$B$49, 0)), ""))</f>
        <v/>
      </c>
      <c r="M108" s="44" t="str">
        <f t="shared" si="3"/>
        <v/>
      </c>
      <c r="O108" s="19" t="str">
        <f>IF($B108="", "", IF(OR($B108&lt;'Intro &amp; Setup'!$BS$4, $B108&gt;'Intro &amp; Setup'!$BS$2), "X", ""))</f>
        <v/>
      </c>
      <c r="Q108" s="19" t="str">
        <f t="shared" si="4"/>
        <v/>
      </c>
      <c r="S108" s="75">
        <f t="shared" si="5"/>
        <v>0</v>
      </c>
    </row>
    <row r="109" spans="1:19" x14ac:dyDescent="0.25">
      <c r="A109" s="55"/>
      <c r="B109" s="111"/>
      <c r="C109" s="112"/>
      <c r="D109" s="113"/>
      <c r="E109" s="113"/>
      <c r="F109" s="112"/>
      <c r="G109" s="114"/>
      <c r="H109" s="115"/>
      <c r="I109" s="55"/>
      <c r="L109" s="53" t="str">
        <f>IF(OR(F109="", G109=""), "", IFERROR(INDEX('Sub Contractors'!$C$11:$C$49, MATCH(F109, 'Sub Contractors'!$B$11:$B$49, 0)), ""))</f>
        <v/>
      </c>
      <c r="M109" s="44" t="str">
        <f t="shared" si="3"/>
        <v/>
      </c>
      <c r="O109" s="19" t="str">
        <f>IF($B109="", "", IF(OR($B109&lt;'Intro &amp; Setup'!$BS$4, $B109&gt;'Intro &amp; Setup'!$BS$2), "X", ""))</f>
        <v/>
      </c>
      <c r="Q109" s="19" t="str">
        <f t="shared" si="4"/>
        <v/>
      </c>
      <c r="S109" s="75">
        <f t="shared" si="5"/>
        <v>0</v>
      </c>
    </row>
    <row r="110" spans="1:19" x14ac:dyDescent="0.25">
      <c r="A110" s="55"/>
      <c r="B110" s="111"/>
      <c r="C110" s="112"/>
      <c r="D110" s="113"/>
      <c r="E110" s="113"/>
      <c r="F110" s="112"/>
      <c r="G110" s="114"/>
      <c r="H110" s="115"/>
      <c r="I110" s="55"/>
      <c r="L110" s="53" t="str">
        <f>IF(OR(F110="", G110=""), "", IFERROR(INDEX('Sub Contractors'!$C$11:$C$49, MATCH(F110, 'Sub Contractors'!$B$11:$B$49, 0)), ""))</f>
        <v/>
      </c>
      <c r="M110" s="44" t="str">
        <f t="shared" si="3"/>
        <v/>
      </c>
      <c r="O110" s="19" t="str">
        <f>IF($B110="", "", IF(OR($B110&lt;'Intro &amp; Setup'!$BS$4, $B110&gt;'Intro &amp; Setup'!$BS$2), "X", ""))</f>
        <v/>
      </c>
      <c r="Q110" s="19" t="str">
        <f t="shared" si="4"/>
        <v/>
      </c>
      <c r="S110" s="75">
        <f t="shared" si="5"/>
        <v>0</v>
      </c>
    </row>
    <row r="111" spans="1:19" x14ac:dyDescent="0.25">
      <c r="A111" s="55"/>
      <c r="B111" s="111"/>
      <c r="C111" s="112"/>
      <c r="D111" s="113"/>
      <c r="E111" s="113"/>
      <c r="F111" s="112"/>
      <c r="G111" s="114"/>
      <c r="H111" s="115"/>
      <c r="I111" s="55"/>
      <c r="L111" s="53" t="str">
        <f>IF(OR(F111="", G111=""), "", IFERROR(INDEX('Sub Contractors'!$C$11:$C$49, MATCH(F111, 'Sub Contractors'!$B$11:$B$49, 0)), ""))</f>
        <v/>
      </c>
      <c r="M111" s="44" t="str">
        <f t="shared" si="3"/>
        <v/>
      </c>
      <c r="O111" s="19" t="str">
        <f>IF($B111="", "", IF(OR($B111&lt;'Intro &amp; Setup'!$BS$4, $B111&gt;'Intro &amp; Setup'!$BS$2), "X", ""))</f>
        <v/>
      </c>
      <c r="Q111" s="19" t="str">
        <f t="shared" si="4"/>
        <v/>
      </c>
      <c r="S111" s="75">
        <f t="shared" si="5"/>
        <v>0</v>
      </c>
    </row>
    <row r="112" spans="1:19" x14ac:dyDescent="0.25">
      <c r="A112" s="55"/>
      <c r="B112" s="111"/>
      <c r="C112" s="112"/>
      <c r="D112" s="113"/>
      <c r="E112" s="113"/>
      <c r="F112" s="112"/>
      <c r="G112" s="114"/>
      <c r="H112" s="115"/>
      <c r="I112" s="55"/>
      <c r="L112" s="53" t="str">
        <f>IF(OR(F112="", G112=""), "", IFERROR(INDEX('Sub Contractors'!$C$11:$C$49, MATCH(F112, 'Sub Contractors'!$B$11:$B$49, 0)), ""))</f>
        <v/>
      </c>
      <c r="M112" s="44" t="str">
        <f t="shared" si="3"/>
        <v/>
      </c>
      <c r="O112" s="19" t="str">
        <f>IF($B112="", "", IF(OR($B112&lt;'Intro &amp; Setup'!$BS$4, $B112&gt;'Intro &amp; Setup'!$BS$2), "X", ""))</f>
        <v/>
      </c>
      <c r="Q112" s="19" t="str">
        <f t="shared" si="4"/>
        <v/>
      </c>
      <c r="S112" s="75">
        <f t="shared" si="5"/>
        <v>0</v>
      </c>
    </row>
    <row r="113" spans="1:19" x14ac:dyDescent="0.25">
      <c r="A113" s="55"/>
      <c r="B113" s="111"/>
      <c r="C113" s="112"/>
      <c r="D113" s="113"/>
      <c r="E113" s="113"/>
      <c r="F113" s="112"/>
      <c r="G113" s="114"/>
      <c r="H113" s="115"/>
      <c r="I113" s="55"/>
      <c r="L113" s="53" t="str">
        <f>IF(OR(F113="", G113=""), "", IFERROR(INDEX('Sub Contractors'!$C$11:$C$49, MATCH(F113, 'Sub Contractors'!$B$11:$B$49, 0)), ""))</f>
        <v/>
      </c>
      <c r="M113" s="44" t="str">
        <f t="shared" si="3"/>
        <v/>
      </c>
      <c r="O113" s="19" t="str">
        <f>IF($B113="", "", IF(OR($B113&lt;'Intro &amp; Setup'!$BS$4, $B113&gt;'Intro &amp; Setup'!$BS$2), "X", ""))</f>
        <v/>
      </c>
      <c r="Q113" s="19" t="str">
        <f t="shared" si="4"/>
        <v/>
      </c>
      <c r="S113" s="75">
        <f t="shared" si="5"/>
        <v>0</v>
      </c>
    </row>
    <row r="114" spans="1:19" x14ac:dyDescent="0.25">
      <c r="A114" s="55"/>
      <c r="B114" s="111"/>
      <c r="C114" s="112"/>
      <c r="D114" s="113"/>
      <c r="E114" s="113"/>
      <c r="F114" s="112"/>
      <c r="G114" s="114"/>
      <c r="H114" s="115"/>
      <c r="I114" s="55"/>
      <c r="L114" s="53" t="str">
        <f>IF(OR(F114="", G114=""), "", IFERROR(INDEX('Sub Contractors'!$C$11:$C$49, MATCH(F114, 'Sub Contractors'!$B$11:$B$49, 0)), ""))</f>
        <v/>
      </c>
      <c r="M114" s="44" t="str">
        <f t="shared" si="3"/>
        <v/>
      </c>
      <c r="O114" s="19" t="str">
        <f>IF($B114="", "", IF(OR($B114&lt;'Intro &amp; Setup'!$BS$4, $B114&gt;'Intro &amp; Setup'!$BS$2), "X", ""))</f>
        <v/>
      </c>
      <c r="Q114" s="19" t="str">
        <f t="shared" si="4"/>
        <v/>
      </c>
      <c r="S114" s="75">
        <f t="shared" si="5"/>
        <v>0</v>
      </c>
    </row>
    <row r="115" spans="1:19" x14ac:dyDescent="0.25">
      <c r="A115" s="55"/>
      <c r="B115" s="111"/>
      <c r="C115" s="112"/>
      <c r="D115" s="113"/>
      <c r="E115" s="113"/>
      <c r="F115" s="112"/>
      <c r="G115" s="114"/>
      <c r="H115" s="115"/>
      <c r="I115" s="55"/>
      <c r="L115" s="53" t="str">
        <f>IF(OR(F115="", G115=""), "", IFERROR(INDEX('Sub Contractors'!$C$11:$C$49, MATCH(F115, 'Sub Contractors'!$B$11:$B$49, 0)), ""))</f>
        <v/>
      </c>
      <c r="M115" s="44" t="str">
        <f t="shared" si="3"/>
        <v/>
      </c>
      <c r="O115" s="19" t="str">
        <f>IF($B115="", "", IF(OR($B115&lt;'Intro &amp; Setup'!$BS$4, $B115&gt;'Intro &amp; Setup'!$BS$2), "X", ""))</f>
        <v/>
      </c>
      <c r="Q115" s="19" t="str">
        <f t="shared" si="4"/>
        <v/>
      </c>
      <c r="S115" s="75">
        <f t="shared" si="5"/>
        <v>0</v>
      </c>
    </row>
    <row r="116" spans="1:19" x14ac:dyDescent="0.25">
      <c r="A116" s="55"/>
      <c r="B116" s="111"/>
      <c r="C116" s="112"/>
      <c r="D116" s="113"/>
      <c r="E116" s="113"/>
      <c r="F116" s="112"/>
      <c r="G116" s="114"/>
      <c r="H116" s="115"/>
      <c r="I116" s="55"/>
      <c r="L116" s="53" t="str">
        <f>IF(OR(F116="", G116=""), "", IFERROR(INDEX('Sub Contractors'!$C$11:$C$49, MATCH(F116, 'Sub Contractors'!$B$11:$B$49, 0)), ""))</f>
        <v/>
      </c>
      <c r="M116" s="44" t="str">
        <f t="shared" si="3"/>
        <v/>
      </c>
      <c r="O116" s="19" t="str">
        <f>IF($B116="", "", IF(OR($B116&lt;'Intro &amp; Setup'!$BS$4, $B116&gt;'Intro &amp; Setup'!$BS$2), "X", ""))</f>
        <v/>
      </c>
      <c r="Q116" s="19" t="str">
        <f t="shared" si="4"/>
        <v/>
      </c>
      <c r="S116" s="75">
        <f t="shared" si="5"/>
        <v>0</v>
      </c>
    </row>
    <row r="117" spans="1:19" x14ac:dyDescent="0.25">
      <c r="A117" s="55"/>
      <c r="B117" s="111"/>
      <c r="C117" s="112"/>
      <c r="D117" s="113"/>
      <c r="E117" s="113"/>
      <c r="F117" s="112"/>
      <c r="G117" s="114"/>
      <c r="H117" s="115"/>
      <c r="I117" s="55"/>
      <c r="L117" s="53" t="str">
        <f>IF(OR(F117="", G117=""), "", IFERROR(INDEX('Sub Contractors'!$C$11:$C$49, MATCH(F117, 'Sub Contractors'!$B$11:$B$49, 0)), ""))</f>
        <v/>
      </c>
      <c r="M117" s="44" t="str">
        <f t="shared" si="3"/>
        <v/>
      </c>
      <c r="O117" s="19" t="str">
        <f>IF($B117="", "", IF(OR($B117&lt;'Intro &amp; Setup'!$BS$4, $B117&gt;'Intro &amp; Setup'!$BS$2), "X", ""))</f>
        <v/>
      </c>
      <c r="Q117" s="19" t="str">
        <f t="shared" si="4"/>
        <v/>
      </c>
      <c r="S117" s="75">
        <f t="shared" si="5"/>
        <v>0</v>
      </c>
    </row>
    <row r="118" spans="1:19" x14ac:dyDescent="0.25">
      <c r="A118" s="55"/>
      <c r="B118" s="111"/>
      <c r="C118" s="112"/>
      <c r="D118" s="113"/>
      <c r="E118" s="113"/>
      <c r="F118" s="112"/>
      <c r="G118" s="114"/>
      <c r="H118" s="115"/>
      <c r="I118" s="55"/>
      <c r="L118" s="53" t="str">
        <f>IF(OR(F118="", G118=""), "", IFERROR(INDEX('Sub Contractors'!$C$11:$C$49, MATCH(F118, 'Sub Contractors'!$B$11:$B$49, 0)), ""))</f>
        <v/>
      </c>
      <c r="M118" s="44" t="str">
        <f t="shared" si="3"/>
        <v/>
      </c>
      <c r="O118" s="19" t="str">
        <f>IF($B118="", "", IF(OR($B118&lt;'Intro &amp; Setup'!$BS$4, $B118&gt;'Intro &amp; Setup'!$BS$2), "X", ""))</f>
        <v/>
      </c>
      <c r="Q118" s="19" t="str">
        <f t="shared" si="4"/>
        <v/>
      </c>
      <c r="S118" s="75">
        <f t="shared" si="5"/>
        <v>0</v>
      </c>
    </row>
    <row r="119" spans="1:19" x14ac:dyDescent="0.25">
      <c r="A119" s="55"/>
      <c r="B119" s="111"/>
      <c r="C119" s="112"/>
      <c r="D119" s="113"/>
      <c r="E119" s="113"/>
      <c r="F119" s="112"/>
      <c r="G119" s="114"/>
      <c r="H119" s="115"/>
      <c r="I119" s="55"/>
      <c r="L119" s="53" t="str">
        <f>IF(OR(F119="", G119=""), "", IFERROR(INDEX('Sub Contractors'!$C$11:$C$49, MATCH(F119, 'Sub Contractors'!$B$11:$B$49, 0)), ""))</f>
        <v/>
      </c>
      <c r="M119" s="44" t="str">
        <f t="shared" si="3"/>
        <v/>
      </c>
      <c r="O119" s="19" t="str">
        <f>IF($B119="", "", IF(OR($B119&lt;'Intro &amp; Setup'!$BS$4, $B119&gt;'Intro &amp; Setup'!$BS$2), "X", ""))</f>
        <v/>
      </c>
      <c r="Q119" s="19" t="str">
        <f t="shared" si="4"/>
        <v/>
      </c>
      <c r="S119" s="75">
        <f t="shared" si="5"/>
        <v>0</v>
      </c>
    </row>
    <row r="120" spans="1:19" x14ac:dyDescent="0.25">
      <c r="A120" s="55"/>
      <c r="B120" s="111"/>
      <c r="C120" s="112"/>
      <c r="D120" s="113"/>
      <c r="E120" s="113"/>
      <c r="F120" s="112"/>
      <c r="G120" s="114"/>
      <c r="H120" s="115"/>
      <c r="I120" s="55"/>
      <c r="L120" s="53" t="str">
        <f>IF(OR(F120="", G120=""), "", IFERROR(INDEX('Sub Contractors'!$C$11:$C$49, MATCH(F120, 'Sub Contractors'!$B$11:$B$49, 0)), ""))</f>
        <v/>
      </c>
      <c r="M120" s="44" t="str">
        <f t="shared" si="3"/>
        <v/>
      </c>
      <c r="O120" s="19" t="str">
        <f>IF($B120="", "", IF(OR($B120&lt;'Intro &amp; Setup'!$BS$4, $B120&gt;'Intro &amp; Setup'!$BS$2), "X", ""))</f>
        <v/>
      </c>
      <c r="Q120" s="19" t="str">
        <f t="shared" si="4"/>
        <v/>
      </c>
      <c r="S120" s="75">
        <f t="shared" si="5"/>
        <v>0</v>
      </c>
    </row>
    <row r="121" spans="1:19" x14ac:dyDescent="0.25">
      <c r="A121" s="55"/>
      <c r="B121" s="111"/>
      <c r="C121" s="112"/>
      <c r="D121" s="113"/>
      <c r="E121" s="113"/>
      <c r="F121" s="112"/>
      <c r="G121" s="114"/>
      <c r="H121" s="115"/>
      <c r="I121" s="55"/>
      <c r="L121" s="53" t="str">
        <f>IF(OR(F121="", G121=""), "", IFERROR(INDEX('Sub Contractors'!$C$11:$C$49, MATCH(F121, 'Sub Contractors'!$B$11:$B$49, 0)), ""))</f>
        <v/>
      </c>
      <c r="M121" s="44" t="str">
        <f t="shared" si="3"/>
        <v/>
      </c>
      <c r="O121" s="19" t="str">
        <f>IF($B121="", "", IF(OR($B121&lt;'Intro &amp; Setup'!$BS$4, $B121&gt;'Intro &amp; Setup'!$BS$2), "X", ""))</f>
        <v/>
      </c>
      <c r="Q121" s="19" t="str">
        <f t="shared" si="4"/>
        <v/>
      </c>
      <c r="S121" s="75">
        <f t="shared" si="5"/>
        <v>0</v>
      </c>
    </row>
    <row r="122" spans="1:19" x14ac:dyDescent="0.25">
      <c r="A122" s="55"/>
      <c r="B122" s="111"/>
      <c r="C122" s="112"/>
      <c r="D122" s="113"/>
      <c r="E122" s="113"/>
      <c r="F122" s="112"/>
      <c r="G122" s="114"/>
      <c r="H122" s="115"/>
      <c r="I122" s="55"/>
      <c r="L122" s="53" t="str">
        <f>IF(OR(F122="", G122=""), "", IFERROR(INDEX('Sub Contractors'!$C$11:$C$49, MATCH(F122, 'Sub Contractors'!$B$11:$B$49, 0)), ""))</f>
        <v/>
      </c>
      <c r="M122" s="44" t="str">
        <f t="shared" si="3"/>
        <v/>
      </c>
      <c r="O122" s="19" t="str">
        <f>IF($B122="", "", IF(OR($B122&lt;'Intro &amp; Setup'!$BS$4, $B122&gt;'Intro &amp; Setup'!$BS$2), "X", ""))</f>
        <v/>
      </c>
      <c r="Q122" s="19" t="str">
        <f t="shared" si="4"/>
        <v/>
      </c>
      <c r="S122" s="75">
        <f t="shared" si="5"/>
        <v>0</v>
      </c>
    </row>
    <row r="123" spans="1:19" x14ac:dyDescent="0.25">
      <c r="A123" s="55"/>
      <c r="B123" s="111"/>
      <c r="C123" s="112"/>
      <c r="D123" s="113"/>
      <c r="E123" s="113"/>
      <c r="F123" s="112"/>
      <c r="G123" s="114"/>
      <c r="H123" s="115"/>
      <c r="I123" s="55"/>
      <c r="L123" s="53" t="str">
        <f>IF(OR(F123="", G123=""), "", IFERROR(INDEX('Sub Contractors'!$C$11:$C$49, MATCH(F123, 'Sub Contractors'!$B$11:$B$49, 0)), ""))</f>
        <v/>
      </c>
      <c r="M123" s="44" t="str">
        <f t="shared" si="3"/>
        <v/>
      </c>
      <c r="O123" s="19" t="str">
        <f>IF($B123="", "", IF(OR($B123&lt;'Intro &amp; Setup'!$BS$4, $B123&gt;'Intro &amp; Setup'!$BS$2), "X", ""))</f>
        <v/>
      </c>
      <c r="Q123" s="19" t="str">
        <f t="shared" si="4"/>
        <v/>
      </c>
      <c r="S123" s="75">
        <f t="shared" si="5"/>
        <v>0</v>
      </c>
    </row>
    <row r="124" spans="1:19" x14ac:dyDescent="0.25">
      <c r="A124" s="55"/>
      <c r="B124" s="111"/>
      <c r="C124" s="112"/>
      <c r="D124" s="113"/>
      <c r="E124" s="113"/>
      <c r="F124" s="112"/>
      <c r="G124" s="114"/>
      <c r="H124" s="115"/>
      <c r="I124" s="55"/>
      <c r="L124" s="53" t="str">
        <f>IF(OR(F124="", G124=""), "", IFERROR(INDEX('Sub Contractors'!$C$11:$C$49, MATCH(F124, 'Sub Contractors'!$B$11:$B$49, 0)), ""))</f>
        <v/>
      </c>
      <c r="M124" s="44" t="str">
        <f t="shared" si="3"/>
        <v/>
      </c>
      <c r="O124" s="19" t="str">
        <f>IF($B124="", "", IF(OR($B124&lt;'Intro &amp; Setup'!$BS$4, $B124&gt;'Intro &amp; Setup'!$BS$2), "X", ""))</f>
        <v/>
      </c>
      <c r="Q124" s="19" t="str">
        <f t="shared" si="4"/>
        <v/>
      </c>
      <c r="S124" s="75">
        <f t="shared" si="5"/>
        <v>0</v>
      </c>
    </row>
    <row r="125" spans="1:19" x14ac:dyDescent="0.25">
      <c r="A125" s="55"/>
      <c r="B125" s="111"/>
      <c r="C125" s="112"/>
      <c r="D125" s="113"/>
      <c r="E125" s="113"/>
      <c r="F125" s="112"/>
      <c r="G125" s="114"/>
      <c r="H125" s="115"/>
      <c r="I125" s="55"/>
      <c r="L125" s="53" t="str">
        <f>IF(OR(F125="", G125=""), "", IFERROR(INDEX('Sub Contractors'!$C$11:$C$49, MATCH(F125, 'Sub Contractors'!$B$11:$B$49, 0)), ""))</f>
        <v/>
      </c>
      <c r="M125" s="44" t="str">
        <f t="shared" si="3"/>
        <v/>
      </c>
      <c r="O125" s="19" t="str">
        <f>IF($B125="", "", IF(OR($B125&lt;'Intro &amp; Setup'!$BS$4, $B125&gt;'Intro &amp; Setup'!$BS$2), "X", ""))</f>
        <v/>
      </c>
      <c r="Q125" s="19" t="str">
        <f t="shared" si="4"/>
        <v/>
      </c>
      <c r="S125" s="75">
        <f t="shared" si="5"/>
        <v>0</v>
      </c>
    </row>
    <row r="126" spans="1:19" x14ac:dyDescent="0.25">
      <c r="A126" s="55"/>
      <c r="B126" s="111"/>
      <c r="C126" s="112"/>
      <c r="D126" s="113"/>
      <c r="E126" s="113"/>
      <c r="F126" s="112"/>
      <c r="G126" s="114"/>
      <c r="H126" s="115"/>
      <c r="I126" s="55"/>
      <c r="L126" s="53" t="str">
        <f>IF(OR(F126="", G126=""), "", IFERROR(INDEX('Sub Contractors'!$C$11:$C$49, MATCH(F126, 'Sub Contractors'!$B$11:$B$49, 0)), ""))</f>
        <v/>
      </c>
      <c r="M126" s="44" t="str">
        <f t="shared" si="3"/>
        <v/>
      </c>
      <c r="O126" s="19" t="str">
        <f>IF($B126="", "", IF(OR($B126&lt;'Intro &amp; Setup'!$BS$4, $B126&gt;'Intro &amp; Setup'!$BS$2), "X", ""))</f>
        <v/>
      </c>
      <c r="Q126" s="19" t="str">
        <f t="shared" si="4"/>
        <v/>
      </c>
      <c r="S126" s="75">
        <f t="shared" si="5"/>
        <v>0</v>
      </c>
    </row>
    <row r="127" spans="1:19" x14ac:dyDescent="0.25">
      <c r="A127" s="55"/>
      <c r="B127" s="111"/>
      <c r="C127" s="112"/>
      <c r="D127" s="113"/>
      <c r="E127" s="113"/>
      <c r="F127" s="112"/>
      <c r="G127" s="114"/>
      <c r="H127" s="115"/>
      <c r="I127" s="55"/>
      <c r="L127" s="53" t="str">
        <f>IF(OR(F127="", G127=""), "", IFERROR(INDEX('Sub Contractors'!$C$11:$C$49, MATCH(F127, 'Sub Contractors'!$B$11:$B$49, 0)), ""))</f>
        <v/>
      </c>
      <c r="M127" s="44" t="str">
        <f t="shared" si="3"/>
        <v/>
      </c>
      <c r="O127" s="19" t="str">
        <f>IF($B127="", "", IF(OR($B127&lt;'Intro &amp; Setup'!$BS$4, $B127&gt;'Intro &amp; Setup'!$BS$2), "X", ""))</f>
        <v/>
      </c>
      <c r="Q127" s="19" t="str">
        <f t="shared" si="4"/>
        <v/>
      </c>
      <c r="S127" s="75">
        <f t="shared" si="5"/>
        <v>0</v>
      </c>
    </row>
    <row r="128" spans="1:19" x14ac:dyDescent="0.25">
      <c r="A128" s="55"/>
      <c r="B128" s="111"/>
      <c r="C128" s="112"/>
      <c r="D128" s="113"/>
      <c r="E128" s="113"/>
      <c r="F128" s="112"/>
      <c r="G128" s="114"/>
      <c r="H128" s="115"/>
      <c r="I128" s="55"/>
      <c r="L128" s="53" t="str">
        <f>IF(OR(F128="", G128=""), "", IFERROR(INDEX('Sub Contractors'!$C$11:$C$49, MATCH(F128, 'Sub Contractors'!$B$11:$B$49, 0)), ""))</f>
        <v/>
      </c>
      <c r="M128" s="44" t="str">
        <f t="shared" si="3"/>
        <v/>
      </c>
      <c r="O128" s="19" t="str">
        <f>IF($B128="", "", IF(OR($B128&lt;'Intro &amp; Setup'!$BS$4, $B128&gt;'Intro &amp; Setup'!$BS$2), "X", ""))</f>
        <v/>
      </c>
      <c r="Q128" s="19" t="str">
        <f t="shared" si="4"/>
        <v/>
      </c>
      <c r="S128" s="75">
        <f t="shared" si="5"/>
        <v>0</v>
      </c>
    </row>
    <row r="129" spans="1:19" x14ac:dyDescent="0.25">
      <c r="A129" s="55"/>
      <c r="B129" s="111"/>
      <c r="C129" s="112"/>
      <c r="D129" s="113"/>
      <c r="E129" s="113"/>
      <c r="F129" s="112"/>
      <c r="G129" s="114"/>
      <c r="H129" s="115"/>
      <c r="I129" s="55"/>
      <c r="L129" s="53" t="str">
        <f>IF(OR(F129="", G129=""), "", IFERROR(INDEX('Sub Contractors'!$C$11:$C$49, MATCH(F129, 'Sub Contractors'!$B$11:$B$49, 0)), ""))</f>
        <v/>
      </c>
      <c r="M129" s="44" t="str">
        <f t="shared" si="3"/>
        <v/>
      </c>
      <c r="O129" s="19" t="str">
        <f>IF($B129="", "", IF(OR($B129&lt;'Intro &amp; Setup'!$BS$4, $B129&gt;'Intro &amp; Setup'!$BS$2), "X", ""))</f>
        <v/>
      </c>
      <c r="Q129" s="19" t="str">
        <f t="shared" si="4"/>
        <v/>
      </c>
      <c r="S129" s="75">
        <f t="shared" si="5"/>
        <v>0</v>
      </c>
    </row>
    <row r="130" spans="1:19" x14ac:dyDescent="0.25">
      <c r="A130" s="55"/>
      <c r="B130" s="111"/>
      <c r="C130" s="112"/>
      <c r="D130" s="113"/>
      <c r="E130" s="113"/>
      <c r="F130" s="112"/>
      <c r="G130" s="114"/>
      <c r="H130" s="115"/>
      <c r="I130" s="55"/>
      <c r="L130" s="53" t="str">
        <f>IF(OR(F130="", G130=""), "", IFERROR(INDEX('Sub Contractors'!$C$11:$C$49, MATCH(F130, 'Sub Contractors'!$B$11:$B$49, 0)), ""))</f>
        <v/>
      </c>
      <c r="M130" s="44" t="str">
        <f t="shared" si="3"/>
        <v/>
      </c>
      <c r="O130" s="19" t="str">
        <f>IF($B130="", "", IF(OR($B130&lt;'Intro &amp; Setup'!$BS$4, $B130&gt;'Intro &amp; Setup'!$BS$2), "X", ""))</f>
        <v/>
      </c>
      <c r="Q130" s="19" t="str">
        <f t="shared" si="4"/>
        <v/>
      </c>
      <c r="S130" s="75">
        <f t="shared" si="5"/>
        <v>0</v>
      </c>
    </row>
    <row r="131" spans="1:19" x14ac:dyDescent="0.25">
      <c r="A131" s="55"/>
      <c r="B131" s="111"/>
      <c r="C131" s="112"/>
      <c r="D131" s="113"/>
      <c r="E131" s="113"/>
      <c r="F131" s="112"/>
      <c r="G131" s="114"/>
      <c r="H131" s="115"/>
      <c r="I131" s="55"/>
      <c r="L131" s="53" t="str">
        <f>IF(OR(F131="", G131=""), "", IFERROR(INDEX('Sub Contractors'!$C$11:$C$49, MATCH(F131, 'Sub Contractors'!$B$11:$B$49, 0)), ""))</f>
        <v/>
      </c>
      <c r="M131" s="44" t="str">
        <f t="shared" si="3"/>
        <v/>
      </c>
      <c r="O131" s="19" t="str">
        <f>IF($B131="", "", IF(OR($B131&lt;'Intro &amp; Setup'!$BS$4, $B131&gt;'Intro &amp; Setup'!$BS$2), "X", ""))</f>
        <v/>
      </c>
      <c r="Q131" s="19" t="str">
        <f t="shared" si="4"/>
        <v/>
      </c>
      <c r="S131" s="75">
        <f t="shared" si="5"/>
        <v>0</v>
      </c>
    </row>
    <row r="132" spans="1:19" x14ac:dyDescent="0.25">
      <c r="A132" s="55"/>
      <c r="B132" s="111"/>
      <c r="C132" s="112"/>
      <c r="D132" s="113"/>
      <c r="E132" s="113"/>
      <c r="F132" s="112"/>
      <c r="G132" s="114"/>
      <c r="H132" s="115"/>
      <c r="I132" s="55"/>
      <c r="L132" s="53" t="str">
        <f>IF(OR(F132="", G132=""), "", IFERROR(INDEX('Sub Contractors'!$C$11:$C$49, MATCH(F132, 'Sub Contractors'!$B$11:$B$49, 0)), ""))</f>
        <v/>
      </c>
      <c r="M132" s="44" t="str">
        <f t="shared" si="3"/>
        <v/>
      </c>
      <c r="O132" s="19" t="str">
        <f>IF($B132="", "", IF(OR($B132&lt;'Intro &amp; Setup'!$BS$4, $B132&gt;'Intro &amp; Setup'!$BS$2), "X", ""))</f>
        <v/>
      </c>
      <c r="Q132" s="19" t="str">
        <f t="shared" si="4"/>
        <v/>
      </c>
      <c r="S132" s="75">
        <f t="shared" si="5"/>
        <v>0</v>
      </c>
    </row>
    <row r="133" spans="1:19" x14ac:dyDescent="0.25">
      <c r="A133" s="55"/>
      <c r="B133" s="111"/>
      <c r="C133" s="112"/>
      <c r="D133" s="113"/>
      <c r="E133" s="113"/>
      <c r="F133" s="112"/>
      <c r="G133" s="114"/>
      <c r="H133" s="115"/>
      <c r="I133" s="55"/>
      <c r="L133" s="53" t="str">
        <f>IF(OR(F133="", G133=""), "", IFERROR(INDEX('Sub Contractors'!$C$11:$C$49, MATCH(F133, 'Sub Contractors'!$B$11:$B$49, 0)), ""))</f>
        <v/>
      </c>
      <c r="M133" s="44" t="str">
        <f t="shared" si="3"/>
        <v/>
      </c>
      <c r="O133" s="19" t="str">
        <f>IF($B133="", "", IF(OR($B133&lt;'Intro &amp; Setup'!$BS$4, $B133&gt;'Intro &amp; Setup'!$BS$2), "X", ""))</f>
        <v/>
      </c>
      <c r="Q133" s="19" t="str">
        <f t="shared" si="4"/>
        <v/>
      </c>
      <c r="S133" s="75">
        <f t="shared" si="5"/>
        <v>0</v>
      </c>
    </row>
    <row r="134" spans="1:19" x14ac:dyDescent="0.25">
      <c r="A134" s="55"/>
      <c r="B134" s="111"/>
      <c r="C134" s="112"/>
      <c r="D134" s="113"/>
      <c r="E134" s="113"/>
      <c r="F134" s="112"/>
      <c r="G134" s="114"/>
      <c r="H134" s="115"/>
      <c r="I134" s="55"/>
      <c r="L134" s="53" t="str">
        <f>IF(OR(F134="", G134=""), "", IFERROR(INDEX('Sub Contractors'!$C$11:$C$49, MATCH(F134, 'Sub Contractors'!$B$11:$B$49, 0)), ""))</f>
        <v/>
      </c>
      <c r="M134" s="44" t="str">
        <f t="shared" si="3"/>
        <v/>
      </c>
      <c r="O134" s="19" t="str">
        <f>IF($B134="", "", IF(OR($B134&lt;'Intro &amp; Setup'!$BS$4, $B134&gt;'Intro &amp; Setup'!$BS$2), "X", ""))</f>
        <v/>
      </c>
      <c r="Q134" s="19" t="str">
        <f t="shared" si="4"/>
        <v/>
      </c>
      <c r="S134" s="75">
        <f t="shared" si="5"/>
        <v>0</v>
      </c>
    </row>
    <row r="135" spans="1:19" x14ac:dyDescent="0.25">
      <c r="A135" s="55"/>
      <c r="B135" s="111"/>
      <c r="C135" s="112"/>
      <c r="D135" s="113"/>
      <c r="E135" s="113"/>
      <c r="F135" s="112"/>
      <c r="G135" s="114"/>
      <c r="H135" s="115"/>
      <c r="I135" s="55"/>
      <c r="L135" s="53" t="str">
        <f>IF(OR(F135="", G135=""), "", IFERROR(INDEX('Sub Contractors'!$C$11:$C$49, MATCH(F135, 'Sub Contractors'!$B$11:$B$49, 0)), ""))</f>
        <v/>
      </c>
      <c r="M135" s="44" t="str">
        <f t="shared" si="3"/>
        <v/>
      </c>
      <c r="O135" s="19" t="str">
        <f>IF($B135="", "", IF(OR($B135&lt;'Intro &amp; Setup'!$BS$4, $B135&gt;'Intro &amp; Setup'!$BS$2), "X", ""))</f>
        <v/>
      </c>
      <c r="Q135" s="19" t="str">
        <f t="shared" si="4"/>
        <v/>
      </c>
      <c r="S135" s="75">
        <f t="shared" si="5"/>
        <v>0</v>
      </c>
    </row>
    <row r="136" spans="1:19" x14ac:dyDescent="0.25">
      <c r="A136" s="55"/>
      <c r="B136" s="111"/>
      <c r="C136" s="112"/>
      <c r="D136" s="113"/>
      <c r="E136" s="113"/>
      <c r="F136" s="112"/>
      <c r="G136" s="114"/>
      <c r="H136" s="115"/>
      <c r="I136" s="55"/>
      <c r="L136" s="53" t="str">
        <f>IF(OR(F136="", G136=""), "", IFERROR(INDEX('Sub Contractors'!$C$11:$C$49, MATCH(F136, 'Sub Contractors'!$B$11:$B$49, 0)), ""))</f>
        <v/>
      </c>
      <c r="M136" s="44" t="str">
        <f t="shared" si="3"/>
        <v/>
      </c>
      <c r="O136" s="19" t="str">
        <f>IF($B136="", "", IF(OR($B136&lt;'Intro &amp; Setup'!$BS$4, $B136&gt;'Intro &amp; Setup'!$BS$2), "X", ""))</f>
        <v/>
      </c>
      <c r="Q136" s="19" t="str">
        <f t="shared" si="4"/>
        <v/>
      </c>
      <c r="S136" s="75">
        <f t="shared" si="5"/>
        <v>0</v>
      </c>
    </row>
    <row r="137" spans="1:19" x14ac:dyDescent="0.25">
      <c r="A137" s="55"/>
      <c r="B137" s="111"/>
      <c r="C137" s="112"/>
      <c r="D137" s="113"/>
      <c r="E137" s="113"/>
      <c r="F137" s="112"/>
      <c r="G137" s="114"/>
      <c r="H137" s="115"/>
      <c r="I137" s="55"/>
      <c r="L137" s="53" t="str">
        <f>IF(OR(F137="", G137=""), "", IFERROR(INDEX('Sub Contractors'!$C$11:$C$49, MATCH(F137, 'Sub Contractors'!$B$11:$B$49, 0)), ""))</f>
        <v/>
      </c>
      <c r="M137" s="44" t="str">
        <f t="shared" si="3"/>
        <v/>
      </c>
      <c r="O137" s="19" t="str">
        <f>IF($B137="", "", IF(OR($B137&lt;'Intro &amp; Setup'!$BS$4, $B137&gt;'Intro &amp; Setup'!$BS$2), "X", ""))</f>
        <v/>
      </c>
      <c r="Q137" s="19" t="str">
        <f t="shared" si="4"/>
        <v/>
      </c>
      <c r="S137" s="75">
        <f t="shared" si="5"/>
        <v>0</v>
      </c>
    </row>
    <row r="138" spans="1:19" x14ac:dyDescent="0.25">
      <c r="A138" s="55"/>
      <c r="B138" s="111"/>
      <c r="C138" s="112"/>
      <c r="D138" s="113"/>
      <c r="E138" s="113"/>
      <c r="F138" s="112"/>
      <c r="G138" s="114"/>
      <c r="H138" s="115"/>
      <c r="I138" s="55"/>
      <c r="L138" s="53" t="str">
        <f>IF(OR(F138="", G138=""), "", IFERROR(INDEX('Sub Contractors'!$C$11:$C$49, MATCH(F138, 'Sub Contractors'!$B$11:$B$49, 0)), ""))</f>
        <v/>
      </c>
      <c r="M138" s="44" t="str">
        <f t="shared" si="3"/>
        <v/>
      </c>
      <c r="O138" s="19" t="str">
        <f>IF($B138="", "", IF(OR($B138&lt;'Intro &amp; Setup'!$BS$4, $B138&gt;'Intro &amp; Setup'!$BS$2), "X", ""))</f>
        <v/>
      </c>
      <c r="Q138" s="19" t="str">
        <f t="shared" si="4"/>
        <v/>
      </c>
      <c r="S138" s="75">
        <f t="shared" si="5"/>
        <v>0</v>
      </c>
    </row>
    <row r="139" spans="1:19" x14ac:dyDescent="0.25">
      <c r="A139" s="55"/>
      <c r="B139" s="111"/>
      <c r="C139" s="112"/>
      <c r="D139" s="113"/>
      <c r="E139" s="113"/>
      <c r="F139" s="112"/>
      <c r="G139" s="114"/>
      <c r="H139" s="115"/>
      <c r="I139" s="55"/>
      <c r="L139" s="53" t="str">
        <f>IF(OR(F139="", G139=""), "", IFERROR(INDEX('Sub Contractors'!$C$11:$C$49, MATCH(F139, 'Sub Contractors'!$B$11:$B$49, 0)), ""))</f>
        <v/>
      </c>
      <c r="M139" s="44" t="str">
        <f t="shared" si="3"/>
        <v/>
      </c>
      <c r="O139" s="19" t="str">
        <f>IF($B139="", "", IF(OR($B139&lt;'Intro &amp; Setup'!$BS$4, $B139&gt;'Intro &amp; Setup'!$BS$2), "X", ""))</f>
        <v/>
      </c>
      <c r="Q139" s="19" t="str">
        <f t="shared" si="4"/>
        <v/>
      </c>
      <c r="S139" s="75">
        <f t="shared" si="5"/>
        <v>0</v>
      </c>
    </row>
    <row r="140" spans="1:19" x14ac:dyDescent="0.25">
      <c r="A140" s="55"/>
      <c r="B140" s="111"/>
      <c r="C140" s="112"/>
      <c r="D140" s="113"/>
      <c r="E140" s="113"/>
      <c r="F140" s="112"/>
      <c r="G140" s="114"/>
      <c r="H140" s="115"/>
      <c r="I140" s="55"/>
      <c r="L140" s="53" t="str">
        <f>IF(OR(F140="", G140=""), "", IFERROR(INDEX('Sub Contractors'!$C$11:$C$49, MATCH(F140, 'Sub Contractors'!$B$11:$B$49, 0)), ""))</f>
        <v/>
      </c>
      <c r="M140" s="44" t="str">
        <f t="shared" ref="M140:M203" si="6">IF($L140="", "", $L140*$G140*24)</f>
        <v/>
      </c>
      <c r="O140" s="19" t="str">
        <f>IF($B140="", "", IF(OR($B140&lt;'Intro &amp; Setup'!$BS$4, $B140&gt;'Intro &amp; Setup'!$BS$2), "X", ""))</f>
        <v/>
      </c>
      <c r="Q140" s="19" t="str">
        <f t="shared" ref="Q140:Q203" si="7">IF($B140="", "", TEXT($B140, "mmm yyyy"))</f>
        <v/>
      </c>
      <c r="S140" s="75">
        <f t="shared" ref="S140:S203" si="8">$E140-$D140-$H140</f>
        <v>0</v>
      </c>
    </row>
    <row r="141" spans="1:19" x14ac:dyDescent="0.25">
      <c r="A141" s="55"/>
      <c r="B141" s="111"/>
      <c r="C141" s="112"/>
      <c r="D141" s="113"/>
      <c r="E141" s="113"/>
      <c r="F141" s="112"/>
      <c r="G141" s="114"/>
      <c r="H141" s="115"/>
      <c r="I141" s="55"/>
      <c r="L141" s="53" t="str">
        <f>IF(OR(F141="", G141=""), "", IFERROR(INDEX('Sub Contractors'!$C$11:$C$49, MATCH(F141, 'Sub Contractors'!$B$11:$B$49, 0)), ""))</f>
        <v/>
      </c>
      <c r="M141" s="44" t="str">
        <f t="shared" si="6"/>
        <v/>
      </c>
      <c r="O141" s="19" t="str">
        <f>IF($B141="", "", IF(OR($B141&lt;'Intro &amp; Setup'!$BS$4, $B141&gt;'Intro &amp; Setup'!$BS$2), "X", ""))</f>
        <v/>
      </c>
      <c r="Q141" s="19" t="str">
        <f t="shared" si="7"/>
        <v/>
      </c>
      <c r="S141" s="75">
        <f t="shared" si="8"/>
        <v>0</v>
      </c>
    </row>
    <row r="142" spans="1:19" x14ac:dyDescent="0.25">
      <c r="A142" s="55"/>
      <c r="B142" s="111"/>
      <c r="C142" s="112"/>
      <c r="D142" s="113"/>
      <c r="E142" s="113"/>
      <c r="F142" s="112"/>
      <c r="G142" s="114"/>
      <c r="H142" s="115"/>
      <c r="I142" s="55"/>
      <c r="L142" s="53" t="str">
        <f>IF(OR(F142="", G142=""), "", IFERROR(INDEX('Sub Contractors'!$C$11:$C$49, MATCH(F142, 'Sub Contractors'!$B$11:$B$49, 0)), ""))</f>
        <v/>
      </c>
      <c r="M142" s="44" t="str">
        <f t="shared" si="6"/>
        <v/>
      </c>
      <c r="O142" s="19" t="str">
        <f>IF($B142="", "", IF(OR($B142&lt;'Intro &amp; Setup'!$BS$4, $B142&gt;'Intro &amp; Setup'!$BS$2), "X", ""))</f>
        <v/>
      </c>
      <c r="Q142" s="19" t="str">
        <f t="shared" si="7"/>
        <v/>
      </c>
      <c r="S142" s="75">
        <f t="shared" si="8"/>
        <v>0</v>
      </c>
    </row>
    <row r="143" spans="1:19" x14ac:dyDescent="0.25">
      <c r="A143" s="55"/>
      <c r="B143" s="111"/>
      <c r="C143" s="112"/>
      <c r="D143" s="113"/>
      <c r="E143" s="113"/>
      <c r="F143" s="112"/>
      <c r="G143" s="114"/>
      <c r="H143" s="115"/>
      <c r="I143" s="55"/>
      <c r="L143" s="53" t="str">
        <f>IF(OR(F143="", G143=""), "", IFERROR(INDEX('Sub Contractors'!$C$11:$C$49, MATCH(F143, 'Sub Contractors'!$B$11:$B$49, 0)), ""))</f>
        <v/>
      </c>
      <c r="M143" s="44" t="str">
        <f t="shared" si="6"/>
        <v/>
      </c>
      <c r="O143" s="19" t="str">
        <f>IF($B143="", "", IF(OR($B143&lt;'Intro &amp; Setup'!$BS$4, $B143&gt;'Intro &amp; Setup'!$BS$2), "X", ""))</f>
        <v/>
      </c>
      <c r="Q143" s="19" t="str">
        <f t="shared" si="7"/>
        <v/>
      </c>
      <c r="S143" s="75">
        <f t="shared" si="8"/>
        <v>0</v>
      </c>
    </row>
    <row r="144" spans="1:19" x14ac:dyDescent="0.25">
      <c r="A144" s="55"/>
      <c r="B144" s="111"/>
      <c r="C144" s="112"/>
      <c r="D144" s="113"/>
      <c r="E144" s="113"/>
      <c r="F144" s="112"/>
      <c r="G144" s="114"/>
      <c r="H144" s="115"/>
      <c r="I144" s="55"/>
      <c r="L144" s="53" t="str">
        <f>IF(OR(F144="", G144=""), "", IFERROR(INDEX('Sub Contractors'!$C$11:$C$49, MATCH(F144, 'Sub Contractors'!$B$11:$B$49, 0)), ""))</f>
        <v/>
      </c>
      <c r="M144" s="44" t="str">
        <f t="shared" si="6"/>
        <v/>
      </c>
      <c r="O144" s="19" t="str">
        <f>IF($B144="", "", IF(OR($B144&lt;'Intro &amp; Setup'!$BS$4, $B144&gt;'Intro &amp; Setup'!$BS$2), "X", ""))</f>
        <v/>
      </c>
      <c r="Q144" s="19" t="str">
        <f t="shared" si="7"/>
        <v/>
      </c>
      <c r="S144" s="75">
        <f t="shared" si="8"/>
        <v>0</v>
      </c>
    </row>
    <row r="145" spans="1:19" x14ac:dyDescent="0.25">
      <c r="A145" s="55"/>
      <c r="B145" s="111"/>
      <c r="C145" s="112"/>
      <c r="D145" s="113"/>
      <c r="E145" s="113"/>
      <c r="F145" s="112"/>
      <c r="G145" s="114"/>
      <c r="H145" s="115"/>
      <c r="I145" s="55"/>
      <c r="L145" s="53" t="str">
        <f>IF(OR(F145="", G145=""), "", IFERROR(INDEX('Sub Contractors'!$C$11:$C$49, MATCH(F145, 'Sub Contractors'!$B$11:$B$49, 0)), ""))</f>
        <v/>
      </c>
      <c r="M145" s="44" t="str">
        <f t="shared" si="6"/>
        <v/>
      </c>
      <c r="O145" s="19" t="str">
        <f>IF($B145="", "", IF(OR($B145&lt;'Intro &amp; Setup'!$BS$4, $B145&gt;'Intro &amp; Setup'!$BS$2), "X", ""))</f>
        <v/>
      </c>
      <c r="Q145" s="19" t="str">
        <f t="shared" si="7"/>
        <v/>
      </c>
      <c r="S145" s="75">
        <f t="shared" si="8"/>
        <v>0</v>
      </c>
    </row>
    <row r="146" spans="1:19" x14ac:dyDescent="0.25">
      <c r="A146" s="55"/>
      <c r="B146" s="111"/>
      <c r="C146" s="112"/>
      <c r="D146" s="113"/>
      <c r="E146" s="113"/>
      <c r="F146" s="112"/>
      <c r="G146" s="114"/>
      <c r="H146" s="115"/>
      <c r="I146" s="55"/>
      <c r="L146" s="53" t="str">
        <f>IF(OR(F146="", G146=""), "", IFERROR(INDEX('Sub Contractors'!$C$11:$C$49, MATCH(F146, 'Sub Contractors'!$B$11:$B$49, 0)), ""))</f>
        <v/>
      </c>
      <c r="M146" s="44" t="str">
        <f t="shared" si="6"/>
        <v/>
      </c>
      <c r="O146" s="19" t="str">
        <f>IF($B146="", "", IF(OR($B146&lt;'Intro &amp; Setup'!$BS$4, $B146&gt;'Intro &amp; Setup'!$BS$2), "X", ""))</f>
        <v/>
      </c>
      <c r="Q146" s="19" t="str">
        <f t="shared" si="7"/>
        <v/>
      </c>
      <c r="S146" s="75">
        <f t="shared" si="8"/>
        <v>0</v>
      </c>
    </row>
    <row r="147" spans="1:19" x14ac:dyDescent="0.25">
      <c r="A147" s="55"/>
      <c r="B147" s="111"/>
      <c r="C147" s="112"/>
      <c r="D147" s="113"/>
      <c r="E147" s="113"/>
      <c r="F147" s="112"/>
      <c r="G147" s="114"/>
      <c r="H147" s="115"/>
      <c r="I147" s="55"/>
      <c r="L147" s="53" t="str">
        <f>IF(OR(F147="", G147=""), "", IFERROR(INDEX('Sub Contractors'!$C$11:$C$49, MATCH(F147, 'Sub Contractors'!$B$11:$B$49, 0)), ""))</f>
        <v/>
      </c>
      <c r="M147" s="44" t="str">
        <f t="shared" si="6"/>
        <v/>
      </c>
      <c r="O147" s="19" t="str">
        <f>IF($B147="", "", IF(OR($B147&lt;'Intro &amp; Setup'!$BS$4, $B147&gt;'Intro &amp; Setup'!$BS$2), "X", ""))</f>
        <v/>
      </c>
      <c r="Q147" s="19" t="str">
        <f t="shared" si="7"/>
        <v/>
      </c>
      <c r="S147" s="75">
        <f t="shared" si="8"/>
        <v>0</v>
      </c>
    </row>
    <row r="148" spans="1:19" x14ac:dyDescent="0.25">
      <c r="A148" s="55"/>
      <c r="B148" s="111"/>
      <c r="C148" s="112"/>
      <c r="D148" s="113"/>
      <c r="E148" s="113"/>
      <c r="F148" s="112"/>
      <c r="G148" s="114"/>
      <c r="H148" s="115"/>
      <c r="I148" s="55"/>
      <c r="L148" s="53" t="str">
        <f>IF(OR(F148="", G148=""), "", IFERROR(INDEX('Sub Contractors'!$C$11:$C$49, MATCH(F148, 'Sub Contractors'!$B$11:$B$49, 0)), ""))</f>
        <v/>
      </c>
      <c r="M148" s="44" t="str">
        <f t="shared" si="6"/>
        <v/>
      </c>
      <c r="O148" s="19" t="str">
        <f>IF($B148="", "", IF(OR($B148&lt;'Intro &amp; Setup'!$BS$4, $B148&gt;'Intro &amp; Setup'!$BS$2), "X", ""))</f>
        <v/>
      </c>
      <c r="Q148" s="19" t="str">
        <f t="shared" si="7"/>
        <v/>
      </c>
      <c r="S148" s="75">
        <f t="shared" si="8"/>
        <v>0</v>
      </c>
    </row>
    <row r="149" spans="1:19" x14ac:dyDescent="0.25">
      <c r="A149" s="55"/>
      <c r="B149" s="111"/>
      <c r="C149" s="112"/>
      <c r="D149" s="113"/>
      <c r="E149" s="113"/>
      <c r="F149" s="112"/>
      <c r="G149" s="114"/>
      <c r="H149" s="115"/>
      <c r="I149" s="55"/>
      <c r="L149" s="53" t="str">
        <f>IF(OR(F149="", G149=""), "", IFERROR(INDEX('Sub Contractors'!$C$11:$C$49, MATCH(F149, 'Sub Contractors'!$B$11:$B$49, 0)), ""))</f>
        <v/>
      </c>
      <c r="M149" s="44" t="str">
        <f t="shared" si="6"/>
        <v/>
      </c>
      <c r="O149" s="19" t="str">
        <f>IF($B149="", "", IF(OR($B149&lt;'Intro &amp; Setup'!$BS$4, $B149&gt;'Intro &amp; Setup'!$BS$2), "X", ""))</f>
        <v/>
      </c>
      <c r="Q149" s="19" t="str">
        <f t="shared" si="7"/>
        <v/>
      </c>
      <c r="S149" s="75">
        <f t="shared" si="8"/>
        <v>0</v>
      </c>
    </row>
    <row r="150" spans="1:19" x14ac:dyDescent="0.25">
      <c r="A150" s="55"/>
      <c r="B150" s="111"/>
      <c r="C150" s="112"/>
      <c r="D150" s="113"/>
      <c r="E150" s="113"/>
      <c r="F150" s="112"/>
      <c r="G150" s="114"/>
      <c r="H150" s="115"/>
      <c r="I150" s="55"/>
      <c r="L150" s="53" t="str">
        <f>IF(OR(F150="", G150=""), "", IFERROR(INDEX('Sub Contractors'!$C$11:$C$49, MATCH(F150, 'Sub Contractors'!$B$11:$B$49, 0)), ""))</f>
        <v/>
      </c>
      <c r="M150" s="44" t="str">
        <f t="shared" si="6"/>
        <v/>
      </c>
      <c r="O150" s="19" t="str">
        <f>IF($B150="", "", IF(OR($B150&lt;'Intro &amp; Setup'!$BS$4, $B150&gt;'Intro &amp; Setup'!$BS$2), "X", ""))</f>
        <v/>
      </c>
      <c r="Q150" s="19" t="str">
        <f t="shared" si="7"/>
        <v/>
      </c>
      <c r="S150" s="75">
        <f t="shared" si="8"/>
        <v>0</v>
      </c>
    </row>
    <row r="151" spans="1:19" x14ac:dyDescent="0.25">
      <c r="A151" s="55"/>
      <c r="B151" s="111"/>
      <c r="C151" s="112"/>
      <c r="D151" s="113"/>
      <c r="E151" s="113"/>
      <c r="F151" s="112"/>
      <c r="G151" s="114"/>
      <c r="H151" s="115"/>
      <c r="I151" s="55"/>
      <c r="L151" s="53" t="str">
        <f>IF(OR(F151="", G151=""), "", IFERROR(INDEX('Sub Contractors'!$C$11:$C$49, MATCH(F151, 'Sub Contractors'!$B$11:$B$49, 0)), ""))</f>
        <v/>
      </c>
      <c r="M151" s="44" t="str">
        <f t="shared" si="6"/>
        <v/>
      </c>
      <c r="O151" s="19" t="str">
        <f>IF($B151="", "", IF(OR($B151&lt;'Intro &amp; Setup'!$BS$4, $B151&gt;'Intro &amp; Setup'!$BS$2), "X", ""))</f>
        <v/>
      </c>
      <c r="Q151" s="19" t="str">
        <f t="shared" si="7"/>
        <v/>
      </c>
      <c r="S151" s="75">
        <f t="shared" si="8"/>
        <v>0</v>
      </c>
    </row>
    <row r="152" spans="1:19" x14ac:dyDescent="0.25">
      <c r="A152" s="55"/>
      <c r="B152" s="111"/>
      <c r="C152" s="112"/>
      <c r="D152" s="113"/>
      <c r="E152" s="113"/>
      <c r="F152" s="112"/>
      <c r="G152" s="114"/>
      <c r="H152" s="115"/>
      <c r="I152" s="55"/>
      <c r="L152" s="53" t="str">
        <f>IF(OR(F152="", G152=""), "", IFERROR(INDEX('Sub Contractors'!$C$11:$C$49, MATCH(F152, 'Sub Contractors'!$B$11:$B$49, 0)), ""))</f>
        <v/>
      </c>
      <c r="M152" s="44" t="str">
        <f t="shared" si="6"/>
        <v/>
      </c>
      <c r="O152" s="19" t="str">
        <f>IF($B152="", "", IF(OR($B152&lt;'Intro &amp; Setup'!$BS$4, $B152&gt;'Intro &amp; Setup'!$BS$2), "X", ""))</f>
        <v/>
      </c>
      <c r="Q152" s="19" t="str">
        <f t="shared" si="7"/>
        <v/>
      </c>
      <c r="S152" s="75">
        <f t="shared" si="8"/>
        <v>0</v>
      </c>
    </row>
    <row r="153" spans="1:19" x14ac:dyDescent="0.25">
      <c r="A153" s="55"/>
      <c r="B153" s="111"/>
      <c r="C153" s="112"/>
      <c r="D153" s="113"/>
      <c r="E153" s="113"/>
      <c r="F153" s="112"/>
      <c r="G153" s="114"/>
      <c r="H153" s="115"/>
      <c r="I153" s="55"/>
      <c r="L153" s="53" t="str">
        <f>IF(OR(F153="", G153=""), "", IFERROR(INDEX('Sub Contractors'!$C$11:$C$49, MATCH(F153, 'Sub Contractors'!$B$11:$B$49, 0)), ""))</f>
        <v/>
      </c>
      <c r="M153" s="44" t="str">
        <f t="shared" si="6"/>
        <v/>
      </c>
      <c r="O153" s="19" t="str">
        <f>IF($B153="", "", IF(OR($B153&lt;'Intro &amp; Setup'!$BS$4, $B153&gt;'Intro &amp; Setup'!$BS$2), "X", ""))</f>
        <v/>
      </c>
      <c r="Q153" s="19" t="str">
        <f t="shared" si="7"/>
        <v/>
      </c>
      <c r="S153" s="75">
        <f t="shared" si="8"/>
        <v>0</v>
      </c>
    </row>
    <row r="154" spans="1:19" x14ac:dyDescent="0.25">
      <c r="A154" s="55"/>
      <c r="B154" s="111"/>
      <c r="C154" s="112"/>
      <c r="D154" s="113"/>
      <c r="E154" s="113"/>
      <c r="F154" s="112"/>
      <c r="G154" s="114"/>
      <c r="H154" s="115"/>
      <c r="I154" s="55"/>
      <c r="L154" s="53" t="str">
        <f>IF(OR(F154="", G154=""), "", IFERROR(INDEX('Sub Contractors'!$C$11:$C$49, MATCH(F154, 'Sub Contractors'!$B$11:$B$49, 0)), ""))</f>
        <v/>
      </c>
      <c r="M154" s="44" t="str">
        <f t="shared" si="6"/>
        <v/>
      </c>
      <c r="O154" s="19" t="str">
        <f>IF($B154="", "", IF(OR($B154&lt;'Intro &amp; Setup'!$BS$4, $B154&gt;'Intro &amp; Setup'!$BS$2), "X", ""))</f>
        <v/>
      </c>
      <c r="Q154" s="19" t="str">
        <f t="shared" si="7"/>
        <v/>
      </c>
      <c r="S154" s="75">
        <f t="shared" si="8"/>
        <v>0</v>
      </c>
    </row>
    <row r="155" spans="1:19" x14ac:dyDescent="0.25">
      <c r="A155" s="55"/>
      <c r="B155" s="111"/>
      <c r="C155" s="112"/>
      <c r="D155" s="113"/>
      <c r="E155" s="113"/>
      <c r="F155" s="112"/>
      <c r="G155" s="114"/>
      <c r="H155" s="115"/>
      <c r="I155" s="55"/>
      <c r="L155" s="53" t="str">
        <f>IF(OR(F155="", G155=""), "", IFERROR(INDEX('Sub Contractors'!$C$11:$C$49, MATCH(F155, 'Sub Contractors'!$B$11:$B$49, 0)), ""))</f>
        <v/>
      </c>
      <c r="M155" s="44" t="str">
        <f t="shared" si="6"/>
        <v/>
      </c>
      <c r="O155" s="19" t="str">
        <f>IF($B155="", "", IF(OR($B155&lt;'Intro &amp; Setup'!$BS$4, $B155&gt;'Intro &amp; Setup'!$BS$2), "X", ""))</f>
        <v/>
      </c>
      <c r="Q155" s="19" t="str">
        <f t="shared" si="7"/>
        <v/>
      </c>
      <c r="S155" s="75">
        <f t="shared" si="8"/>
        <v>0</v>
      </c>
    </row>
    <row r="156" spans="1:19" x14ac:dyDescent="0.25">
      <c r="A156" s="55"/>
      <c r="B156" s="111"/>
      <c r="C156" s="112"/>
      <c r="D156" s="113"/>
      <c r="E156" s="113"/>
      <c r="F156" s="112"/>
      <c r="G156" s="114"/>
      <c r="H156" s="115"/>
      <c r="I156" s="55"/>
      <c r="L156" s="53" t="str">
        <f>IF(OR(F156="", G156=""), "", IFERROR(INDEX('Sub Contractors'!$C$11:$C$49, MATCH(F156, 'Sub Contractors'!$B$11:$B$49, 0)), ""))</f>
        <v/>
      </c>
      <c r="M156" s="44" t="str">
        <f t="shared" si="6"/>
        <v/>
      </c>
      <c r="O156" s="19" t="str">
        <f>IF($B156="", "", IF(OR($B156&lt;'Intro &amp; Setup'!$BS$4, $B156&gt;'Intro &amp; Setup'!$BS$2), "X", ""))</f>
        <v/>
      </c>
      <c r="Q156" s="19" t="str">
        <f t="shared" si="7"/>
        <v/>
      </c>
      <c r="S156" s="75">
        <f t="shared" si="8"/>
        <v>0</v>
      </c>
    </row>
    <row r="157" spans="1:19" x14ac:dyDescent="0.25">
      <c r="A157" s="55"/>
      <c r="B157" s="111"/>
      <c r="C157" s="112"/>
      <c r="D157" s="113"/>
      <c r="E157" s="113"/>
      <c r="F157" s="112"/>
      <c r="G157" s="114"/>
      <c r="H157" s="115"/>
      <c r="I157" s="55"/>
      <c r="L157" s="53" t="str">
        <f>IF(OR(F157="", G157=""), "", IFERROR(INDEX('Sub Contractors'!$C$11:$C$49, MATCH(F157, 'Sub Contractors'!$B$11:$B$49, 0)), ""))</f>
        <v/>
      </c>
      <c r="M157" s="44" t="str">
        <f t="shared" si="6"/>
        <v/>
      </c>
      <c r="O157" s="19" t="str">
        <f>IF($B157="", "", IF(OR($B157&lt;'Intro &amp; Setup'!$BS$4, $B157&gt;'Intro &amp; Setup'!$BS$2), "X", ""))</f>
        <v/>
      </c>
      <c r="Q157" s="19" t="str">
        <f t="shared" si="7"/>
        <v/>
      </c>
      <c r="S157" s="75">
        <f t="shared" si="8"/>
        <v>0</v>
      </c>
    </row>
    <row r="158" spans="1:19" x14ac:dyDescent="0.25">
      <c r="A158" s="55"/>
      <c r="B158" s="111"/>
      <c r="C158" s="112"/>
      <c r="D158" s="113"/>
      <c r="E158" s="113"/>
      <c r="F158" s="112"/>
      <c r="G158" s="114"/>
      <c r="H158" s="115"/>
      <c r="I158" s="55"/>
      <c r="L158" s="53" t="str">
        <f>IF(OR(F158="", G158=""), "", IFERROR(INDEX('Sub Contractors'!$C$11:$C$49, MATCH(F158, 'Sub Contractors'!$B$11:$B$49, 0)), ""))</f>
        <v/>
      </c>
      <c r="M158" s="44" t="str">
        <f t="shared" si="6"/>
        <v/>
      </c>
      <c r="O158" s="19" t="str">
        <f>IF($B158="", "", IF(OR($B158&lt;'Intro &amp; Setup'!$BS$4, $B158&gt;'Intro &amp; Setup'!$BS$2), "X", ""))</f>
        <v/>
      </c>
      <c r="Q158" s="19" t="str">
        <f t="shared" si="7"/>
        <v/>
      </c>
      <c r="S158" s="75">
        <f t="shared" si="8"/>
        <v>0</v>
      </c>
    </row>
    <row r="159" spans="1:19" x14ac:dyDescent="0.25">
      <c r="A159" s="55"/>
      <c r="B159" s="111"/>
      <c r="C159" s="112"/>
      <c r="D159" s="113"/>
      <c r="E159" s="113"/>
      <c r="F159" s="112"/>
      <c r="G159" s="114"/>
      <c r="H159" s="115"/>
      <c r="I159" s="55"/>
      <c r="L159" s="53" t="str">
        <f>IF(OR(F159="", G159=""), "", IFERROR(INDEX('Sub Contractors'!$C$11:$C$49, MATCH(F159, 'Sub Contractors'!$B$11:$B$49, 0)), ""))</f>
        <v/>
      </c>
      <c r="M159" s="44" t="str">
        <f t="shared" si="6"/>
        <v/>
      </c>
      <c r="O159" s="19" t="str">
        <f>IF($B159="", "", IF(OR($B159&lt;'Intro &amp; Setup'!$BS$4, $B159&gt;'Intro &amp; Setup'!$BS$2), "X", ""))</f>
        <v/>
      </c>
      <c r="Q159" s="19" t="str">
        <f t="shared" si="7"/>
        <v/>
      </c>
      <c r="S159" s="75">
        <f t="shared" si="8"/>
        <v>0</v>
      </c>
    </row>
    <row r="160" spans="1:19" x14ac:dyDescent="0.25">
      <c r="A160" s="55"/>
      <c r="B160" s="111"/>
      <c r="C160" s="112"/>
      <c r="D160" s="113"/>
      <c r="E160" s="113"/>
      <c r="F160" s="112"/>
      <c r="G160" s="114"/>
      <c r="H160" s="115"/>
      <c r="I160" s="55"/>
      <c r="L160" s="53" t="str">
        <f>IF(OR(F160="", G160=""), "", IFERROR(INDEX('Sub Contractors'!$C$11:$C$49, MATCH(F160, 'Sub Contractors'!$B$11:$B$49, 0)), ""))</f>
        <v/>
      </c>
      <c r="M160" s="44" t="str">
        <f t="shared" si="6"/>
        <v/>
      </c>
      <c r="O160" s="19" t="str">
        <f>IF($B160="", "", IF(OR($B160&lt;'Intro &amp; Setup'!$BS$4, $B160&gt;'Intro &amp; Setup'!$BS$2), "X", ""))</f>
        <v/>
      </c>
      <c r="Q160" s="19" t="str">
        <f t="shared" si="7"/>
        <v/>
      </c>
      <c r="S160" s="75">
        <f t="shared" si="8"/>
        <v>0</v>
      </c>
    </row>
    <row r="161" spans="1:19" x14ac:dyDescent="0.25">
      <c r="A161" s="55"/>
      <c r="B161" s="111"/>
      <c r="C161" s="112"/>
      <c r="D161" s="113"/>
      <c r="E161" s="113"/>
      <c r="F161" s="112"/>
      <c r="G161" s="114"/>
      <c r="H161" s="115"/>
      <c r="I161" s="55"/>
      <c r="L161" s="53" t="str">
        <f>IF(OR(F161="", G161=""), "", IFERROR(INDEX('Sub Contractors'!$C$11:$C$49, MATCH(F161, 'Sub Contractors'!$B$11:$B$49, 0)), ""))</f>
        <v/>
      </c>
      <c r="M161" s="44" t="str">
        <f t="shared" si="6"/>
        <v/>
      </c>
      <c r="O161" s="19" t="str">
        <f>IF($B161="", "", IF(OR($B161&lt;'Intro &amp; Setup'!$BS$4, $B161&gt;'Intro &amp; Setup'!$BS$2), "X", ""))</f>
        <v/>
      </c>
      <c r="Q161" s="19" t="str">
        <f t="shared" si="7"/>
        <v/>
      </c>
      <c r="S161" s="75">
        <f t="shared" si="8"/>
        <v>0</v>
      </c>
    </row>
    <row r="162" spans="1:19" x14ac:dyDescent="0.25">
      <c r="A162" s="55"/>
      <c r="B162" s="111"/>
      <c r="C162" s="112"/>
      <c r="D162" s="113"/>
      <c r="E162" s="113"/>
      <c r="F162" s="112"/>
      <c r="G162" s="114"/>
      <c r="H162" s="115"/>
      <c r="I162" s="55"/>
      <c r="L162" s="53" t="str">
        <f>IF(OR(F162="", G162=""), "", IFERROR(INDEX('Sub Contractors'!$C$11:$C$49, MATCH(F162, 'Sub Contractors'!$B$11:$B$49, 0)), ""))</f>
        <v/>
      </c>
      <c r="M162" s="44" t="str">
        <f t="shared" si="6"/>
        <v/>
      </c>
      <c r="O162" s="19" t="str">
        <f>IF($B162="", "", IF(OR($B162&lt;'Intro &amp; Setup'!$BS$4, $B162&gt;'Intro &amp; Setup'!$BS$2), "X", ""))</f>
        <v/>
      </c>
      <c r="Q162" s="19" t="str">
        <f t="shared" si="7"/>
        <v/>
      </c>
      <c r="S162" s="75">
        <f t="shared" si="8"/>
        <v>0</v>
      </c>
    </row>
    <row r="163" spans="1:19" x14ac:dyDescent="0.25">
      <c r="A163" s="55"/>
      <c r="B163" s="111"/>
      <c r="C163" s="112"/>
      <c r="D163" s="113"/>
      <c r="E163" s="113"/>
      <c r="F163" s="112"/>
      <c r="G163" s="114"/>
      <c r="H163" s="115"/>
      <c r="I163" s="55"/>
      <c r="L163" s="53" t="str">
        <f>IF(OR(F163="", G163=""), "", IFERROR(INDEX('Sub Contractors'!$C$11:$C$49, MATCH(F163, 'Sub Contractors'!$B$11:$B$49, 0)), ""))</f>
        <v/>
      </c>
      <c r="M163" s="44" t="str">
        <f t="shared" si="6"/>
        <v/>
      </c>
      <c r="O163" s="19" t="str">
        <f>IF($B163="", "", IF(OR($B163&lt;'Intro &amp; Setup'!$BS$4, $B163&gt;'Intro &amp; Setup'!$BS$2), "X", ""))</f>
        <v/>
      </c>
      <c r="Q163" s="19" t="str">
        <f t="shared" si="7"/>
        <v/>
      </c>
      <c r="S163" s="75">
        <f t="shared" si="8"/>
        <v>0</v>
      </c>
    </row>
    <row r="164" spans="1:19" x14ac:dyDescent="0.25">
      <c r="A164" s="55"/>
      <c r="B164" s="111"/>
      <c r="C164" s="112"/>
      <c r="D164" s="113"/>
      <c r="E164" s="113"/>
      <c r="F164" s="112"/>
      <c r="G164" s="114"/>
      <c r="H164" s="115"/>
      <c r="I164" s="55"/>
      <c r="L164" s="53" t="str">
        <f>IF(OR(F164="", G164=""), "", IFERROR(INDEX('Sub Contractors'!$C$11:$C$49, MATCH(F164, 'Sub Contractors'!$B$11:$B$49, 0)), ""))</f>
        <v/>
      </c>
      <c r="M164" s="44" t="str">
        <f t="shared" si="6"/>
        <v/>
      </c>
      <c r="O164" s="19" t="str">
        <f>IF($B164="", "", IF(OR($B164&lt;'Intro &amp; Setup'!$BS$4, $B164&gt;'Intro &amp; Setup'!$BS$2), "X", ""))</f>
        <v/>
      </c>
      <c r="Q164" s="19" t="str">
        <f t="shared" si="7"/>
        <v/>
      </c>
      <c r="S164" s="75">
        <f t="shared" si="8"/>
        <v>0</v>
      </c>
    </row>
    <row r="165" spans="1:19" x14ac:dyDescent="0.25">
      <c r="A165" s="55"/>
      <c r="B165" s="111"/>
      <c r="C165" s="112"/>
      <c r="D165" s="113"/>
      <c r="E165" s="113"/>
      <c r="F165" s="112"/>
      <c r="G165" s="114"/>
      <c r="H165" s="115"/>
      <c r="I165" s="55"/>
      <c r="L165" s="53" t="str">
        <f>IF(OR(F165="", G165=""), "", IFERROR(INDEX('Sub Contractors'!$C$11:$C$49, MATCH(F165, 'Sub Contractors'!$B$11:$B$49, 0)), ""))</f>
        <v/>
      </c>
      <c r="M165" s="44" t="str">
        <f t="shared" si="6"/>
        <v/>
      </c>
      <c r="O165" s="19" t="str">
        <f>IF($B165="", "", IF(OR($B165&lt;'Intro &amp; Setup'!$BS$4, $B165&gt;'Intro &amp; Setup'!$BS$2), "X", ""))</f>
        <v/>
      </c>
      <c r="Q165" s="19" t="str">
        <f t="shared" si="7"/>
        <v/>
      </c>
      <c r="S165" s="75">
        <f t="shared" si="8"/>
        <v>0</v>
      </c>
    </row>
    <row r="166" spans="1:19" x14ac:dyDescent="0.25">
      <c r="A166" s="55"/>
      <c r="B166" s="111"/>
      <c r="C166" s="112"/>
      <c r="D166" s="113"/>
      <c r="E166" s="113"/>
      <c r="F166" s="112"/>
      <c r="G166" s="114"/>
      <c r="H166" s="115"/>
      <c r="I166" s="55"/>
      <c r="L166" s="53" t="str">
        <f>IF(OR(F166="", G166=""), "", IFERROR(INDEX('Sub Contractors'!$C$11:$C$49, MATCH(F166, 'Sub Contractors'!$B$11:$B$49, 0)), ""))</f>
        <v/>
      </c>
      <c r="M166" s="44" t="str">
        <f t="shared" si="6"/>
        <v/>
      </c>
      <c r="O166" s="19" t="str">
        <f>IF($B166="", "", IF(OR($B166&lt;'Intro &amp; Setup'!$BS$4, $B166&gt;'Intro &amp; Setup'!$BS$2), "X", ""))</f>
        <v/>
      </c>
      <c r="Q166" s="19" t="str">
        <f t="shared" si="7"/>
        <v/>
      </c>
      <c r="S166" s="75">
        <f t="shared" si="8"/>
        <v>0</v>
      </c>
    </row>
    <row r="167" spans="1:19" x14ac:dyDescent="0.25">
      <c r="A167" s="55"/>
      <c r="B167" s="111"/>
      <c r="C167" s="112"/>
      <c r="D167" s="113"/>
      <c r="E167" s="113"/>
      <c r="F167" s="112"/>
      <c r="G167" s="114"/>
      <c r="H167" s="115"/>
      <c r="I167" s="55"/>
      <c r="L167" s="53" t="str">
        <f>IF(OR(F167="", G167=""), "", IFERROR(INDEX('Sub Contractors'!$C$11:$C$49, MATCH(F167, 'Sub Contractors'!$B$11:$B$49, 0)), ""))</f>
        <v/>
      </c>
      <c r="M167" s="44" t="str">
        <f t="shared" si="6"/>
        <v/>
      </c>
      <c r="O167" s="19" t="str">
        <f>IF($B167="", "", IF(OR($B167&lt;'Intro &amp; Setup'!$BS$4, $B167&gt;'Intro &amp; Setup'!$BS$2), "X", ""))</f>
        <v/>
      </c>
      <c r="Q167" s="19" t="str">
        <f t="shared" si="7"/>
        <v/>
      </c>
      <c r="S167" s="75">
        <f t="shared" si="8"/>
        <v>0</v>
      </c>
    </row>
    <row r="168" spans="1:19" x14ac:dyDescent="0.25">
      <c r="A168" s="55"/>
      <c r="B168" s="111"/>
      <c r="C168" s="112"/>
      <c r="D168" s="113"/>
      <c r="E168" s="113"/>
      <c r="F168" s="112"/>
      <c r="G168" s="114"/>
      <c r="H168" s="115"/>
      <c r="I168" s="55"/>
      <c r="L168" s="53" t="str">
        <f>IF(OR(F168="", G168=""), "", IFERROR(INDEX('Sub Contractors'!$C$11:$C$49, MATCH(F168, 'Sub Contractors'!$B$11:$B$49, 0)), ""))</f>
        <v/>
      </c>
      <c r="M168" s="44" t="str">
        <f t="shared" si="6"/>
        <v/>
      </c>
      <c r="O168" s="19" t="str">
        <f>IF($B168="", "", IF(OR($B168&lt;'Intro &amp; Setup'!$BS$4, $B168&gt;'Intro &amp; Setup'!$BS$2), "X", ""))</f>
        <v/>
      </c>
      <c r="Q168" s="19" t="str">
        <f t="shared" si="7"/>
        <v/>
      </c>
      <c r="S168" s="75">
        <f t="shared" si="8"/>
        <v>0</v>
      </c>
    </row>
    <row r="169" spans="1:19" x14ac:dyDescent="0.25">
      <c r="A169" s="55"/>
      <c r="B169" s="111"/>
      <c r="C169" s="112"/>
      <c r="D169" s="113"/>
      <c r="E169" s="113"/>
      <c r="F169" s="112"/>
      <c r="G169" s="114"/>
      <c r="H169" s="115"/>
      <c r="I169" s="55"/>
      <c r="L169" s="53" t="str">
        <f>IF(OR(F169="", G169=""), "", IFERROR(INDEX('Sub Contractors'!$C$11:$C$49, MATCH(F169, 'Sub Contractors'!$B$11:$B$49, 0)), ""))</f>
        <v/>
      </c>
      <c r="M169" s="44" t="str">
        <f t="shared" si="6"/>
        <v/>
      </c>
      <c r="O169" s="19" t="str">
        <f>IF($B169="", "", IF(OR($B169&lt;'Intro &amp; Setup'!$BS$4, $B169&gt;'Intro &amp; Setup'!$BS$2), "X", ""))</f>
        <v/>
      </c>
      <c r="Q169" s="19" t="str">
        <f t="shared" si="7"/>
        <v/>
      </c>
      <c r="S169" s="75">
        <f t="shared" si="8"/>
        <v>0</v>
      </c>
    </row>
    <row r="170" spans="1:19" x14ac:dyDescent="0.25">
      <c r="A170" s="55"/>
      <c r="B170" s="111"/>
      <c r="C170" s="112"/>
      <c r="D170" s="113"/>
      <c r="E170" s="113"/>
      <c r="F170" s="112"/>
      <c r="G170" s="114"/>
      <c r="H170" s="115"/>
      <c r="I170" s="55"/>
      <c r="L170" s="53" t="str">
        <f>IF(OR(F170="", G170=""), "", IFERROR(INDEX('Sub Contractors'!$C$11:$C$49, MATCH(F170, 'Sub Contractors'!$B$11:$B$49, 0)), ""))</f>
        <v/>
      </c>
      <c r="M170" s="44" t="str">
        <f t="shared" si="6"/>
        <v/>
      </c>
      <c r="O170" s="19" t="str">
        <f>IF($B170="", "", IF(OR($B170&lt;'Intro &amp; Setup'!$BS$4, $B170&gt;'Intro &amp; Setup'!$BS$2), "X", ""))</f>
        <v/>
      </c>
      <c r="Q170" s="19" t="str">
        <f t="shared" si="7"/>
        <v/>
      </c>
      <c r="S170" s="75">
        <f t="shared" si="8"/>
        <v>0</v>
      </c>
    </row>
    <row r="171" spans="1:19" x14ac:dyDescent="0.25">
      <c r="A171" s="55"/>
      <c r="B171" s="111"/>
      <c r="C171" s="112"/>
      <c r="D171" s="113"/>
      <c r="E171" s="113"/>
      <c r="F171" s="112"/>
      <c r="G171" s="114"/>
      <c r="H171" s="115"/>
      <c r="I171" s="55"/>
      <c r="L171" s="53" t="str">
        <f>IF(OR(F171="", G171=""), "", IFERROR(INDEX('Sub Contractors'!$C$11:$C$49, MATCH(F171, 'Sub Contractors'!$B$11:$B$49, 0)), ""))</f>
        <v/>
      </c>
      <c r="M171" s="44" t="str">
        <f t="shared" si="6"/>
        <v/>
      </c>
      <c r="O171" s="19" t="str">
        <f>IF($B171="", "", IF(OR($B171&lt;'Intro &amp; Setup'!$BS$4, $B171&gt;'Intro &amp; Setup'!$BS$2), "X", ""))</f>
        <v/>
      </c>
      <c r="Q171" s="19" t="str">
        <f t="shared" si="7"/>
        <v/>
      </c>
      <c r="S171" s="75">
        <f t="shared" si="8"/>
        <v>0</v>
      </c>
    </row>
    <row r="172" spans="1:19" x14ac:dyDescent="0.25">
      <c r="A172" s="55"/>
      <c r="B172" s="111"/>
      <c r="C172" s="112"/>
      <c r="D172" s="113"/>
      <c r="E172" s="113"/>
      <c r="F172" s="112"/>
      <c r="G172" s="114"/>
      <c r="H172" s="115"/>
      <c r="I172" s="55"/>
      <c r="L172" s="53" t="str">
        <f>IF(OR(F172="", G172=""), "", IFERROR(INDEX('Sub Contractors'!$C$11:$C$49, MATCH(F172, 'Sub Contractors'!$B$11:$B$49, 0)), ""))</f>
        <v/>
      </c>
      <c r="M172" s="44" t="str">
        <f t="shared" si="6"/>
        <v/>
      </c>
      <c r="O172" s="19" t="str">
        <f>IF($B172="", "", IF(OR($B172&lt;'Intro &amp; Setup'!$BS$4, $B172&gt;'Intro &amp; Setup'!$BS$2), "X", ""))</f>
        <v/>
      </c>
      <c r="Q172" s="19" t="str">
        <f t="shared" si="7"/>
        <v/>
      </c>
      <c r="S172" s="75">
        <f t="shared" si="8"/>
        <v>0</v>
      </c>
    </row>
    <row r="173" spans="1:19" x14ac:dyDescent="0.25">
      <c r="A173" s="55"/>
      <c r="B173" s="111"/>
      <c r="C173" s="112"/>
      <c r="D173" s="113"/>
      <c r="E173" s="113"/>
      <c r="F173" s="112"/>
      <c r="G173" s="114"/>
      <c r="H173" s="115"/>
      <c r="I173" s="55"/>
      <c r="L173" s="53" t="str">
        <f>IF(OR(F173="", G173=""), "", IFERROR(INDEX('Sub Contractors'!$C$11:$C$49, MATCH(F173, 'Sub Contractors'!$B$11:$B$49, 0)), ""))</f>
        <v/>
      </c>
      <c r="M173" s="44" t="str">
        <f t="shared" si="6"/>
        <v/>
      </c>
      <c r="O173" s="19" t="str">
        <f>IF($B173="", "", IF(OR($B173&lt;'Intro &amp; Setup'!$BS$4, $B173&gt;'Intro &amp; Setup'!$BS$2), "X", ""))</f>
        <v/>
      </c>
      <c r="Q173" s="19" t="str">
        <f t="shared" si="7"/>
        <v/>
      </c>
      <c r="S173" s="75">
        <f t="shared" si="8"/>
        <v>0</v>
      </c>
    </row>
    <row r="174" spans="1:19" x14ac:dyDescent="0.25">
      <c r="A174" s="55"/>
      <c r="B174" s="111"/>
      <c r="C174" s="112"/>
      <c r="D174" s="113"/>
      <c r="E174" s="113"/>
      <c r="F174" s="112"/>
      <c r="G174" s="114"/>
      <c r="H174" s="115"/>
      <c r="I174" s="55"/>
      <c r="L174" s="53" t="str">
        <f>IF(OR(F174="", G174=""), "", IFERROR(INDEX('Sub Contractors'!$C$11:$C$49, MATCH(F174, 'Sub Contractors'!$B$11:$B$49, 0)), ""))</f>
        <v/>
      </c>
      <c r="M174" s="44" t="str">
        <f t="shared" si="6"/>
        <v/>
      </c>
      <c r="O174" s="19" t="str">
        <f>IF($B174="", "", IF(OR($B174&lt;'Intro &amp; Setup'!$BS$4, $B174&gt;'Intro &amp; Setup'!$BS$2), "X", ""))</f>
        <v/>
      </c>
      <c r="Q174" s="19" t="str">
        <f t="shared" si="7"/>
        <v/>
      </c>
      <c r="S174" s="75">
        <f t="shared" si="8"/>
        <v>0</v>
      </c>
    </row>
    <row r="175" spans="1:19" x14ac:dyDescent="0.25">
      <c r="A175" s="55"/>
      <c r="B175" s="111"/>
      <c r="C175" s="112"/>
      <c r="D175" s="113"/>
      <c r="E175" s="113"/>
      <c r="F175" s="112"/>
      <c r="G175" s="114"/>
      <c r="H175" s="115"/>
      <c r="I175" s="55"/>
      <c r="L175" s="53" t="str">
        <f>IF(OR(F175="", G175=""), "", IFERROR(INDEX('Sub Contractors'!$C$11:$C$49, MATCH(F175, 'Sub Contractors'!$B$11:$B$49, 0)), ""))</f>
        <v/>
      </c>
      <c r="M175" s="44" t="str">
        <f t="shared" si="6"/>
        <v/>
      </c>
      <c r="O175" s="19" t="str">
        <f>IF($B175="", "", IF(OR($B175&lt;'Intro &amp; Setup'!$BS$4, $B175&gt;'Intro &amp; Setup'!$BS$2), "X", ""))</f>
        <v/>
      </c>
      <c r="Q175" s="19" t="str">
        <f t="shared" si="7"/>
        <v/>
      </c>
      <c r="S175" s="75">
        <f t="shared" si="8"/>
        <v>0</v>
      </c>
    </row>
    <row r="176" spans="1:19" x14ac:dyDescent="0.25">
      <c r="A176" s="55"/>
      <c r="B176" s="111"/>
      <c r="C176" s="112"/>
      <c r="D176" s="113"/>
      <c r="E176" s="113"/>
      <c r="F176" s="112"/>
      <c r="G176" s="114"/>
      <c r="H176" s="115"/>
      <c r="I176" s="55"/>
      <c r="L176" s="53" t="str">
        <f>IF(OR(F176="", G176=""), "", IFERROR(INDEX('Sub Contractors'!$C$11:$C$49, MATCH(F176, 'Sub Contractors'!$B$11:$B$49, 0)), ""))</f>
        <v/>
      </c>
      <c r="M176" s="44" t="str">
        <f t="shared" si="6"/>
        <v/>
      </c>
      <c r="O176" s="19" t="str">
        <f>IF($B176="", "", IF(OR($B176&lt;'Intro &amp; Setup'!$BS$4, $B176&gt;'Intro &amp; Setup'!$BS$2), "X", ""))</f>
        <v/>
      </c>
      <c r="Q176" s="19" t="str">
        <f t="shared" si="7"/>
        <v/>
      </c>
      <c r="S176" s="75">
        <f t="shared" si="8"/>
        <v>0</v>
      </c>
    </row>
    <row r="177" spans="1:19" x14ac:dyDescent="0.25">
      <c r="A177" s="55"/>
      <c r="B177" s="111"/>
      <c r="C177" s="112"/>
      <c r="D177" s="113"/>
      <c r="E177" s="113"/>
      <c r="F177" s="112"/>
      <c r="G177" s="114"/>
      <c r="H177" s="115"/>
      <c r="I177" s="55"/>
      <c r="L177" s="53" t="str">
        <f>IF(OR(F177="", G177=""), "", IFERROR(INDEX('Sub Contractors'!$C$11:$C$49, MATCH(F177, 'Sub Contractors'!$B$11:$B$49, 0)), ""))</f>
        <v/>
      </c>
      <c r="M177" s="44" t="str">
        <f t="shared" si="6"/>
        <v/>
      </c>
      <c r="O177" s="19" t="str">
        <f>IF($B177="", "", IF(OR($B177&lt;'Intro &amp; Setup'!$BS$4, $B177&gt;'Intro &amp; Setup'!$BS$2), "X", ""))</f>
        <v/>
      </c>
      <c r="Q177" s="19" t="str">
        <f t="shared" si="7"/>
        <v/>
      </c>
      <c r="S177" s="75">
        <f t="shared" si="8"/>
        <v>0</v>
      </c>
    </row>
    <row r="178" spans="1:19" x14ac:dyDescent="0.25">
      <c r="A178" s="55"/>
      <c r="B178" s="111"/>
      <c r="C178" s="112"/>
      <c r="D178" s="113"/>
      <c r="E178" s="113"/>
      <c r="F178" s="112"/>
      <c r="G178" s="114"/>
      <c r="H178" s="115"/>
      <c r="I178" s="55"/>
      <c r="L178" s="53" t="str">
        <f>IF(OR(F178="", G178=""), "", IFERROR(INDEX('Sub Contractors'!$C$11:$C$49, MATCH(F178, 'Sub Contractors'!$B$11:$B$49, 0)), ""))</f>
        <v/>
      </c>
      <c r="M178" s="44" t="str">
        <f t="shared" si="6"/>
        <v/>
      </c>
      <c r="O178" s="19" t="str">
        <f>IF($B178="", "", IF(OR($B178&lt;'Intro &amp; Setup'!$BS$4, $B178&gt;'Intro &amp; Setup'!$BS$2), "X", ""))</f>
        <v/>
      </c>
      <c r="Q178" s="19" t="str">
        <f t="shared" si="7"/>
        <v/>
      </c>
      <c r="S178" s="75">
        <f t="shared" si="8"/>
        <v>0</v>
      </c>
    </row>
    <row r="179" spans="1:19" x14ac:dyDescent="0.25">
      <c r="A179" s="55"/>
      <c r="B179" s="111"/>
      <c r="C179" s="112"/>
      <c r="D179" s="113"/>
      <c r="E179" s="113"/>
      <c r="F179" s="112"/>
      <c r="G179" s="114"/>
      <c r="H179" s="115"/>
      <c r="I179" s="55"/>
      <c r="L179" s="53" t="str">
        <f>IF(OR(F179="", G179=""), "", IFERROR(INDEX('Sub Contractors'!$C$11:$C$49, MATCH(F179, 'Sub Contractors'!$B$11:$B$49, 0)), ""))</f>
        <v/>
      </c>
      <c r="M179" s="44" t="str">
        <f t="shared" si="6"/>
        <v/>
      </c>
      <c r="O179" s="19" t="str">
        <f>IF($B179="", "", IF(OR($B179&lt;'Intro &amp; Setup'!$BS$4, $B179&gt;'Intro &amp; Setup'!$BS$2), "X", ""))</f>
        <v/>
      </c>
      <c r="Q179" s="19" t="str">
        <f t="shared" si="7"/>
        <v/>
      </c>
      <c r="S179" s="75">
        <f t="shared" si="8"/>
        <v>0</v>
      </c>
    </row>
    <row r="180" spans="1:19" x14ac:dyDescent="0.25">
      <c r="A180" s="55"/>
      <c r="B180" s="111"/>
      <c r="C180" s="112"/>
      <c r="D180" s="113"/>
      <c r="E180" s="113"/>
      <c r="F180" s="112"/>
      <c r="G180" s="114"/>
      <c r="H180" s="115"/>
      <c r="I180" s="55"/>
      <c r="L180" s="53" t="str">
        <f>IF(OR(F180="", G180=""), "", IFERROR(INDEX('Sub Contractors'!$C$11:$C$49, MATCH(F180, 'Sub Contractors'!$B$11:$B$49, 0)), ""))</f>
        <v/>
      </c>
      <c r="M180" s="44" t="str">
        <f t="shared" si="6"/>
        <v/>
      </c>
      <c r="O180" s="19" t="str">
        <f>IF($B180="", "", IF(OR($B180&lt;'Intro &amp; Setup'!$BS$4, $B180&gt;'Intro &amp; Setup'!$BS$2), "X", ""))</f>
        <v/>
      </c>
      <c r="Q180" s="19" t="str">
        <f t="shared" si="7"/>
        <v/>
      </c>
      <c r="S180" s="75">
        <f t="shared" si="8"/>
        <v>0</v>
      </c>
    </row>
    <row r="181" spans="1:19" x14ac:dyDescent="0.25">
      <c r="A181" s="55"/>
      <c r="B181" s="111"/>
      <c r="C181" s="112"/>
      <c r="D181" s="113"/>
      <c r="E181" s="113"/>
      <c r="F181" s="112"/>
      <c r="G181" s="114"/>
      <c r="H181" s="115"/>
      <c r="I181" s="55"/>
      <c r="L181" s="53" t="str">
        <f>IF(OR(F181="", G181=""), "", IFERROR(INDEX('Sub Contractors'!$C$11:$C$49, MATCH(F181, 'Sub Contractors'!$B$11:$B$49, 0)), ""))</f>
        <v/>
      </c>
      <c r="M181" s="44" t="str">
        <f t="shared" si="6"/>
        <v/>
      </c>
      <c r="O181" s="19" t="str">
        <f>IF($B181="", "", IF(OR($B181&lt;'Intro &amp; Setup'!$BS$4, $B181&gt;'Intro &amp; Setup'!$BS$2), "X", ""))</f>
        <v/>
      </c>
      <c r="Q181" s="19" t="str">
        <f t="shared" si="7"/>
        <v/>
      </c>
      <c r="S181" s="75">
        <f t="shared" si="8"/>
        <v>0</v>
      </c>
    </row>
    <row r="182" spans="1:19" x14ac:dyDescent="0.25">
      <c r="A182" s="55"/>
      <c r="B182" s="111"/>
      <c r="C182" s="112"/>
      <c r="D182" s="113"/>
      <c r="E182" s="113"/>
      <c r="F182" s="112"/>
      <c r="G182" s="114"/>
      <c r="H182" s="115"/>
      <c r="I182" s="55"/>
      <c r="L182" s="53" t="str">
        <f>IF(OR(F182="", G182=""), "", IFERROR(INDEX('Sub Contractors'!$C$11:$C$49, MATCH(F182, 'Sub Contractors'!$B$11:$B$49, 0)), ""))</f>
        <v/>
      </c>
      <c r="M182" s="44" t="str">
        <f t="shared" si="6"/>
        <v/>
      </c>
      <c r="O182" s="19" t="str">
        <f>IF($B182="", "", IF(OR($B182&lt;'Intro &amp; Setup'!$BS$4, $B182&gt;'Intro &amp; Setup'!$BS$2), "X", ""))</f>
        <v/>
      </c>
      <c r="Q182" s="19" t="str">
        <f t="shared" si="7"/>
        <v/>
      </c>
      <c r="S182" s="75">
        <f t="shared" si="8"/>
        <v>0</v>
      </c>
    </row>
    <row r="183" spans="1:19" x14ac:dyDescent="0.25">
      <c r="A183" s="55"/>
      <c r="B183" s="111"/>
      <c r="C183" s="112"/>
      <c r="D183" s="113"/>
      <c r="E183" s="113"/>
      <c r="F183" s="112"/>
      <c r="G183" s="114"/>
      <c r="H183" s="115"/>
      <c r="I183" s="55"/>
      <c r="L183" s="53" t="str">
        <f>IF(OR(F183="", G183=""), "", IFERROR(INDEX('Sub Contractors'!$C$11:$C$49, MATCH(F183, 'Sub Contractors'!$B$11:$B$49, 0)), ""))</f>
        <v/>
      </c>
      <c r="M183" s="44" t="str">
        <f t="shared" si="6"/>
        <v/>
      </c>
      <c r="O183" s="19" t="str">
        <f>IF($B183="", "", IF(OR($B183&lt;'Intro &amp; Setup'!$BS$4, $B183&gt;'Intro &amp; Setup'!$BS$2), "X", ""))</f>
        <v/>
      </c>
      <c r="Q183" s="19" t="str">
        <f t="shared" si="7"/>
        <v/>
      </c>
      <c r="S183" s="75">
        <f t="shared" si="8"/>
        <v>0</v>
      </c>
    </row>
    <row r="184" spans="1:19" x14ac:dyDescent="0.25">
      <c r="A184" s="55"/>
      <c r="B184" s="111"/>
      <c r="C184" s="112"/>
      <c r="D184" s="113"/>
      <c r="E184" s="113"/>
      <c r="F184" s="112"/>
      <c r="G184" s="114"/>
      <c r="H184" s="115"/>
      <c r="I184" s="55"/>
      <c r="L184" s="53" t="str">
        <f>IF(OR(F184="", G184=""), "", IFERROR(INDEX('Sub Contractors'!$C$11:$C$49, MATCH(F184, 'Sub Contractors'!$B$11:$B$49, 0)), ""))</f>
        <v/>
      </c>
      <c r="M184" s="44" t="str">
        <f t="shared" si="6"/>
        <v/>
      </c>
      <c r="O184" s="19" t="str">
        <f>IF($B184="", "", IF(OR($B184&lt;'Intro &amp; Setup'!$BS$4, $B184&gt;'Intro &amp; Setup'!$BS$2), "X", ""))</f>
        <v/>
      </c>
      <c r="Q184" s="19" t="str">
        <f t="shared" si="7"/>
        <v/>
      </c>
      <c r="S184" s="75">
        <f t="shared" si="8"/>
        <v>0</v>
      </c>
    </row>
    <row r="185" spans="1:19" x14ac:dyDescent="0.25">
      <c r="A185" s="55"/>
      <c r="B185" s="111"/>
      <c r="C185" s="112"/>
      <c r="D185" s="113"/>
      <c r="E185" s="113"/>
      <c r="F185" s="112"/>
      <c r="G185" s="114"/>
      <c r="H185" s="115"/>
      <c r="I185" s="55"/>
      <c r="L185" s="53" t="str">
        <f>IF(OR(F185="", G185=""), "", IFERROR(INDEX('Sub Contractors'!$C$11:$C$49, MATCH(F185, 'Sub Contractors'!$B$11:$B$49, 0)), ""))</f>
        <v/>
      </c>
      <c r="M185" s="44" t="str">
        <f t="shared" si="6"/>
        <v/>
      </c>
      <c r="O185" s="19" t="str">
        <f>IF($B185="", "", IF(OR($B185&lt;'Intro &amp; Setup'!$BS$4, $B185&gt;'Intro &amp; Setup'!$BS$2), "X", ""))</f>
        <v/>
      </c>
      <c r="Q185" s="19" t="str">
        <f t="shared" si="7"/>
        <v/>
      </c>
      <c r="S185" s="75">
        <f t="shared" si="8"/>
        <v>0</v>
      </c>
    </row>
    <row r="186" spans="1:19" x14ac:dyDescent="0.25">
      <c r="A186" s="55"/>
      <c r="B186" s="111"/>
      <c r="C186" s="112"/>
      <c r="D186" s="113"/>
      <c r="E186" s="113"/>
      <c r="F186" s="112"/>
      <c r="G186" s="114"/>
      <c r="H186" s="115"/>
      <c r="I186" s="55"/>
      <c r="L186" s="53" t="str">
        <f>IF(OR(F186="", G186=""), "", IFERROR(INDEX('Sub Contractors'!$C$11:$C$49, MATCH(F186, 'Sub Contractors'!$B$11:$B$49, 0)), ""))</f>
        <v/>
      </c>
      <c r="M186" s="44" t="str">
        <f t="shared" si="6"/>
        <v/>
      </c>
      <c r="O186" s="19" t="str">
        <f>IF($B186="", "", IF(OR($B186&lt;'Intro &amp; Setup'!$BS$4, $B186&gt;'Intro &amp; Setup'!$BS$2), "X", ""))</f>
        <v/>
      </c>
      <c r="Q186" s="19" t="str">
        <f t="shared" si="7"/>
        <v/>
      </c>
      <c r="S186" s="75">
        <f t="shared" si="8"/>
        <v>0</v>
      </c>
    </row>
    <row r="187" spans="1:19" x14ac:dyDescent="0.25">
      <c r="A187" s="55"/>
      <c r="B187" s="111"/>
      <c r="C187" s="112"/>
      <c r="D187" s="113"/>
      <c r="E187" s="113"/>
      <c r="F187" s="112"/>
      <c r="G187" s="114"/>
      <c r="H187" s="115"/>
      <c r="I187" s="55"/>
      <c r="L187" s="53" t="str">
        <f>IF(OR(F187="", G187=""), "", IFERROR(INDEX('Sub Contractors'!$C$11:$C$49, MATCH(F187, 'Sub Contractors'!$B$11:$B$49, 0)), ""))</f>
        <v/>
      </c>
      <c r="M187" s="44" t="str">
        <f t="shared" si="6"/>
        <v/>
      </c>
      <c r="O187" s="19" t="str">
        <f>IF($B187="", "", IF(OR($B187&lt;'Intro &amp; Setup'!$BS$4, $B187&gt;'Intro &amp; Setup'!$BS$2), "X", ""))</f>
        <v/>
      </c>
      <c r="Q187" s="19" t="str">
        <f t="shared" si="7"/>
        <v/>
      </c>
      <c r="S187" s="75">
        <f t="shared" si="8"/>
        <v>0</v>
      </c>
    </row>
    <row r="188" spans="1:19" x14ac:dyDescent="0.25">
      <c r="A188" s="55"/>
      <c r="B188" s="111"/>
      <c r="C188" s="112"/>
      <c r="D188" s="113"/>
      <c r="E188" s="113"/>
      <c r="F188" s="112"/>
      <c r="G188" s="114"/>
      <c r="H188" s="115"/>
      <c r="I188" s="55"/>
      <c r="L188" s="53" t="str">
        <f>IF(OR(F188="", G188=""), "", IFERROR(INDEX('Sub Contractors'!$C$11:$C$49, MATCH(F188, 'Sub Contractors'!$B$11:$B$49, 0)), ""))</f>
        <v/>
      </c>
      <c r="M188" s="44" t="str">
        <f t="shared" si="6"/>
        <v/>
      </c>
      <c r="O188" s="19" t="str">
        <f>IF($B188="", "", IF(OR($B188&lt;'Intro &amp; Setup'!$BS$4, $B188&gt;'Intro &amp; Setup'!$BS$2), "X", ""))</f>
        <v/>
      </c>
      <c r="Q188" s="19" t="str">
        <f t="shared" si="7"/>
        <v/>
      </c>
      <c r="S188" s="75">
        <f t="shared" si="8"/>
        <v>0</v>
      </c>
    </row>
    <row r="189" spans="1:19" x14ac:dyDescent="0.25">
      <c r="A189" s="55"/>
      <c r="B189" s="111"/>
      <c r="C189" s="112"/>
      <c r="D189" s="113"/>
      <c r="E189" s="113"/>
      <c r="F189" s="112"/>
      <c r="G189" s="114"/>
      <c r="H189" s="115"/>
      <c r="I189" s="55"/>
      <c r="L189" s="53" t="str">
        <f>IF(OR(F189="", G189=""), "", IFERROR(INDEX('Sub Contractors'!$C$11:$C$49, MATCH(F189, 'Sub Contractors'!$B$11:$B$49, 0)), ""))</f>
        <v/>
      </c>
      <c r="M189" s="44" t="str">
        <f t="shared" si="6"/>
        <v/>
      </c>
      <c r="O189" s="19" t="str">
        <f>IF($B189="", "", IF(OR($B189&lt;'Intro &amp; Setup'!$BS$4, $B189&gt;'Intro &amp; Setup'!$BS$2), "X", ""))</f>
        <v/>
      </c>
      <c r="Q189" s="19" t="str">
        <f t="shared" si="7"/>
        <v/>
      </c>
      <c r="S189" s="75">
        <f t="shared" si="8"/>
        <v>0</v>
      </c>
    </row>
    <row r="190" spans="1:19" x14ac:dyDescent="0.25">
      <c r="A190" s="55"/>
      <c r="B190" s="111"/>
      <c r="C190" s="112"/>
      <c r="D190" s="113"/>
      <c r="E190" s="113"/>
      <c r="F190" s="112"/>
      <c r="G190" s="114"/>
      <c r="H190" s="115"/>
      <c r="I190" s="55"/>
      <c r="L190" s="53" t="str">
        <f>IF(OR(F190="", G190=""), "", IFERROR(INDEX('Sub Contractors'!$C$11:$C$49, MATCH(F190, 'Sub Contractors'!$B$11:$B$49, 0)), ""))</f>
        <v/>
      </c>
      <c r="M190" s="44" t="str">
        <f t="shared" si="6"/>
        <v/>
      </c>
      <c r="O190" s="19" t="str">
        <f>IF($B190="", "", IF(OR($B190&lt;'Intro &amp; Setup'!$BS$4, $B190&gt;'Intro &amp; Setup'!$BS$2), "X", ""))</f>
        <v/>
      </c>
      <c r="Q190" s="19" t="str">
        <f t="shared" si="7"/>
        <v/>
      </c>
      <c r="S190" s="75">
        <f t="shared" si="8"/>
        <v>0</v>
      </c>
    </row>
    <row r="191" spans="1:19" x14ac:dyDescent="0.25">
      <c r="A191" s="55"/>
      <c r="B191" s="111"/>
      <c r="C191" s="112"/>
      <c r="D191" s="113"/>
      <c r="E191" s="113"/>
      <c r="F191" s="112"/>
      <c r="G191" s="114"/>
      <c r="H191" s="115"/>
      <c r="I191" s="55"/>
      <c r="L191" s="53" t="str">
        <f>IF(OR(F191="", G191=""), "", IFERROR(INDEX('Sub Contractors'!$C$11:$C$49, MATCH(F191, 'Sub Contractors'!$B$11:$B$49, 0)), ""))</f>
        <v/>
      </c>
      <c r="M191" s="44" t="str">
        <f t="shared" si="6"/>
        <v/>
      </c>
      <c r="O191" s="19" t="str">
        <f>IF($B191="", "", IF(OR($B191&lt;'Intro &amp; Setup'!$BS$4, $B191&gt;'Intro &amp; Setup'!$BS$2), "X", ""))</f>
        <v/>
      </c>
      <c r="Q191" s="19" t="str">
        <f t="shared" si="7"/>
        <v/>
      </c>
      <c r="S191" s="75">
        <f t="shared" si="8"/>
        <v>0</v>
      </c>
    </row>
    <row r="192" spans="1:19" x14ac:dyDescent="0.25">
      <c r="A192" s="55"/>
      <c r="B192" s="111"/>
      <c r="C192" s="112"/>
      <c r="D192" s="113"/>
      <c r="E192" s="113"/>
      <c r="F192" s="112"/>
      <c r="G192" s="114"/>
      <c r="H192" s="115"/>
      <c r="I192" s="55"/>
      <c r="L192" s="53" t="str">
        <f>IF(OR(F192="", G192=""), "", IFERROR(INDEX('Sub Contractors'!$C$11:$C$49, MATCH(F192, 'Sub Contractors'!$B$11:$B$49, 0)), ""))</f>
        <v/>
      </c>
      <c r="M192" s="44" t="str">
        <f t="shared" si="6"/>
        <v/>
      </c>
      <c r="O192" s="19" t="str">
        <f>IF($B192="", "", IF(OR($B192&lt;'Intro &amp; Setup'!$BS$4, $B192&gt;'Intro &amp; Setup'!$BS$2), "X", ""))</f>
        <v/>
      </c>
      <c r="Q192" s="19" t="str">
        <f t="shared" si="7"/>
        <v/>
      </c>
      <c r="S192" s="75">
        <f t="shared" si="8"/>
        <v>0</v>
      </c>
    </row>
    <row r="193" spans="1:19" x14ac:dyDescent="0.25">
      <c r="A193" s="55"/>
      <c r="B193" s="111"/>
      <c r="C193" s="112"/>
      <c r="D193" s="113"/>
      <c r="E193" s="113"/>
      <c r="F193" s="112"/>
      <c r="G193" s="114"/>
      <c r="H193" s="115"/>
      <c r="I193" s="55"/>
      <c r="L193" s="53" t="str">
        <f>IF(OR(F193="", G193=""), "", IFERROR(INDEX('Sub Contractors'!$C$11:$C$49, MATCH(F193, 'Sub Contractors'!$B$11:$B$49, 0)), ""))</f>
        <v/>
      </c>
      <c r="M193" s="44" t="str">
        <f t="shared" si="6"/>
        <v/>
      </c>
      <c r="O193" s="19" t="str">
        <f>IF($B193="", "", IF(OR($B193&lt;'Intro &amp; Setup'!$BS$4, $B193&gt;'Intro &amp; Setup'!$BS$2), "X", ""))</f>
        <v/>
      </c>
      <c r="Q193" s="19" t="str">
        <f t="shared" si="7"/>
        <v/>
      </c>
      <c r="S193" s="75">
        <f t="shared" si="8"/>
        <v>0</v>
      </c>
    </row>
    <row r="194" spans="1:19" x14ac:dyDescent="0.25">
      <c r="A194" s="55"/>
      <c r="B194" s="111"/>
      <c r="C194" s="112"/>
      <c r="D194" s="113"/>
      <c r="E194" s="113"/>
      <c r="F194" s="112"/>
      <c r="G194" s="114"/>
      <c r="H194" s="115"/>
      <c r="I194" s="55"/>
      <c r="L194" s="53" t="str">
        <f>IF(OR(F194="", G194=""), "", IFERROR(INDEX('Sub Contractors'!$C$11:$C$49, MATCH(F194, 'Sub Contractors'!$B$11:$B$49, 0)), ""))</f>
        <v/>
      </c>
      <c r="M194" s="44" t="str">
        <f t="shared" si="6"/>
        <v/>
      </c>
      <c r="O194" s="19" t="str">
        <f>IF($B194="", "", IF(OR($B194&lt;'Intro &amp; Setup'!$BS$4, $B194&gt;'Intro &amp; Setup'!$BS$2), "X", ""))</f>
        <v/>
      </c>
      <c r="Q194" s="19" t="str">
        <f t="shared" si="7"/>
        <v/>
      </c>
      <c r="S194" s="75">
        <f t="shared" si="8"/>
        <v>0</v>
      </c>
    </row>
    <row r="195" spans="1:19" x14ac:dyDescent="0.25">
      <c r="A195" s="55"/>
      <c r="B195" s="111"/>
      <c r="C195" s="112"/>
      <c r="D195" s="113"/>
      <c r="E195" s="113"/>
      <c r="F195" s="112"/>
      <c r="G195" s="114"/>
      <c r="H195" s="115"/>
      <c r="I195" s="55"/>
      <c r="L195" s="53" t="str">
        <f>IF(OR(F195="", G195=""), "", IFERROR(INDEX('Sub Contractors'!$C$11:$C$49, MATCH(F195, 'Sub Contractors'!$B$11:$B$49, 0)), ""))</f>
        <v/>
      </c>
      <c r="M195" s="44" t="str">
        <f t="shared" si="6"/>
        <v/>
      </c>
      <c r="O195" s="19" t="str">
        <f>IF($B195="", "", IF(OR($B195&lt;'Intro &amp; Setup'!$BS$4, $B195&gt;'Intro &amp; Setup'!$BS$2), "X", ""))</f>
        <v/>
      </c>
      <c r="Q195" s="19" t="str">
        <f t="shared" si="7"/>
        <v/>
      </c>
      <c r="S195" s="75">
        <f t="shared" si="8"/>
        <v>0</v>
      </c>
    </row>
    <row r="196" spans="1:19" x14ac:dyDescent="0.25">
      <c r="A196" s="55"/>
      <c r="B196" s="111"/>
      <c r="C196" s="112"/>
      <c r="D196" s="113"/>
      <c r="E196" s="113"/>
      <c r="F196" s="112"/>
      <c r="G196" s="114"/>
      <c r="H196" s="115"/>
      <c r="I196" s="55"/>
      <c r="L196" s="53" t="str">
        <f>IF(OR(F196="", G196=""), "", IFERROR(INDEX('Sub Contractors'!$C$11:$C$49, MATCH(F196, 'Sub Contractors'!$B$11:$B$49, 0)), ""))</f>
        <v/>
      </c>
      <c r="M196" s="44" t="str">
        <f t="shared" si="6"/>
        <v/>
      </c>
      <c r="O196" s="19" t="str">
        <f>IF($B196="", "", IF(OR($B196&lt;'Intro &amp; Setup'!$BS$4, $B196&gt;'Intro &amp; Setup'!$BS$2), "X", ""))</f>
        <v/>
      </c>
      <c r="Q196" s="19" t="str">
        <f t="shared" si="7"/>
        <v/>
      </c>
      <c r="S196" s="75">
        <f t="shared" si="8"/>
        <v>0</v>
      </c>
    </row>
    <row r="197" spans="1:19" x14ac:dyDescent="0.25">
      <c r="A197" s="55"/>
      <c r="B197" s="111"/>
      <c r="C197" s="112"/>
      <c r="D197" s="113"/>
      <c r="E197" s="113"/>
      <c r="F197" s="112"/>
      <c r="G197" s="114"/>
      <c r="H197" s="115"/>
      <c r="I197" s="55"/>
      <c r="L197" s="53" t="str">
        <f>IF(OR(F197="", G197=""), "", IFERROR(INDEX('Sub Contractors'!$C$11:$C$49, MATCH(F197, 'Sub Contractors'!$B$11:$B$49, 0)), ""))</f>
        <v/>
      </c>
      <c r="M197" s="44" t="str">
        <f t="shared" si="6"/>
        <v/>
      </c>
      <c r="O197" s="19" t="str">
        <f>IF($B197="", "", IF(OR($B197&lt;'Intro &amp; Setup'!$BS$4, $B197&gt;'Intro &amp; Setup'!$BS$2), "X", ""))</f>
        <v/>
      </c>
      <c r="Q197" s="19" t="str">
        <f t="shared" si="7"/>
        <v/>
      </c>
      <c r="S197" s="75">
        <f t="shared" si="8"/>
        <v>0</v>
      </c>
    </row>
    <row r="198" spans="1:19" x14ac:dyDescent="0.25">
      <c r="A198" s="55"/>
      <c r="B198" s="111"/>
      <c r="C198" s="112"/>
      <c r="D198" s="113"/>
      <c r="E198" s="113"/>
      <c r="F198" s="112"/>
      <c r="G198" s="114"/>
      <c r="H198" s="115"/>
      <c r="I198" s="55"/>
      <c r="L198" s="53" t="str">
        <f>IF(OR(F198="", G198=""), "", IFERROR(INDEX('Sub Contractors'!$C$11:$C$49, MATCH(F198, 'Sub Contractors'!$B$11:$B$49, 0)), ""))</f>
        <v/>
      </c>
      <c r="M198" s="44" t="str">
        <f t="shared" si="6"/>
        <v/>
      </c>
      <c r="O198" s="19" t="str">
        <f>IF($B198="", "", IF(OR($B198&lt;'Intro &amp; Setup'!$BS$4, $B198&gt;'Intro &amp; Setup'!$BS$2), "X", ""))</f>
        <v/>
      </c>
      <c r="Q198" s="19" t="str">
        <f t="shared" si="7"/>
        <v/>
      </c>
      <c r="S198" s="75">
        <f t="shared" si="8"/>
        <v>0</v>
      </c>
    </row>
    <row r="199" spans="1:19" x14ac:dyDescent="0.25">
      <c r="A199" s="55"/>
      <c r="B199" s="111"/>
      <c r="C199" s="112"/>
      <c r="D199" s="113"/>
      <c r="E199" s="113"/>
      <c r="F199" s="112"/>
      <c r="G199" s="114"/>
      <c r="H199" s="115"/>
      <c r="I199" s="55"/>
      <c r="L199" s="53" t="str">
        <f>IF(OR(F199="", G199=""), "", IFERROR(INDEX('Sub Contractors'!$C$11:$C$49, MATCH(F199, 'Sub Contractors'!$B$11:$B$49, 0)), ""))</f>
        <v/>
      </c>
      <c r="M199" s="44" t="str">
        <f t="shared" si="6"/>
        <v/>
      </c>
      <c r="O199" s="19" t="str">
        <f>IF($B199="", "", IF(OR($B199&lt;'Intro &amp; Setup'!$BS$4, $B199&gt;'Intro &amp; Setup'!$BS$2), "X", ""))</f>
        <v/>
      </c>
      <c r="Q199" s="19" t="str">
        <f t="shared" si="7"/>
        <v/>
      </c>
      <c r="S199" s="75">
        <f t="shared" si="8"/>
        <v>0</v>
      </c>
    </row>
    <row r="200" spans="1:19" x14ac:dyDescent="0.25">
      <c r="A200" s="55"/>
      <c r="B200" s="111"/>
      <c r="C200" s="112"/>
      <c r="D200" s="113"/>
      <c r="E200" s="113"/>
      <c r="F200" s="112"/>
      <c r="G200" s="114"/>
      <c r="H200" s="115"/>
      <c r="I200" s="55"/>
      <c r="L200" s="53" t="str">
        <f>IF(OR(F200="", G200=""), "", IFERROR(INDEX('Sub Contractors'!$C$11:$C$49, MATCH(F200, 'Sub Contractors'!$B$11:$B$49, 0)), ""))</f>
        <v/>
      </c>
      <c r="M200" s="44" t="str">
        <f t="shared" si="6"/>
        <v/>
      </c>
      <c r="O200" s="19" t="str">
        <f>IF($B200="", "", IF(OR($B200&lt;'Intro &amp; Setup'!$BS$4, $B200&gt;'Intro &amp; Setup'!$BS$2), "X", ""))</f>
        <v/>
      </c>
      <c r="Q200" s="19" t="str">
        <f t="shared" si="7"/>
        <v/>
      </c>
      <c r="S200" s="75">
        <f t="shared" si="8"/>
        <v>0</v>
      </c>
    </row>
    <row r="201" spans="1:19" x14ac:dyDescent="0.25">
      <c r="A201" s="55"/>
      <c r="B201" s="111"/>
      <c r="C201" s="112"/>
      <c r="D201" s="113"/>
      <c r="E201" s="113"/>
      <c r="F201" s="112"/>
      <c r="G201" s="114"/>
      <c r="H201" s="115"/>
      <c r="I201" s="55"/>
      <c r="L201" s="53" t="str">
        <f>IF(OR(F201="", G201=""), "", IFERROR(INDEX('Sub Contractors'!$C$11:$C$49, MATCH(F201, 'Sub Contractors'!$B$11:$B$49, 0)), ""))</f>
        <v/>
      </c>
      <c r="M201" s="44" t="str">
        <f t="shared" si="6"/>
        <v/>
      </c>
      <c r="O201" s="19" t="str">
        <f>IF($B201="", "", IF(OR($B201&lt;'Intro &amp; Setup'!$BS$4, $B201&gt;'Intro &amp; Setup'!$BS$2), "X", ""))</f>
        <v/>
      </c>
      <c r="Q201" s="19" t="str">
        <f t="shared" si="7"/>
        <v/>
      </c>
      <c r="S201" s="75">
        <f t="shared" si="8"/>
        <v>0</v>
      </c>
    </row>
    <row r="202" spans="1:19" x14ac:dyDescent="0.25">
      <c r="A202" s="55"/>
      <c r="B202" s="111"/>
      <c r="C202" s="112"/>
      <c r="D202" s="113"/>
      <c r="E202" s="113"/>
      <c r="F202" s="112"/>
      <c r="G202" s="114"/>
      <c r="H202" s="115"/>
      <c r="I202" s="55"/>
      <c r="L202" s="53" t="str">
        <f>IF(OR(F202="", G202=""), "", IFERROR(INDEX('Sub Contractors'!$C$11:$C$49, MATCH(F202, 'Sub Contractors'!$B$11:$B$49, 0)), ""))</f>
        <v/>
      </c>
      <c r="M202" s="44" t="str">
        <f t="shared" si="6"/>
        <v/>
      </c>
      <c r="O202" s="19" t="str">
        <f>IF($B202="", "", IF(OR($B202&lt;'Intro &amp; Setup'!$BS$4, $B202&gt;'Intro &amp; Setup'!$BS$2), "X", ""))</f>
        <v/>
      </c>
      <c r="Q202" s="19" t="str">
        <f t="shared" si="7"/>
        <v/>
      </c>
      <c r="S202" s="75">
        <f t="shared" si="8"/>
        <v>0</v>
      </c>
    </row>
    <row r="203" spans="1:19" x14ac:dyDescent="0.25">
      <c r="A203" s="55"/>
      <c r="B203" s="111"/>
      <c r="C203" s="112"/>
      <c r="D203" s="113"/>
      <c r="E203" s="113"/>
      <c r="F203" s="112"/>
      <c r="G203" s="114"/>
      <c r="H203" s="115"/>
      <c r="I203" s="55"/>
      <c r="L203" s="53" t="str">
        <f>IF(OR(F203="", G203=""), "", IFERROR(INDEX('Sub Contractors'!$C$11:$C$49, MATCH(F203, 'Sub Contractors'!$B$11:$B$49, 0)), ""))</f>
        <v/>
      </c>
      <c r="M203" s="44" t="str">
        <f t="shared" si="6"/>
        <v/>
      </c>
      <c r="O203" s="19" t="str">
        <f>IF($B203="", "", IF(OR($B203&lt;'Intro &amp; Setup'!$BS$4, $B203&gt;'Intro &amp; Setup'!$BS$2), "X", ""))</f>
        <v/>
      </c>
      <c r="Q203" s="19" t="str">
        <f t="shared" si="7"/>
        <v/>
      </c>
      <c r="S203" s="75">
        <f t="shared" si="8"/>
        <v>0</v>
      </c>
    </row>
    <row r="204" spans="1:19" x14ac:dyDescent="0.25">
      <c r="A204" s="55"/>
      <c r="B204" s="111"/>
      <c r="C204" s="112"/>
      <c r="D204" s="113"/>
      <c r="E204" s="113"/>
      <c r="F204" s="112"/>
      <c r="G204" s="114"/>
      <c r="H204" s="115"/>
      <c r="I204" s="55"/>
      <c r="L204" s="53" t="str">
        <f>IF(OR(F204="", G204=""), "", IFERROR(INDEX('Sub Contractors'!$C$11:$C$49, MATCH(F204, 'Sub Contractors'!$B$11:$B$49, 0)), ""))</f>
        <v/>
      </c>
      <c r="M204" s="44" t="str">
        <f t="shared" ref="M204:M267" si="9">IF($L204="", "", $L204*$G204*24)</f>
        <v/>
      </c>
      <c r="O204" s="19" t="str">
        <f>IF($B204="", "", IF(OR($B204&lt;'Intro &amp; Setup'!$BS$4, $B204&gt;'Intro &amp; Setup'!$BS$2), "X", ""))</f>
        <v/>
      </c>
      <c r="Q204" s="19" t="str">
        <f t="shared" ref="Q204:Q267" si="10">IF($B204="", "", TEXT($B204, "mmm yyyy"))</f>
        <v/>
      </c>
      <c r="S204" s="75">
        <f t="shared" ref="S204:S267" si="11">$E204-$D204-$H204</f>
        <v>0</v>
      </c>
    </row>
    <row r="205" spans="1:19" x14ac:dyDescent="0.25">
      <c r="A205" s="55"/>
      <c r="B205" s="111"/>
      <c r="C205" s="112"/>
      <c r="D205" s="113"/>
      <c r="E205" s="113"/>
      <c r="F205" s="112"/>
      <c r="G205" s="114"/>
      <c r="H205" s="115"/>
      <c r="I205" s="55"/>
      <c r="L205" s="53" t="str">
        <f>IF(OR(F205="", G205=""), "", IFERROR(INDEX('Sub Contractors'!$C$11:$C$49, MATCH(F205, 'Sub Contractors'!$B$11:$B$49, 0)), ""))</f>
        <v/>
      </c>
      <c r="M205" s="44" t="str">
        <f t="shared" si="9"/>
        <v/>
      </c>
      <c r="O205" s="19" t="str">
        <f>IF($B205="", "", IF(OR($B205&lt;'Intro &amp; Setup'!$BS$4, $B205&gt;'Intro &amp; Setup'!$BS$2), "X", ""))</f>
        <v/>
      </c>
      <c r="Q205" s="19" t="str">
        <f t="shared" si="10"/>
        <v/>
      </c>
      <c r="S205" s="75">
        <f t="shared" si="11"/>
        <v>0</v>
      </c>
    </row>
    <row r="206" spans="1:19" x14ac:dyDescent="0.25">
      <c r="A206" s="55"/>
      <c r="B206" s="111"/>
      <c r="C206" s="112"/>
      <c r="D206" s="113"/>
      <c r="E206" s="113"/>
      <c r="F206" s="112"/>
      <c r="G206" s="114"/>
      <c r="H206" s="115"/>
      <c r="I206" s="55"/>
      <c r="L206" s="53" t="str">
        <f>IF(OR(F206="", G206=""), "", IFERROR(INDEX('Sub Contractors'!$C$11:$C$49, MATCH(F206, 'Sub Contractors'!$B$11:$B$49, 0)), ""))</f>
        <v/>
      </c>
      <c r="M206" s="44" t="str">
        <f t="shared" si="9"/>
        <v/>
      </c>
      <c r="O206" s="19" t="str">
        <f>IF($B206="", "", IF(OR($B206&lt;'Intro &amp; Setup'!$BS$4, $B206&gt;'Intro &amp; Setup'!$BS$2), "X", ""))</f>
        <v/>
      </c>
      <c r="Q206" s="19" t="str">
        <f t="shared" si="10"/>
        <v/>
      </c>
      <c r="S206" s="75">
        <f t="shared" si="11"/>
        <v>0</v>
      </c>
    </row>
    <row r="207" spans="1:19" x14ac:dyDescent="0.25">
      <c r="A207" s="55"/>
      <c r="B207" s="111"/>
      <c r="C207" s="112"/>
      <c r="D207" s="113"/>
      <c r="E207" s="113"/>
      <c r="F207" s="112"/>
      <c r="G207" s="114"/>
      <c r="H207" s="115"/>
      <c r="I207" s="55"/>
      <c r="L207" s="53" t="str">
        <f>IF(OR(F207="", G207=""), "", IFERROR(INDEX('Sub Contractors'!$C$11:$C$49, MATCH(F207, 'Sub Contractors'!$B$11:$B$49, 0)), ""))</f>
        <v/>
      </c>
      <c r="M207" s="44" t="str">
        <f t="shared" si="9"/>
        <v/>
      </c>
      <c r="O207" s="19" t="str">
        <f>IF($B207="", "", IF(OR($B207&lt;'Intro &amp; Setup'!$BS$4, $B207&gt;'Intro &amp; Setup'!$BS$2), "X", ""))</f>
        <v/>
      </c>
      <c r="Q207" s="19" t="str">
        <f t="shared" si="10"/>
        <v/>
      </c>
      <c r="S207" s="75">
        <f t="shared" si="11"/>
        <v>0</v>
      </c>
    </row>
    <row r="208" spans="1:19" x14ac:dyDescent="0.25">
      <c r="A208" s="55"/>
      <c r="B208" s="111"/>
      <c r="C208" s="112"/>
      <c r="D208" s="113"/>
      <c r="E208" s="113"/>
      <c r="F208" s="112"/>
      <c r="G208" s="114"/>
      <c r="H208" s="115"/>
      <c r="I208" s="55"/>
      <c r="L208" s="53" t="str">
        <f>IF(OR(F208="", G208=""), "", IFERROR(INDEX('Sub Contractors'!$C$11:$C$49, MATCH(F208, 'Sub Contractors'!$B$11:$B$49, 0)), ""))</f>
        <v/>
      </c>
      <c r="M208" s="44" t="str">
        <f t="shared" si="9"/>
        <v/>
      </c>
      <c r="O208" s="19" t="str">
        <f>IF($B208="", "", IF(OR($B208&lt;'Intro &amp; Setup'!$BS$4, $B208&gt;'Intro &amp; Setup'!$BS$2), "X", ""))</f>
        <v/>
      </c>
      <c r="Q208" s="19" t="str">
        <f t="shared" si="10"/>
        <v/>
      </c>
      <c r="S208" s="75">
        <f t="shared" si="11"/>
        <v>0</v>
      </c>
    </row>
    <row r="209" spans="1:19" x14ac:dyDescent="0.25">
      <c r="A209" s="55"/>
      <c r="B209" s="111"/>
      <c r="C209" s="112"/>
      <c r="D209" s="113"/>
      <c r="E209" s="113"/>
      <c r="F209" s="112"/>
      <c r="G209" s="114"/>
      <c r="H209" s="115"/>
      <c r="I209" s="55"/>
      <c r="L209" s="53" t="str">
        <f>IF(OR(F209="", G209=""), "", IFERROR(INDEX('Sub Contractors'!$C$11:$C$49, MATCH(F209, 'Sub Contractors'!$B$11:$B$49, 0)), ""))</f>
        <v/>
      </c>
      <c r="M209" s="44" t="str">
        <f t="shared" si="9"/>
        <v/>
      </c>
      <c r="O209" s="19" t="str">
        <f>IF($B209="", "", IF(OR($B209&lt;'Intro &amp; Setup'!$BS$4, $B209&gt;'Intro &amp; Setup'!$BS$2), "X", ""))</f>
        <v/>
      </c>
      <c r="Q209" s="19" t="str">
        <f t="shared" si="10"/>
        <v/>
      </c>
      <c r="S209" s="75">
        <f t="shared" si="11"/>
        <v>0</v>
      </c>
    </row>
    <row r="210" spans="1:19" x14ac:dyDescent="0.25">
      <c r="A210" s="55"/>
      <c r="B210" s="111"/>
      <c r="C210" s="112"/>
      <c r="D210" s="113"/>
      <c r="E210" s="113"/>
      <c r="F210" s="112"/>
      <c r="G210" s="114"/>
      <c r="H210" s="115"/>
      <c r="I210" s="55"/>
      <c r="L210" s="53" t="str">
        <f>IF(OR(F210="", G210=""), "", IFERROR(INDEX('Sub Contractors'!$C$11:$C$49, MATCH(F210, 'Sub Contractors'!$B$11:$B$49, 0)), ""))</f>
        <v/>
      </c>
      <c r="M210" s="44" t="str">
        <f t="shared" si="9"/>
        <v/>
      </c>
      <c r="O210" s="19" t="str">
        <f>IF($B210="", "", IF(OR($B210&lt;'Intro &amp; Setup'!$BS$4, $B210&gt;'Intro &amp; Setup'!$BS$2), "X", ""))</f>
        <v/>
      </c>
      <c r="Q210" s="19" t="str">
        <f t="shared" si="10"/>
        <v/>
      </c>
      <c r="S210" s="75">
        <f t="shared" si="11"/>
        <v>0</v>
      </c>
    </row>
    <row r="211" spans="1:19" x14ac:dyDescent="0.25">
      <c r="A211" s="55"/>
      <c r="B211" s="111"/>
      <c r="C211" s="112"/>
      <c r="D211" s="113"/>
      <c r="E211" s="113"/>
      <c r="F211" s="112"/>
      <c r="G211" s="114"/>
      <c r="H211" s="115"/>
      <c r="I211" s="55"/>
      <c r="L211" s="53" t="str">
        <f>IF(OR(F211="", G211=""), "", IFERROR(INDEX('Sub Contractors'!$C$11:$C$49, MATCH(F211, 'Sub Contractors'!$B$11:$B$49, 0)), ""))</f>
        <v/>
      </c>
      <c r="M211" s="44" t="str">
        <f t="shared" si="9"/>
        <v/>
      </c>
      <c r="O211" s="19" t="str">
        <f>IF($B211="", "", IF(OR($B211&lt;'Intro &amp; Setup'!$BS$4, $B211&gt;'Intro &amp; Setup'!$BS$2), "X", ""))</f>
        <v/>
      </c>
      <c r="Q211" s="19" t="str">
        <f t="shared" si="10"/>
        <v/>
      </c>
      <c r="S211" s="75">
        <f t="shared" si="11"/>
        <v>0</v>
      </c>
    </row>
    <row r="212" spans="1:19" x14ac:dyDescent="0.25">
      <c r="A212" s="55"/>
      <c r="B212" s="111"/>
      <c r="C212" s="112"/>
      <c r="D212" s="113"/>
      <c r="E212" s="113"/>
      <c r="F212" s="112"/>
      <c r="G212" s="114"/>
      <c r="H212" s="115"/>
      <c r="I212" s="55"/>
      <c r="L212" s="53" t="str">
        <f>IF(OR(F212="", G212=""), "", IFERROR(INDEX('Sub Contractors'!$C$11:$C$49, MATCH(F212, 'Sub Contractors'!$B$11:$B$49, 0)), ""))</f>
        <v/>
      </c>
      <c r="M212" s="44" t="str">
        <f t="shared" si="9"/>
        <v/>
      </c>
      <c r="O212" s="19" t="str">
        <f>IF($B212="", "", IF(OR($B212&lt;'Intro &amp; Setup'!$BS$4, $B212&gt;'Intro &amp; Setup'!$BS$2), "X", ""))</f>
        <v/>
      </c>
      <c r="Q212" s="19" t="str">
        <f t="shared" si="10"/>
        <v/>
      </c>
      <c r="S212" s="75">
        <f t="shared" si="11"/>
        <v>0</v>
      </c>
    </row>
    <row r="213" spans="1:19" x14ac:dyDescent="0.25">
      <c r="A213" s="55"/>
      <c r="B213" s="111"/>
      <c r="C213" s="112"/>
      <c r="D213" s="113"/>
      <c r="E213" s="113"/>
      <c r="F213" s="112"/>
      <c r="G213" s="114"/>
      <c r="H213" s="115"/>
      <c r="I213" s="55"/>
      <c r="L213" s="53" t="str">
        <f>IF(OR(F213="", G213=""), "", IFERROR(INDEX('Sub Contractors'!$C$11:$C$49, MATCH(F213, 'Sub Contractors'!$B$11:$B$49, 0)), ""))</f>
        <v/>
      </c>
      <c r="M213" s="44" t="str">
        <f t="shared" si="9"/>
        <v/>
      </c>
      <c r="O213" s="19" t="str">
        <f>IF($B213="", "", IF(OR($B213&lt;'Intro &amp; Setup'!$BS$4, $B213&gt;'Intro &amp; Setup'!$BS$2), "X", ""))</f>
        <v/>
      </c>
      <c r="Q213" s="19" t="str">
        <f t="shared" si="10"/>
        <v/>
      </c>
      <c r="S213" s="75">
        <f t="shared" si="11"/>
        <v>0</v>
      </c>
    </row>
    <row r="214" spans="1:19" x14ac:dyDescent="0.25">
      <c r="A214" s="55"/>
      <c r="B214" s="111"/>
      <c r="C214" s="112"/>
      <c r="D214" s="113"/>
      <c r="E214" s="113"/>
      <c r="F214" s="112"/>
      <c r="G214" s="114"/>
      <c r="H214" s="115"/>
      <c r="I214" s="55"/>
      <c r="L214" s="53" t="str">
        <f>IF(OR(F214="", G214=""), "", IFERROR(INDEX('Sub Contractors'!$C$11:$C$49, MATCH(F214, 'Sub Contractors'!$B$11:$B$49, 0)), ""))</f>
        <v/>
      </c>
      <c r="M214" s="44" t="str">
        <f t="shared" si="9"/>
        <v/>
      </c>
      <c r="O214" s="19" t="str">
        <f>IF($B214="", "", IF(OR($B214&lt;'Intro &amp; Setup'!$BS$4, $B214&gt;'Intro &amp; Setup'!$BS$2), "X", ""))</f>
        <v/>
      </c>
      <c r="Q214" s="19" t="str">
        <f t="shared" si="10"/>
        <v/>
      </c>
      <c r="S214" s="75">
        <f t="shared" si="11"/>
        <v>0</v>
      </c>
    </row>
    <row r="215" spans="1:19" x14ac:dyDescent="0.25">
      <c r="A215" s="55"/>
      <c r="B215" s="111"/>
      <c r="C215" s="112"/>
      <c r="D215" s="113"/>
      <c r="E215" s="113"/>
      <c r="F215" s="112"/>
      <c r="G215" s="114"/>
      <c r="H215" s="115"/>
      <c r="I215" s="55"/>
      <c r="L215" s="53" t="str">
        <f>IF(OR(F215="", G215=""), "", IFERROR(INDEX('Sub Contractors'!$C$11:$C$49, MATCH(F215, 'Sub Contractors'!$B$11:$B$49, 0)), ""))</f>
        <v/>
      </c>
      <c r="M215" s="44" t="str">
        <f t="shared" si="9"/>
        <v/>
      </c>
      <c r="O215" s="19" t="str">
        <f>IF($B215="", "", IF(OR($B215&lt;'Intro &amp; Setup'!$BS$4, $B215&gt;'Intro &amp; Setup'!$BS$2), "X", ""))</f>
        <v/>
      </c>
      <c r="Q215" s="19" t="str">
        <f t="shared" si="10"/>
        <v/>
      </c>
      <c r="S215" s="75">
        <f t="shared" si="11"/>
        <v>0</v>
      </c>
    </row>
    <row r="216" spans="1:19" x14ac:dyDescent="0.25">
      <c r="A216" s="55"/>
      <c r="B216" s="111"/>
      <c r="C216" s="112"/>
      <c r="D216" s="113"/>
      <c r="E216" s="113"/>
      <c r="F216" s="112"/>
      <c r="G216" s="114"/>
      <c r="H216" s="115"/>
      <c r="I216" s="55"/>
      <c r="L216" s="53" t="str">
        <f>IF(OR(F216="", G216=""), "", IFERROR(INDEX('Sub Contractors'!$C$11:$C$49, MATCH(F216, 'Sub Contractors'!$B$11:$B$49, 0)), ""))</f>
        <v/>
      </c>
      <c r="M216" s="44" t="str">
        <f t="shared" si="9"/>
        <v/>
      </c>
      <c r="O216" s="19" t="str">
        <f>IF($B216="", "", IF(OR($B216&lt;'Intro &amp; Setup'!$BS$4, $B216&gt;'Intro &amp; Setup'!$BS$2), "X", ""))</f>
        <v/>
      </c>
      <c r="Q216" s="19" t="str">
        <f t="shared" si="10"/>
        <v/>
      </c>
      <c r="S216" s="75">
        <f t="shared" si="11"/>
        <v>0</v>
      </c>
    </row>
    <row r="217" spans="1:19" x14ac:dyDescent="0.25">
      <c r="A217" s="55"/>
      <c r="B217" s="111"/>
      <c r="C217" s="112"/>
      <c r="D217" s="113"/>
      <c r="E217" s="113"/>
      <c r="F217" s="112"/>
      <c r="G217" s="114"/>
      <c r="H217" s="115"/>
      <c r="I217" s="55"/>
      <c r="L217" s="53" t="str">
        <f>IF(OR(F217="", G217=""), "", IFERROR(INDEX('Sub Contractors'!$C$11:$C$49, MATCH(F217, 'Sub Contractors'!$B$11:$B$49, 0)), ""))</f>
        <v/>
      </c>
      <c r="M217" s="44" t="str">
        <f t="shared" si="9"/>
        <v/>
      </c>
      <c r="O217" s="19" t="str">
        <f>IF($B217="", "", IF(OR($B217&lt;'Intro &amp; Setup'!$BS$4, $B217&gt;'Intro &amp; Setup'!$BS$2), "X", ""))</f>
        <v/>
      </c>
      <c r="Q217" s="19" t="str">
        <f t="shared" si="10"/>
        <v/>
      </c>
      <c r="S217" s="75">
        <f t="shared" si="11"/>
        <v>0</v>
      </c>
    </row>
    <row r="218" spans="1:19" x14ac:dyDescent="0.25">
      <c r="A218" s="55"/>
      <c r="B218" s="111"/>
      <c r="C218" s="112"/>
      <c r="D218" s="113"/>
      <c r="E218" s="113"/>
      <c r="F218" s="112"/>
      <c r="G218" s="114"/>
      <c r="H218" s="115"/>
      <c r="I218" s="55"/>
      <c r="L218" s="53" t="str">
        <f>IF(OR(F218="", G218=""), "", IFERROR(INDEX('Sub Contractors'!$C$11:$C$49, MATCH(F218, 'Sub Contractors'!$B$11:$B$49, 0)), ""))</f>
        <v/>
      </c>
      <c r="M218" s="44" t="str">
        <f t="shared" si="9"/>
        <v/>
      </c>
      <c r="O218" s="19" t="str">
        <f>IF($B218="", "", IF(OR($B218&lt;'Intro &amp; Setup'!$BS$4, $B218&gt;'Intro &amp; Setup'!$BS$2), "X", ""))</f>
        <v/>
      </c>
      <c r="Q218" s="19" t="str">
        <f t="shared" si="10"/>
        <v/>
      </c>
      <c r="S218" s="75">
        <f t="shared" si="11"/>
        <v>0</v>
      </c>
    </row>
    <row r="219" spans="1:19" x14ac:dyDescent="0.25">
      <c r="A219" s="55"/>
      <c r="B219" s="111"/>
      <c r="C219" s="112"/>
      <c r="D219" s="113"/>
      <c r="E219" s="113"/>
      <c r="F219" s="112"/>
      <c r="G219" s="114"/>
      <c r="H219" s="115"/>
      <c r="I219" s="55"/>
      <c r="L219" s="53" t="str">
        <f>IF(OR(F219="", G219=""), "", IFERROR(INDEX('Sub Contractors'!$C$11:$C$49, MATCH(F219, 'Sub Contractors'!$B$11:$B$49, 0)), ""))</f>
        <v/>
      </c>
      <c r="M219" s="44" t="str">
        <f t="shared" si="9"/>
        <v/>
      </c>
      <c r="O219" s="19" t="str">
        <f>IF($B219="", "", IF(OR($B219&lt;'Intro &amp; Setup'!$BS$4, $B219&gt;'Intro &amp; Setup'!$BS$2), "X", ""))</f>
        <v/>
      </c>
      <c r="Q219" s="19" t="str">
        <f t="shared" si="10"/>
        <v/>
      </c>
      <c r="S219" s="75">
        <f t="shared" si="11"/>
        <v>0</v>
      </c>
    </row>
    <row r="220" spans="1:19" x14ac:dyDescent="0.25">
      <c r="A220" s="55"/>
      <c r="B220" s="111"/>
      <c r="C220" s="112"/>
      <c r="D220" s="113"/>
      <c r="E220" s="113"/>
      <c r="F220" s="112"/>
      <c r="G220" s="114"/>
      <c r="H220" s="115"/>
      <c r="I220" s="55"/>
      <c r="L220" s="53" t="str">
        <f>IF(OR(F220="", G220=""), "", IFERROR(INDEX('Sub Contractors'!$C$11:$C$49, MATCH(F220, 'Sub Contractors'!$B$11:$B$49, 0)), ""))</f>
        <v/>
      </c>
      <c r="M220" s="44" t="str">
        <f t="shared" si="9"/>
        <v/>
      </c>
      <c r="O220" s="19" t="str">
        <f>IF($B220="", "", IF(OR($B220&lt;'Intro &amp; Setup'!$BS$4, $B220&gt;'Intro &amp; Setup'!$BS$2), "X", ""))</f>
        <v/>
      </c>
      <c r="Q220" s="19" t="str">
        <f t="shared" si="10"/>
        <v/>
      </c>
      <c r="S220" s="75">
        <f t="shared" si="11"/>
        <v>0</v>
      </c>
    </row>
    <row r="221" spans="1:19" x14ac:dyDescent="0.25">
      <c r="A221" s="55"/>
      <c r="B221" s="111"/>
      <c r="C221" s="112"/>
      <c r="D221" s="113"/>
      <c r="E221" s="113"/>
      <c r="F221" s="112"/>
      <c r="G221" s="114"/>
      <c r="H221" s="115"/>
      <c r="I221" s="55"/>
      <c r="L221" s="53" t="str">
        <f>IF(OR(F221="", G221=""), "", IFERROR(INDEX('Sub Contractors'!$C$11:$C$49, MATCH(F221, 'Sub Contractors'!$B$11:$B$49, 0)), ""))</f>
        <v/>
      </c>
      <c r="M221" s="44" t="str">
        <f t="shared" si="9"/>
        <v/>
      </c>
      <c r="O221" s="19" t="str">
        <f>IF($B221="", "", IF(OR($B221&lt;'Intro &amp; Setup'!$BS$4, $B221&gt;'Intro &amp; Setup'!$BS$2), "X", ""))</f>
        <v/>
      </c>
      <c r="Q221" s="19" t="str">
        <f t="shared" si="10"/>
        <v/>
      </c>
      <c r="S221" s="75">
        <f t="shared" si="11"/>
        <v>0</v>
      </c>
    </row>
    <row r="222" spans="1:19" x14ac:dyDescent="0.25">
      <c r="A222" s="55"/>
      <c r="B222" s="111"/>
      <c r="C222" s="112"/>
      <c r="D222" s="113"/>
      <c r="E222" s="113"/>
      <c r="F222" s="112"/>
      <c r="G222" s="114"/>
      <c r="H222" s="115"/>
      <c r="I222" s="55"/>
      <c r="L222" s="53" t="str">
        <f>IF(OR(F222="", G222=""), "", IFERROR(INDEX('Sub Contractors'!$C$11:$C$49, MATCH(F222, 'Sub Contractors'!$B$11:$B$49, 0)), ""))</f>
        <v/>
      </c>
      <c r="M222" s="44" t="str">
        <f t="shared" si="9"/>
        <v/>
      </c>
      <c r="O222" s="19" t="str">
        <f>IF($B222="", "", IF(OR($B222&lt;'Intro &amp; Setup'!$BS$4, $B222&gt;'Intro &amp; Setup'!$BS$2), "X", ""))</f>
        <v/>
      </c>
      <c r="Q222" s="19" t="str">
        <f t="shared" si="10"/>
        <v/>
      </c>
      <c r="S222" s="75">
        <f t="shared" si="11"/>
        <v>0</v>
      </c>
    </row>
    <row r="223" spans="1:19" x14ac:dyDescent="0.25">
      <c r="A223" s="55"/>
      <c r="B223" s="111"/>
      <c r="C223" s="112"/>
      <c r="D223" s="113"/>
      <c r="E223" s="113"/>
      <c r="F223" s="112"/>
      <c r="G223" s="114"/>
      <c r="H223" s="115"/>
      <c r="I223" s="55"/>
      <c r="L223" s="53" t="str">
        <f>IF(OR(F223="", G223=""), "", IFERROR(INDEX('Sub Contractors'!$C$11:$C$49, MATCH(F223, 'Sub Contractors'!$B$11:$B$49, 0)), ""))</f>
        <v/>
      </c>
      <c r="M223" s="44" t="str">
        <f t="shared" si="9"/>
        <v/>
      </c>
      <c r="O223" s="19" t="str">
        <f>IF($B223="", "", IF(OR($B223&lt;'Intro &amp; Setup'!$BS$4, $B223&gt;'Intro &amp; Setup'!$BS$2), "X", ""))</f>
        <v/>
      </c>
      <c r="Q223" s="19" t="str">
        <f t="shared" si="10"/>
        <v/>
      </c>
      <c r="S223" s="75">
        <f t="shared" si="11"/>
        <v>0</v>
      </c>
    </row>
    <row r="224" spans="1:19" x14ac:dyDescent="0.25">
      <c r="A224" s="55"/>
      <c r="B224" s="111"/>
      <c r="C224" s="112"/>
      <c r="D224" s="113"/>
      <c r="E224" s="113"/>
      <c r="F224" s="112"/>
      <c r="G224" s="114"/>
      <c r="H224" s="115"/>
      <c r="I224" s="55"/>
      <c r="L224" s="53" t="str">
        <f>IF(OR(F224="", G224=""), "", IFERROR(INDEX('Sub Contractors'!$C$11:$C$49, MATCH(F224, 'Sub Contractors'!$B$11:$B$49, 0)), ""))</f>
        <v/>
      </c>
      <c r="M224" s="44" t="str">
        <f t="shared" si="9"/>
        <v/>
      </c>
      <c r="O224" s="19" t="str">
        <f>IF($B224="", "", IF(OR($B224&lt;'Intro &amp; Setup'!$BS$4, $B224&gt;'Intro &amp; Setup'!$BS$2), "X", ""))</f>
        <v/>
      </c>
      <c r="Q224" s="19" t="str">
        <f t="shared" si="10"/>
        <v/>
      </c>
      <c r="S224" s="75">
        <f t="shared" si="11"/>
        <v>0</v>
      </c>
    </row>
    <row r="225" spans="1:19" x14ac:dyDescent="0.25">
      <c r="A225" s="55"/>
      <c r="B225" s="111"/>
      <c r="C225" s="112"/>
      <c r="D225" s="113"/>
      <c r="E225" s="113"/>
      <c r="F225" s="112"/>
      <c r="G225" s="114"/>
      <c r="H225" s="115"/>
      <c r="I225" s="55"/>
      <c r="L225" s="53" t="str">
        <f>IF(OR(F225="", G225=""), "", IFERROR(INDEX('Sub Contractors'!$C$11:$C$49, MATCH(F225, 'Sub Contractors'!$B$11:$B$49, 0)), ""))</f>
        <v/>
      </c>
      <c r="M225" s="44" t="str">
        <f t="shared" si="9"/>
        <v/>
      </c>
      <c r="O225" s="19" t="str">
        <f>IF($B225="", "", IF(OR($B225&lt;'Intro &amp; Setup'!$BS$4, $B225&gt;'Intro &amp; Setup'!$BS$2), "X", ""))</f>
        <v/>
      </c>
      <c r="Q225" s="19" t="str">
        <f t="shared" si="10"/>
        <v/>
      </c>
      <c r="S225" s="75">
        <f t="shared" si="11"/>
        <v>0</v>
      </c>
    </row>
    <row r="226" spans="1:19" x14ac:dyDescent="0.25">
      <c r="A226" s="55"/>
      <c r="B226" s="111"/>
      <c r="C226" s="112"/>
      <c r="D226" s="113"/>
      <c r="E226" s="113"/>
      <c r="F226" s="112"/>
      <c r="G226" s="114"/>
      <c r="H226" s="115"/>
      <c r="I226" s="55"/>
      <c r="L226" s="53" t="str">
        <f>IF(OR(F226="", G226=""), "", IFERROR(INDEX('Sub Contractors'!$C$11:$C$49, MATCH(F226, 'Sub Contractors'!$B$11:$B$49, 0)), ""))</f>
        <v/>
      </c>
      <c r="M226" s="44" t="str">
        <f t="shared" si="9"/>
        <v/>
      </c>
      <c r="O226" s="19" t="str">
        <f>IF($B226="", "", IF(OR($B226&lt;'Intro &amp; Setup'!$BS$4, $B226&gt;'Intro &amp; Setup'!$BS$2), "X", ""))</f>
        <v/>
      </c>
      <c r="Q226" s="19" t="str">
        <f t="shared" si="10"/>
        <v/>
      </c>
      <c r="S226" s="75">
        <f t="shared" si="11"/>
        <v>0</v>
      </c>
    </row>
    <row r="227" spans="1:19" x14ac:dyDescent="0.25">
      <c r="A227" s="55"/>
      <c r="B227" s="111"/>
      <c r="C227" s="112"/>
      <c r="D227" s="113"/>
      <c r="E227" s="113"/>
      <c r="F227" s="112"/>
      <c r="G227" s="114"/>
      <c r="H227" s="115"/>
      <c r="I227" s="55"/>
      <c r="L227" s="53" t="str">
        <f>IF(OR(F227="", G227=""), "", IFERROR(INDEX('Sub Contractors'!$C$11:$C$49, MATCH(F227, 'Sub Contractors'!$B$11:$B$49, 0)), ""))</f>
        <v/>
      </c>
      <c r="M227" s="44" t="str">
        <f t="shared" si="9"/>
        <v/>
      </c>
      <c r="O227" s="19" t="str">
        <f>IF($B227="", "", IF(OR($B227&lt;'Intro &amp; Setup'!$BS$4, $B227&gt;'Intro &amp; Setup'!$BS$2), "X", ""))</f>
        <v/>
      </c>
      <c r="Q227" s="19" t="str">
        <f t="shared" si="10"/>
        <v/>
      </c>
      <c r="S227" s="75">
        <f t="shared" si="11"/>
        <v>0</v>
      </c>
    </row>
    <row r="228" spans="1:19" x14ac:dyDescent="0.25">
      <c r="A228" s="55"/>
      <c r="B228" s="111"/>
      <c r="C228" s="112"/>
      <c r="D228" s="113"/>
      <c r="E228" s="113"/>
      <c r="F228" s="112"/>
      <c r="G228" s="114"/>
      <c r="H228" s="115"/>
      <c r="I228" s="55"/>
      <c r="L228" s="53" t="str">
        <f>IF(OR(F228="", G228=""), "", IFERROR(INDEX('Sub Contractors'!$C$11:$C$49, MATCH(F228, 'Sub Contractors'!$B$11:$B$49, 0)), ""))</f>
        <v/>
      </c>
      <c r="M228" s="44" t="str">
        <f t="shared" si="9"/>
        <v/>
      </c>
      <c r="O228" s="19" t="str">
        <f>IF($B228="", "", IF(OR($B228&lt;'Intro &amp; Setup'!$BS$4, $B228&gt;'Intro &amp; Setup'!$BS$2), "X", ""))</f>
        <v/>
      </c>
      <c r="Q228" s="19" t="str">
        <f t="shared" si="10"/>
        <v/>
      </c>
      <c r="S228" s="75">
        <f t="shared" si="11"/>
        <v>0</v>
      </c>
    </row>
    <row r="229" spans="1:19" x14ac:dyDescent="0.25">
      <c r="A229" s="55"/>
      <c r="B229" s="111"/>
      <c r="C229" s="112"/>
      <c r="D229" s="113"/>
      <c r="E229" s="113"/>
      <c r="F229" s="112"/>
      <c r="G229" s="114"/>
      <c r="H229" s="115"/>
      <c r="I229" s="55"/>
      <c r="L229" s="53" t="str">
        <f>IF(OR(F229="", G229=""), "", IFERROR(INDEX('Sub Contractors'!$C$11:$C$49, MATCH(F229, 'Sub Contractors'!$B$11:$B$49, 0)), ""))</f>
        <v/>
      </c>
      <c r="M229" s="44" t="str">
        <f t="shared" si="9"/>
        <v/>
      </c>
      <c r="O229" s="19" t="str">
        <f>IF($B229="", "", IF(OR($B229&lt;'Intro &amp; Setup'!$BS$4, $B229&gt;'Intro &amp; Setup'!$BS$2), "X", ""))</f>
        <v/>
      </c>
      <c r="Q229" s="19" t="str">
        <f t="shared" si="10"/>
        <v/>
      </c>
      <c r="S229" s="75">
        <f t="shared" si="11"/>
        <v>0</v>
      </c>
    </row>
    <row r="230" spans="1:19" x14ac:dyDescent="0.25">
      <c r="A230" s="55"/>
      <c r="B230" s="111"/>
      <c r="C230" s="112"/>
      <c r="D230" s="113"/>
      <c r="E230" s="113"/>
      <c r="F230" s="112"/>
      <c r="G230" s="114"/>
      <c r="H230" s="115"/>
      <c r="I230" s="55"/>
      <c r="L230" s="53" t="str">
        <f>IF(OR(F230="", G230=""), "", IFERROR(INDEX('Sub Contractors'!$C$11:$C$49, MATCH(F230, 'Sub Contractors'!$B$11:$B$49, 0)), ""))</f>
        <v/>
      </c>
      <c r="M230" s="44" t="str">
        <f t="shared" si="9"/>
        <v/>
      </c>
      <c r="O230" s="19" t="str">
        <f>IF($B230="", "", IF(OR($B230&lt;'Intro &amp; Setup'!$BS$4, $B230&gt;'Intro &amp; Setup'!$BS$2), "X", ""))</f>
        <v/>
      </c>
      <c r="Q230" s="19" t="str">
        <f t="shared" si="10"/>
        <v/>
      </c>
      <c r="S230" s="75">
        <f t="shared" si="11"/>
        <v>0</v>
      </c>
    </row>
    <row r="231" spans="1:19" x14ac:dyDescent="0.25">
      <c r="A231" s="55"/>
      <c r="B231" s="111"/>
      <c r="C231" s="112"/>
      <c r="D231" s="113"/>
      <c r="E231" s="113"/>
      <c r="F231" s="112"/>
      <c r="G231" s="114"/>
      <c r="H231" s="115"/>
      <c r="I231" s="55"/>
      <c r="L231" s="53" t="str">
        <f>IF(OR(F231="", G231=""), "", IFERROR(INDEX('Sub Contractors'!$C$11:$C$49, MATCH(F231, 'Sub Contractors'!$B$11:$B$49, 0)), ""))</f>
        <v/>
      </c>
      <c r="M231" s="44" t="str">
        <f t="shared" si="9"/>
        <v/>
      </c>
      <c r="O231" s="19" t="str">
        <f>IF($B231="", "", IF(OR($B231&lt;'Intro &amp; Setup'!$BS$4, $B231&gt;'Intro &amp; Setup'!$BS$2), "X", ""))</f>
        <v/>
      </c>
      <c r="Q231" s="19" t="str">
        <f t="shared" si="10"/>
        <v/>
      </c>
      <c r="S231" s="75">
        <f t="shared" si="11"/>
        <v>0</v>
      </c>
    </row>
    <row r="232" spans="1:19" x14ac:dyDescent="0.25">
      <c r="A232" s="55"/>
      <c r="B232" s="111"/>
      <c r="C232" s="112"/>
      <c r="D232" s="113"/>
      <c r="E232" s="113"/>
      <c r="F232" s="112"/>
      <c r="G232" s="114"/>
      <c r="H232" s="115"/>
      <c r="I232" s="55"/>
      <c r="L232" s="53" t="str">
        <f>IF(OR(F232="", G232=""), "", IFERROR(INDEX('Sub Contractors'!$C$11:$C$49, MATCH(F232, 'Sub Contractors'!$B$11:$B$49, 0)), ""))</f>
        <v/>
      </c>
      <c r="M232" s="44" t="str">
        <f t="shared" si="9"/>
        <v/>
      </c>
      <c r="O232" s="19" t="str">
        <f>IF($B232="", "", IF(OR($B232&lt;'Intro &amp; Setup'!$BS$4, $B232&gt;'Intro &amp; Setup'!$BS$2), "X", ""))</f>
        <v/>
      </c>
      <c r="Q232" s="19" t="str">
        <f t="shared" si="10"/>
        <v/>
      </c>
      <c r="S232" s="75">
        <f t="shared" si="11"/>
        <v>0</v>
      </c>
    </row>
    <row r="233" spans="1:19" x14ac:dyDescent="0.25">
      <c r="A233" s="55"/>
      <c r="B233" s="111"/>
      <c r="C233" s="112"/>
      <c r="D233" s="113"/>
      <c r="E233" s="113"/>
      <c r="F233" s="112"/>
      <c r="G233" s="114"/>
      <c r="H233" s="115"/>
      <c r="I233" s="55"/>
      <c r="L233" s="53" t="str">
        <f>IF(OR(F233="", G233=""), "", IFERROR(INDEX('Sub Contractors'!$C$11:$C$49, MATCH(F233, 'Sub Contractors'!$B$11:$B$49, 0)), ""))</f>
        <v/>
      </c>
      <c r="M233" s="44" t="str">
        <f t="shared" si="9"/>
        <v/>
      </c>
      <c r="O233" s="19" t="str">
        <f>IF($B233="", "", IF(OR($B233&lt;'Intro &amp; Setup'!$BS$4, $B233&gt;'Intro &amp; Setup'!$BS$2), "X", ""))</f>
        <v/>
      </c>
      <c r="Q233" s="19" t="str">
        <f t="shared" si="10"/>
        <v/>
      </c>
      <c r="S233" s="75">
        <f t="shared" si="11"/>
        <v>0</v>
      </c>
    </row>
    <row r="234" spans="1:19" x14ac:dyDescent="0.25">
      <c r="A234" s="55"/>
      <c r="B234" s="111"/>
      <c r="C234" s="112"/>
      <c r="D234" s="113"/>
      <c r="E234" s="113"/>
      <c r="F234" s="112"/>
      <c r="G234" s="114"/>
      <c r="H234" s="115"/>
      <c r="I234" s="55"/>
      <c r="L234" s="53" t="str">
        <f>IF(OR(F234="", G234=""), "", IFERROR(INDEX('Sub Contractors'!$C$11:$C$49, MATCH(F234, 'Sub Contractors'!$B$11:$B$49, 0)), ""))</f>
        <v/>
      </c>
      <c r="M234" s="44" t="str">
        <f t="shared" si="9"/>
        <v/>
      </c>
      <c r="O234" s="19" t="str">
        <f>IF($B234="", "", IF(OR($B234&lt;'Intro &amp; Setup'!$BS$4, $B234&gt;'Intro &amp; Setup'!$BS$2), "X", ""))</f>
        <v/>
      </c>
      <c r="Q234" s="19" t="str">
        <f t="shared" si="10"/>
        <v/>
      </c>
      <c r="S234" s="75">
        <f t="shared" si="11"/>
        <v>0</v>
      </c>
    </row>
    <row r="235" spans="1:19" x14ac:dyDescent="0.25">
      <c r="A235" s="55"/>
      <c r="B235" s="111"/>
      <c r="C235" s="112"/>
      <c r="D235" s="113"/>
      <c r="E235" s="113"/>
      <c r="F235" s="112"/>
      <c r="G235" s="114"/>
      <c r="H235" s="115"/>
      <c r="I235" s="55"/>
      <c r="L235" s="53" t="str">
        <f>IF(OR(F235="", G235=""), "", IFERROR(INDEX('Sub Contractors'!$C$11:$C$49, MATCH(F235, 'Sub Contractors'!$B$11:$B$49, 0)), ""))</f>
        <v/>
      </c>
      <c r="M235" s="44" t="str">
        <f t="shared" si="9"/>
        <v/>
      </c>
      <c r="O235" s="19" t="str">
        <f>IF($B235="", "", IF(OR($B235&lt;'Intro &amp; Setup'!$BS$4, $B235&gt;'Intro &amp; Setup'!$BS$2), "X", ""))</f>
        <v/>
      </c>
      <c r="Q235" s="19" t="str">
        <f t="shared" si="10"/>
        <v/>
      </c>
      <c r="S235" s="75">
        <f t="shared" si="11"/>
        <v>0</v>
      </c>
    </row>
    <row r="236" spans="1:19" x14ac:dyDescent="0.25">
      <c r="A236" s="55"/>
      <c r="B236" s="111"/>
      <c r="C236" s="112"/>
      <c r="D236" s="113"/>
      <c r="E236" s="113"/>
      <c r="F236" s="112"/>
      <c r="G236" s="114"/>
      <c r="H236" s="115"/>
      <c r="I236" s="55"/>
      <c r="L236" s="53" t="str">
        <f>IF(OR(F236="", G236=""), "", IFERROR(INDEX('Sub Contractors'!$C$11:$C$49, MATCH(F236, 'Sub Contractors'!$B$11:$B$49, 0)), ""))</f>
        <v/>
      </c>
      <c r="M236" s="44" t="str">
        <f t="shared" si="9"/>
        <v/>
      </c>
      <c r="O236" s="19" t="str">
        <f>IF($B236="", "", IF(OR($B236&lt;'Intro &amp; Setup'!$BS$4, $B236&gt;'Intro &amp; Setup'!$BS$2), "X", ""))</f>
        <v/>
      </c>
      <c r="Q236" s="19" t="str">
        <f t="shared" si="10"/>
        <v/>
      </c>
      <c r="S236" s="75">
        <f t="shared" si="11"/>
        <v>0</v>
      </c>
    </row>
    <row r="237" spans="1:19" x14ac:dyDescent="0.25">
      <c r="A237" s="55"/>
      <c r="B237" s="111"/>
      <c r="C237" s="112"/>
      <c r="D237" s="113"/>
      <c r="E237" s="113"/>
      <c r="F237" s="112"/>
      <c r="G237" s="114"/>
      <c r="H237" s="115"/>
      <c r="I237" s="55"/>
      <c r="L237" s="53" t="str">
        <f>IF(OR(F237="", G237=""), "", IFERROR(INDEX('Sub Contractors'!$C$11:$C$49, MATCH(F237, 'Sub Contractors'!$B$11:$B$49, 0)), ""))</f>
        <v/>
      </c>
      <c r="M237" s="44" t="str">
        <f t="shared" si="9"/>
        <v/>
      </c>
      <c r="O237" s="19" t="str">
        <f>IF($B237="", "", IF(OR($B237&lt;'Intro &amp; Setup'!$BS$4, $B237&gt;'Intro &amp; Setup'!$BS$2), "X", ""))</f>
        <v/>
      </c>
      <c r="Q237" s="19" t="str">
        <f t="shared" si="10"/>
        <v/>
      </c>
      <c r="S237" s="75">
        <f t="shared" si="11"/>
        <v>0</v>
      </c>
    </row>
    <row r="238" spans="1:19" x14ac:dyDescent="0.25">
      <c r="A238" s="55"/>
      <c r="B238" s="111"/>
      <c r="C238" s="112"/>
      <c r="D238" s="113"/>
      <c r="E238" s="113"/>
      <c r="F238" s="112"/>
      <c r="G238" s="114"/>
      <c r="H238" s="115"/>
      <c r="I238" s="55"/>
      <c r="L238" s="53" t="str">
        <f>IF(OR(F238="", G238=""), "", IFERROR(INDEX('Sub Contractors'!$C$11:$C$49, MATCH(F238, 'Sub Contractors'!$B$11:$B$49, 0)), ""))</f>
        <v/>
      </c>
      <c r="M238" s="44" t="str">
        <f t="shared" si="9"/>
        <v/>
      </c>
      <c r="O238" s="19" t="str">
        <f>IF($B238="", "", IF(OR($B238&lt;'Intro &amp; Setup'!$BS$4, $B238&gt;'Intro &amp; Setup'!$BS$2), "X", ""))</f>
        <v/>
      </c>
      <c r="Q238" s="19" t="str">
        <f t="shared" si="10"/>
        <v/>
      </c>
      <c r="S238" s="75">
        <f t="shared" si="11"/>
        <v>0</v>
      </c>
    </row>
    <row r="239" spans="1:19" x14ac:dyDescent="0.25">
      <c r="A239" s="55"/>
      <c r="B239" s="111"/>
      <c r="C239" s="112"/>
      <c r="D239" s="113"/>
      <c r="E239" s="113"/>
      <c r="F239" s="112"/>
      <c r="G239" s="114"/>
      <c r="H239" s="115"/>
      <c r="I239" s="55"/>
      <c r="L239" s="53" t="str">
        <f>IF(OR(F239="", G239=""), "", IFERROR(INDEX('Sub Contractors'!$C$11:$C$49, MATCH(F239, 'Sub Contractors'!$B$11:$B$49, 0)), ""))</f>
        <v/>
      </c>
      <c r="M239" s="44" t="str">
        <f t="shared" si="9"/>
        <v/>
      </c>
      <c r="O239" s="19" t="str">
        <f>IF($B239="", "", IF(OR($B239&lt;'Intro &amp; Setup'!$BS$4, $B239&gt;'Intro &amp; Setup'!$BS$2), "X", ""))</f>
        <v/>
      </c>
      <c r="Q239" s="19" t="str">
        <f t="shared" si="10"/>
        <v/>
      </c>
      <c r="S239" s="75">
        <f t="shared" si="11"/>
        <v>0</v>
      </c>
    </row>
    <row r="240" spans="1:19" x14ac:dyDescent="0.25">
      <c r="A240" s="55"/>
      <c r="B240" s="111"/>
      <c r="C240" s="112"/>
      <c r="D240" s="113"/>
      <c r="E240" s="113"/>
      <c r="F240" s="112"/>
      <c r="G240" s="114"/>
      <c r="H240" s="115"/>
      <c r="I240" s="55"/>
      <c r="L240" s="53" t="str">
        <f>IF(OR(F240="", G240=""), "", IFERROR(INDEX('Sub Contractors'!$C$11:$C$49, MATCH(F240, 'Sub Contractors'!$B$11:$B$49, 0)), ""))</f>
        <v/>
      </c>
      <c r="M240" s="44" t="str">
        <f t="shared" si="9"/>
        <v/>
      </c>
      <c r="O240" s="19" t="str">
        <f>IF($B240="", "", IF(OR($B240&lt;'Intro &amp; Setup'!$BS$4, $B240&gt;'Intro &amp; Setup'!$BS$2), "X", ""))</f>
        <v/>
      </c>
      <c r="Q240" s="19" t="str">
        <f t="shared" si="10"/>
        <v/>
      </c>
      <c r="S240" s="75">
        <f t="shared" si="11"/>
        <v>0</v>
      </c>
    </row>
    <row r="241" spans="1:19" x14ac:dyDescent="0.25">
      <c r="A241" s="55"/>
      <c r="B241" s="111"/>
      <c r="C241" s="112"/>
      <c r="D241" s="113"/>
      <c r="E241" s="113"/>
      <c r="F241" s="112"/>
      <c r="G241" s="114"/>
      <c r="H241" s="115"/>
      <c r="I241" s="55"/>
      <c r="L241" s="53" t="str">
        <f>IF(OR(F241="", G241=""), "", IFERROR(INDEX('Sub Contractors'!$C$11:$C$49, MATCH(F241, 'Sub Contractors'!$B$11:$B$49, 0)), ""))</f>
        <v/>
      </c>
      <c r="M241" s="44" t="str">
        <f t="shared" si="9"/>
        <v/>
      </c>
      <c r="O241" s="19" t="str">
        <f>IF($B241="", "", IF(OR($B241&lt;'Intro &amp; Setup'!$BS$4, $B241&gt;'Intro &amp; Setup'!$BS$2), "X", ""))</f>
        <v/>
      </c>
      <c r="Q241" s="19" t="str">
        <f t="shared" si="10"/>
        <v/>
      </c>
      <c r="S241" s="75">
        <f t="shared" si="11"/>
        <v>0</v>
      </c>
    </row>
    <row r="242" spans="1:19" x14ac:dyDescent="0.25">
      <c r="A242" s="55"/>
      <c r="B242" s="111"/>
      <c r="C242" s="112"/>
      <c r="D242" s="113"/>
      <c r="E242" s="113"/>
      <c r="F242" s="112"/>
      <c r="G242" s="114"/>
      <c r="H242" s="115"/>
      <c r="I242" s="55"/>
      <c r="L242" s="53" t="str">
        <f>IF(OR(F242="", G242=""), "", IFERROR(INDEX('Sub Contractors'!$C$11:$C$49, MATCH(F242, 'Sub Contractors'!$B$11:$B$49, 0)), ""))</f>
        <v/>
      </c>
      <c r="M242" s="44" t="str">
        <f t="shared" si="9"/>
        <v/>
      </c>
      <c r="O242" s="19" t="str">
        <f>IF($B242="", "", IF(OR($B242&lt;'Intro &amp; Setup'!$BS$4, $B242&gt;'Intro &amp; Setup'!$BS$2), "X", ""))</f>
        <v/>
      </c>
      <c r="Q242" s="19" t="str">
        <f t="shared" si="10"/>
        <v/>
      </c>
      <c r="S242" s="75">
        <f t="shared" si="11"/>
        <v>0</v>
      </c>
    </row>
    <row r="243" spans="1:19" x14ac:dyDescent="0.25">
      <c r="A243" s="55"/>
      <c r="B243" s="111"/>
      <c r="C243" s="112"/>
      <c r="D243" s="113"/>
      <c r="E243" s="113"/>
      <c r="F243" s="112"/>
      <c r="G243" s="114"/>
      <c r="H243" s="115"/>
      <c r="I243" s="55"/>
      <c r="L243" s="53" t="str">
        <f>IF(OR(F243="", G243=""), "", IFERROR(INDEX('Sub Contractors'!$C$11:$C$49, MATCH(F243, 'Sub Contractors'!$B$11:$B$49, 0)), ""))</f>
        <v/>
      </c>
      <c r="M243" s="44" t="str">
        <f t="shared" si="9"/>
        <v/>
      </c>
      <c r="O243" s="19" t="str">
        <f>IF($B243="", "", IF(OR($B243&lt;'Intro &amp; Setup'!$BS$4, $B243&gt;'Intro &amp; Setup'!$BS$2), "X", ""))</f>
        <v/>
      </c>
      <c r="Q243" s="19" t="str">
        <f t="shared" si="10"/>
        <v/>
      </c>
      <c r="S243" s="75">
        <f t="shared" si="11"/>
        <v>0</v>
      </c>
    </row>
    <row r="244" spans="1:19" x14ac:dyDescent="0.25">
      <c r="A244" s="55"/>
      <c r="B244" s="111"/>
      <c r="C244" s="112"/>
      <c r="D244" s="113"/>
      <c r="E244" s="113"/>
      <c r="F244" s="112"/>
      <c r="G244" s="114"/>
      <c r="H244" s="115"/>
      <c r="I244" s="55"/>
      <c r="L244" s="53" t="str">
        <f>IF(OR(F244="", G244=""), "", IFERROR(INDEX('Sub Contractors'!$C$11:$C$49, MATCH(F244, 'Sub Contractors'!$B$11:$B$49, 0)), ""))</f>
        <v/>
      </c>
      <c r="M244" s="44" t="str">
        <f t="shared" si="9"/>
        <v/>
      </c>
      <c r="O244" s="19" t="str">
        <f>IF($B244="", "", IF(OR($B244&lt;'Intro &amp; Setup'!$BS$4, $B244&gt;'Intro &amp; Setup'!$BS$2), "X", ""))</f>
        <v/>
      </c>
      <c r="Q244" s="19" t="str">
        <f t="shared" si="10"/>
        <v/>
      </c>
      <c r="S244" s="75">
        <f t="shared" si="11"/>
        <v>0</v>
      </c>
    </row>
    <row r="245" spans="1:19" x14ac:dyDescent="0.25">
      <c r="A245" s="55"/>
      <c r="B245" s="111"/>
      <c r="C245" s="112"/>
      <c r="D245" s="113"/>
      <c r="E245" s="113"/>
      <c r="F245" s="112"/>
      <c r="G245" s="114"/>
      <c r="H245" s="115"/>
      <c r="I245" s="55"/>
      <c r="L245" s="53" t="str">
        <f>IF(OR(F245="", G245=""), "", IFERROR(INDEX('Sub Contractors'!$C$11:$C$49, MATCH(F245, 'Sub Contractors'!$B$11:$B$49, 0)), ""))</f>
        <v/>
      </c>
      <c r="M245" s="44" t="str">
        <f t="shared" si="9"/>
        <v/>
      </c>
      <c r="O245" s="19" t="str">
        <f>IF($B245="", "", IF(OR($B245&lt;'Intro &amp; Setup'!$BS$4, $B245&gt;'Intro &amp; Setup'!$BS$2), "X", ""))</f>
        <v/>
      </c>
      <c r="Q245" s="19" t="str">
        <f t="shared" si="10"/>
        <v/>
      </c>
      <c r="S245" s="75">
        <f t="shared" si="11"/>
        <v>0</v>
      </c>
    </row>
    <row r="246" spans="1:19" x14ac:dyDescent="0.25">
      <c r="A246" s="55"/>
      <c r="B246" s="111"/>
      <c r="C246" s="112"/>
      <c r="D246" s="113"/>
      <c r="E246" s="113"/>
      <c r="F246" s="112"/>
      <c r="G246" s="114"/>
      <c r="H246" s="115"/>
      <c r="I246" s="55"/>
      <c r="L246" s="53" t="str">
        <f>IF(OR(F246="", G246=""), "", IFERROR(INDEX('Sub Contractors'!$C$11:$C$49, MATCH(F246, 'Sub Contractors'!$B$11:$B$49, 0)), ""))</f>
        <v/>
      </c>
      <c r="M246" s="44" t="str">
        <f t="shared" si="9"/>
        <v/>
      </c>
      <c r="O246" s="19" t="str">
        <f>IF($B246="", "", IF(OR($B246&lt;'Intro &amp; Setup'!$BS$4, $B246&gt;'Intro &amp; Setup'!$BS$2), "X", ""))</f>
        <v/>
      </c>
      <c r="Q246" s="19" t="str">
        <f t="shared" si="10"/>
        <v/>
      </c>
      <c r="S246" s="75">
        <f t="shared" si="11"/>
        <v>0</v>
      </c>
    </row>
    <row r="247" spans="1:19" x14ac:dyDescent="0.25">
      <c r="A247" s="55"/>
      <c r="B247" s="111"/>
      <c r="C247" s="112"/>
      <c r="D247" s="113"/>
      <c r="E247" s="113"/>
      <c r="F247" s="112"/>
      <c r="G247" s="114"/>
      <c r="H247" s="115"/>
      <c r="I247" s="55"/>
      <c r="L247" s="53" t="str">
        <f>IF(OR(F247="", G247=""), "", IFERROR(INDEX('Sub Contractors'!$C$11:$C$49, MATCH(F247, 'Sub Contractors'!$B$11:$B$49, 0)), ""))</f>
        <v/>
      </c>
      <c r="M247" s="44" t="str">
        <f t="shared" si="9"/>
        <v/>
      </c>
      <c r="O247" s="19" t="str">
        <f>IF($B247="", "", IF(OR($B247&lt;'Intro &amp; Setup'!$BS$4, $B247&gt;'Intro &amp; Setup'!$BS$2), "X", ""))</f>
        <v/>
      </c>
      <c r="Q247" s="19" t="str">
        <f t="shared" si="10"/>
        <v/>
      </c>
      <c r="S247" s="75">
        <f t="shared" si="11"/>
        <v>0</v>
      </c>
    </row>
    <row r="248" spans="1:19" x14ac:dyDescent="0.25">
      <c r="A248" s="55"/>
      <c r="B248" s="111"/>
      <c r="C248" s="112"/>
      <c r="D248" s="113"/>
      <c r="E248" s="113"/>
      <c r="F248" s="112"/>
      <c r="G248" s="114"/>
      <c r="H248" s="115"/>
      <c r="I248" s="55"/>
      <c r="L248" s="53" t="str">
        <f>IF(OR(F248="", G248=""), "", IFERROR(INDEX('Sub Contractors'!$C$11:$C$49, MATCH(F248, 'Sub Contractors'!$B$11:$B$49, 0)), ""))</f>
        <v/>
      </c>
      <c r="M248" s="44" t="str">
        <f t="shared" si="9"/>
        <v/>
      </c>
      <c r="O248" s="19" t="str">
        <f>IF($B248="", "", IF(OR($B248&lt;'Intro &amp; Setup'!$BS$4, $B248&gt;'Intro &amp; Setup'!$BS$2), "X", ""))</f>
        <v/>
      </c>
      <c r="Q248" s="19" t="str">
        <f t="shared" si="10"/>
        <v/>
      </c>
      <c r="S248" s="75">
        <f t="shared" si="11"/>
        <v>0</v>
      </c>
    </row>
    <row r="249" spans="1:19" x14ac:dyDescent="0.25">
      <c r="A249" s="55"/>
      <c r="B249" s="111"/>
      <c r="C249" s="112"/>
      <c r="D249" s="113"/>
      <c r="E249" s="113"/>
      <c r="F249" s="112"/>
      <c r="G249" s="114"/>
      <c r="H249" s="115"/>
      <c r="I249" s="55"/>
      <c r="L249" s="53" t="str">
        <f>IF(OR(F249="", G249=""), "", IFERROR(INDEX('Sub Contractors'!$C$11:$C$49, MATCH(F249, 'Sub Contractors'!$B$11:$B$49, 0)), ""))</f>
        <v/>
      </c>
      <c r="M249" s="44" t="str">
        <f t="shared" si="9"/>
        <v/>
      </c>
      <c r="O249" s="19" t="str">
        <f>IF($B249="", "", IF(OR($B249&lt;'Intro &amp; Setup'!$BS$4, $B249&gt;'Intro &amp; Setup'!$BS$2), "X", ""))</f>
        <v/>
      </c>
      <c r="Q249" s="19" t="str">
        <f t="shared" si="10"/>
        <v/>
      </c>
      <c r="S249" s="75">
        <f t="shared" si="11"/>
        <v>0</v>
      </c>
    </row>
    <row r="250" spans="1:19" x14ac:dyDescent="0.25">
      <c r="A250" s="55"/>
      <c r="B250" s="111"/>
      <c r="C250" s="112"/>
      <c r="D250" s="113"/>
      <c r="E250" s="113"/>
      <c r="F250" s="112"/>
      <c r="G250" s="114"/>
      <c r="H250" s="115"/>
      <c r="I250" s="55"/>
      <c r="L250" s="53" t="str">
        <f>IF(OR(F250="", G250=""), "", IFERROR(INDEX('Sub Contractors'!$C$11:$C$49, MATCH(F250, 'Sub Contractors'!$B$11:$B$49, 0)), ""))</f>
        <v/>
      </c>
      <c r="M250" s="44" t="str">
        <f t="shared" si="9"/>
        <v/>
      </c>
      <c r="O250" s="19" t="str">
        <f>IF($B250="", "", IF(OR($B250&lt;'Intro &amp; Setup'!$BS$4, $B250&gt;'Intro &amp; Setup'!$BS$2), "X", ""))</f>
        <v/>
      </c>
      <c r="Q250" s="19" t="str">
        <f t="shared" si="10"/>
        <v/>
      </c>
      <c r="S250" s="75">
        <f t="shared" si="11"/>
        <v>0</v>
      </c>
    </row>
    <row r="251" spans="1:19" x14ac:dyDescent="0.25">
      <c r="A251" s="55"/>
      <c r="B251" s="111"/>
      <c r="C251" s="112"/>
      <c r="D251" s="113"/>
      <c r="E251" s="113"/>
      <c r="F251" s="112"/>
      <c r="G251" s="114"/>
      <c r="H251" s="115"/>
      <c r="I251" s="55"/>
      <c r="L251" s="53" t="str">
        <f>IF(OR(F251="", G251=""), "", IFERROR(INDEX('Sub Contractors'!$C$11:$C$49, MATCH(F251, 'Sub Contractors'!$B$11:$B$49, 0)), ""))</f>
        <v/>
      </c>
      <c r="M251" s="44" t="str">
        <f t="shared" si="9"/>
        <v/>
      </c>
      <c r="O251" s="19" t="str">
        <f>IF($B251="", "", IF(OR($B251&lt;'Intro &amp; Setup'!$BS$4, $B251&gt;'Intro &amp; Setup'!$BS$2), "X", ""))</f>
        <v/>
      </c>
      <c r="Q251" s="19" t="str">
        <f t="shared" si="10"/>
        <v/>
      </c>
      <c r="S251" s="75">
        <f t="shared" si="11"/>
        <v>0</v>
      </c>
    </row>
    <row r="252" spans="1:19" x14ac:dyDescent="0.25">
      <c r="A252" s="55"/>
      <c r="B252" s="111"/>
      <c r="C252" s="112"/>
      <c r="D252" s="113"/>
      <c r="E252" s="113"/>
      <c r="F252" s="112"/>
      <c r="G252" s="114"/>
      <c r="H252" s="115"/>
      <c r="I252" s="55"/>
      <c r="L252" s="53" t="str">
        <f>IF(OR(F252="", G252=""), "", IFERROR(INDEX('Sub Contractors'!$C$11:$C$49, MATCH(F252, 'Sub Contractors'!$B$11:$B$49, 0)), ""))</f>
        <v/>
      </c>
      <c r="M252" s="44" t="str">
        <f t="shared" si="9"/>
        <v/>
      </c>
      <c r="O252" s="19" t="str">
        <f>IF($B252="", "", IF(OR($B252&lt;'Intro &amp; Setup'!$BS$4, $B252&gt;'Intro &amp; Setup'!$BS$2), "X", ""))</f>
        <v/>
      </c>
      <c r="Q252" s="19" t="str">
        <f t="shared" si="10"/>
        <v/>
      </c>
      <c r="S252" s="75">
        <f t="shared" si="11"/>
        <v>0</v>
      </c>
    </row>
    <row r="253" spans="1:19" x14ac:dyDescent="0.25">
      <c r="A253" s="55"/>
      <c r="B253" s="111"/>
      <c r="C253" s="112"/>
      <c r="D253" s="113"/>
      <c r="E253" s="113"/>
      <c r="F253" s="112"/>
      <c r="G253" s="114"/>
      <c r="H253" s="115"/>
      <c r="I253" s="55"/>
      <c r="L253" s="53" t="str">
        <f>IF(OR(F253="", G253=""), "", IFERROR(INDEX('Sub Contractors'!$C$11:$C$49, MATCH(F253, 'Sub Contractors'!$B$11:$B$49, 0)), ""))</f>
        <v/>
      </c>
      <c r="M253" s="44" t="str">
        <f t="shared" si="9"/>
        <v/>
      </c>
      <c r="O253" s="19" t="str">
        <f>IF($B253="", "", IF(OR($B253&lt;'Intro &amp; Setup'!$BS$4, $B253&gt;'Intro &amp; Setup'!$BS$2), "X", ""))</f>
        <v/>
      </c>
      <c r="Q253" s="19" t="str">
        <f t="shared" si="10"/>
        <v/>
      </c>
      <c r="S253" s="75">
        <f t="shared" si="11"/>
        <v>0</v>
      </c>
    </row>
    <row r="254" spans="1:19" x14ac:dyDescent="0.25">
      <c r="A254" s="55"/>
      <c r="B254" s="111"/>
      <c r="C254" s="112"/>
      <c r="D254" s="113"/>
      <c r="E254" s="113"/>
      <c r="F254" s="112"/>
      <c r="G254" s="114"/>
      <c r="H254" s="115"/>
      <c r="I254" s="55"/>
      <c r="L254" s="53" t="str">
        <f>IF(OR(F254="", G254=""), "", IFERROR(INDEX('Sub Contractors'!$C$11:$C$49, MATCH(F254, 'Sub Contractors'!$B$11:$B$49, 0)), ""))</f>
        <v/>
      </c>
      <c r="M254" s="44" t="str">
        <f t="shared" si="9"/>
        <v/>
      </c>
      <c r="O254" s="19" t="str">
        <f>IF($B254="", "", IF(OR($B254&lt;'Intro &amp; Setup'!$BS$4, $B254&gt;'Intro &amp; Setup'!$BS$2), "X", ""))</f>
        <v/>
      </c>
      <c r="Q254" s="19" t="str">
        <f t="shared" si="10"/>
        <v/>
      </c>
      <c r="S254" s="75">
        <f t="shared" si="11"/>
        <v>0</v>
      </c>
    </row>
    <row r="255" spans="1:19" x14ac:dyDescent="0.25">
      <c r="A255" s="55"/>
      <c r="B255" s="111"/>
      <c r="C255" s="112"/>
      <c r="D255" s="113"/>
      <c r="E255" s="113"/>
      <c r="F255" s="112"/>
      <c r="G255" s="114"/>
      <c r="H255" s="115"/>
      <c r="I255" s="55"/>
      <c r="L255" s="53" t="str">
        <f>IF(OR(F255="", G255=""), "", IFERROR(INDEX('Sub Contractors'!$C$11:$C$49, MATCH(F255, 'Sub Contractors'!$B$11:$B$49, 0)), ""))</f>
        <v/>
      </c>
      <c r="M255" s="44" t="str">
        <f t="shared" si="9"/>
        <v/>
      </c>
      <c r="O255" s="19" t="str">
        <f>IF($B255="", "", IF(OR($B255&lt;'Intro &amp; Setup'!$BS$4, $B255&gt;'Intro &amp; Setup'!$BS$2), "X", ""))</f>
        <v/>
      </c>
      <c r="Q255" s="19" t="str">
        <f t="shared" si="10"/>
        <v/>
      </c>
      <c r="S255" s="75">
        <f t="shared" si="11"/>
        <v>0</v>
      </c>
    </row>
    <row r="256" spans="1:19" x14ac:dyDescent="0.25">
      <c r="A256" s="55"/>
      <c r="B256" s="111"/>
      <c r="C256" s="112"/>
      <c r="D256" s="113"/>
      <c r="E256" s="113"/>
      <c r="F256" s="112"/>
      <c r="G256" s="114"/>
      <c r="H256" s="115"/>
      <c r="I256" s="55"/>
      <c r="L256" s="53" t="str">
        <f>IF(OR(F256="", G256=""), "", IFERROR(INDEX('Sub Contractors'!$C$11:$C$49, MATCH(F256, 'Sub Contractors'!$B$11:$B$49, 0)), ""))</f>
        <v/>
      </c>
      <c r="M256" s="44" t="str">
        <f t="shared" si="9"/>
        <v/>
      </c>
      <c r="O256" s="19" t="str">
        <f>IF($B256="", "", IF(OR($B256&lt;'Intro &amp; Setup'!$BS$4, $B256&gt;'Intro &amp; Setup'!$BS$2), "X", ""))</f>
        <v/>
      </c>
      <c r="Q256" s="19" t="str">
        <f t="shared" si="10"/>
        <v/>
      </c>
      <c r="S256" s="75">
        <f t="shared" si="11"/>
        <v>0</v>
      </c>
    </row>
    <row r="257" spans="1:19" x14ac:dyDescent="0.25">
      <c r="A257" s="55"/>
      <c r="B257" s="111"/>
      <c r="C257" s="112"/>
      <c r="D257" s="113"/>
      <c r="E257" s="113"/>
      <c r="F257" s="112"/>
      <c r="G257" s="114"/>
      <c r="H257" s="115"/>
      <c r="I257" s="55"/>
      <c r="L257" s="53" t="str">
        <f>IF(OR(F257="", G257=""), "", IFERROR(INDEX('Sub Contractors'!$C$11:$C$49, MATCH(F257, 'Sub Contractors'!$B$11:$B$49, 0)), ""))</f>
        <v/>
      </c>
      <c r="M257" s="44" t="str">
        <f t="shared" si="9"/>
        <v/>
      </c>
      <c r="O257" s="19" t="str">
        <f>IF($B257="", "", IF(OR($B257&lt;'Intro &amp; Setup'!$BS$4, $B257&gt;'Intro &amp; Setup'!$BS$2), "X", ""))</f>
        <v/>
      </c>
      <c r="Q257" s="19" t="str">
        <f t="shared" si="10"/>
        <v/>
      </c>
      <c r="S257" s="75">
        <f t="shared" si="11"/>
        <v>0</v>
      </c>
    </row>
    <row r="258" spans="1:19" x14ac:dyDescent="0.25">
      <c r="A258" s="55"/>
      <c r="B258" s="111"/>
      <c r="C258" s="112"/>
      <c r="D258" s="113"/>
      <c r="E258" s="113"/>
      <c r="F258" s="112"/>
      <c r="G258" s="114"/>
      <c r="H258" s="115"/>
      <c r="I258" s="55"/>
      <c r="L258" s="53" t="str">
        <f>IF(OR(F258="", G258=""), "", IFERROR(INDEX('Sub Contractors'!$C$11:$C$49, MATCH(F258, 'Sub Contractors'!$B$11:$B$49, 0)), ""))</f>
        <v/>
      </c>
      <c r="M258" s="44" t="str">
        <f t="shared" si="9"/>
        <v/>
      </c>
      <c r="O258" s="19" t="str">
        <f>IF($B258="", "", IF(OR($B258&lt;'Intro &amp; Setup'!$BS$4, $B258&gt;'Intro &amp; Setup'!$BS$2), "X", ""))</f>
        <v/>
      </c>
      <c r="Q258" s="19" t="str">
        <f t="shared" si="10"/>
        <v/>
      </c>
      <c r="S258" s="75">
        <f t="shared" si="11"/>
        <v>0</v>
      </c>
    </row>
    <row r="259" spans="1:19" x14ac:dyDescent="0.25">
      <c r="A259" s="55"/>
      <c r="B259" s="111"/>
      <c r="C259" s="112"/>
      <c r="D259" s="113"/>
      <c r="E259" s="113"/>
      <c r="F259" s="112"/>
      <c r="G259" s="114"/>
      <c r="H259" s="115"/>
      <c r="I259" s="55"/>
      <c r="L259" s="53" t="str">
        <f>IF(OR(F259="", G259=""), "", IFERROR(INDEX('Sub Contractors'!$C$11:$C$49, MATCH(F259, 'Sub Contractors'!$B$11:$B$49, 0)), ""))</f>
        <v/>
      </c>
      <c r="M259" s="44" t="str">
        <f t="shared" si="9"/>
        <v/>
      </c>
      <c r="O259" s="19" t="str">
        <f>IF($B259="", "", IF(OR($B259&lt;'Intro &amp; Setup'!$BS$4, $B259&gt;'Intro &amp; Setup'!$BS$2), "X", ""))</f>
        <v/>
      </c>
      <c r="Q259" s="19" t="str">
        <f t="shared" si="10"/>
        <v/>
      </c>
      <c r="S259" s="75">
        <f t="shared" si="11"/>
        <v>0</v>
      </c>
    </row>
    <row r="260" spans="1:19" x14ac:dyDescent="0.25">
      <c r="A260" s="55"/>
      <c r="B260" s="111"/>
      <c r="C260" s="112"/>
      <c r="D260" s="113"/>
      <c r="E260" s="113"/>
      <c r="F260" s="112"/>
      <c r="G260" s="114"/>
      <c r="H260" s="115"/>
      <c r="I260" s="55"/>
      <c r="L260" s="53" t="str">
        <f>IF(OR(F260="", G260=""), "", IFERROR(INDEX('Sub Contractors'!$C$11:$C$49, MATCH(F260, 'Sub Contractors'!$B$11:$B$49, 0)), ""))</f>
        <v/>
      </c>
      <c r="M260" s="44" t="str">
        <f t="shared" si="9"/>
        <v/>
      </c>
      <c r="O260" s="19" t="str">
        <f>IF($B260="", "", IF(OR($B260&lt;'Intro &amp; Setup'!$BS$4, $B260&gt;'Intro &amp; Setup'!$BS$2), "X", ""))</f>
        <v/>
      </c>
      <c r="Q260" s="19" t="str">
        <f t="shared" si="10"/>
        <v/>
      </c>
      <c r="S260" s="75">
        <f t="shared" si="11"/>
        <v>0</v>
      </c>
    </row>
    <row r="261" spans="1:19" x14ac:dyDescent="0.25">
      <c r="A261" s="55"/>
      <c r="B261" s="111"/>
      <c r="C261" s="112"/>
      <c r="D261" s="113"/>
      <c r="E261" s="113"/>
      <c r="F261" s="112"/>
      <c r="G261" s="114"/>
      <c r="H261" s="115"/>
      <c r="I261" s="55"/>
      <c r="L261" s="53" t="str">
        <f>IF(OR(F261="", G261=""), "", IFERROR(INDEX('Sub Contractors'!$C$11:$C$49, MATCH(F261, 'Sub Contractors'!$B$11:$B$49, 0)), ""))</f>
        <v/>
      </c>
      <c r="M261" s="44" t="str">
        <f t="shared" si="9"/>
        <v/>
      </c>
      <c r="O261" s="19" t="str">
        <f>IF($B261="", "", IF(OR($B261&lt;'Intro &amp; Setup'!$BS$4, $B261&gt;'Intro &amp; Setup'!$BS$2), "X", ""))</f>
        <v/>
      </c>
      <c r="Q261" s="19" t="str">
        <f t="shared" si="10"/>
        <v/>
      </c>
      <c r="S261" s="75">
        <f t="shared" si="11"/>
        <v>0</v>
      </c>
    </row>
    <row r="262" spans="1:19" x14ac:dyDescent="0.25">
      <c r="A262" s="55"/>
      <c r="B262" s="111"/>
      <c r="C262" s="112"/>
      <c r="D262" s="113"/>
      <c r="E262" s="113"/>
      <c r="F262" s="112"/>
      <c r="G262" s="114"/>
      <c r="H262" s="115"/>
      <c r="I262" s="55"/>
      <c r="L262" s="53" t="str">
        <f>IF(OR(F262="", G262=""), "", IFERROR(INDEX('Sub Contractors'!$C$11:$C$49, MATCH(F262, 'Sub Contractors'!$B$11:$B$49, 0)), ""))</f>
        <v/>
      </c>
      <c r="M262" s="44" t="str">
        <f t="shared" si="9"/>
        <v/>
      </c>
      <c r="O262" s="19" t="str">
        <f>IF($B262="", "", IF(OR($B262&lt;'Intro &amp; Setup'!$BS$4, $B262&gt;'Intro &amp; Setup'!$BS$2), "X", ""))</f>
        <v/>
      </c>
      <c r="Q262" s="19" t="str">
        <f t="shared" si="10"/>
        <v/>
      </c>
      <c r="S262" s="75">
        <f t="shared" si="11"/>
        <v>0</v>
      </c>
    </row>
    <row r="263" spans="1:19" x14ac:dyDescent="0.25">
      <c r="A263" s="55"/>
      <c r="B263" s="111"/>
      <c r="C263" s="112"/>
      <c r="D263" s="113"/>
      <c r="E263" s="113"/>
      <c r="F263" s="112"/>
      <c r="G263" s="114"/>
      <c r="H263" s="115"/>
      <c r="I263" s="55"/>
      <c r="L263" s="53" t="str">
        <f>IF(OR(F263="", G263=""), "", IFERROR(INDEX('Sub Contractors'!$C$11:$C$49, MATCH(F263, 'Sub Contractors'!$B$11:$B$49, 0)), ""))</f>
        <v/>
      </c>
      <c r="M263" s="44" t="str">
        <f t="shared" si="9"/>
        <v/>
      </c>
      <c r="O263" s="19" t="str">
        <f>IF($B263="", "", IF(OR($B263&lt;'Intro &amp; Setup'!$BS$4, $B263&gt;'Intro &amp; Setup'!$BS$2), "X", ""))</f>
        <v/>
      </c>
      <c r="Q263" s="19" t="str">
        <f t="shared" si="10"/>
        <v/>
      </c>
      <c r="S263" s="75">
        <f t="shared" si="11"/>
        <v>0</v>
      </c>
    </row>
    <row r="264" spans="1:19" x14ac:dyDescent="0.25">
      <c r="A264" s="55"/>
      <c r="B264" s="111"/>
      <c r="C264" s="112"/>
      <c r="D264" s="113"/>
      <c r="E264" s="113"/>
      <c r="F264" s="112"/>
      <c r="G264" s="114"/>
      <c r="H264" s="115"/>
      <c r="I264" s="55"/>
      <c r="L264" s="53" t="str">
        <f>IF(OR(F264="", G264=""), "", IFERROR(INDEX('Sub Contractors'!$C$11:$C$49, MATCH(F264, 'Sub Contractors'!$B$11:$B$49, 0)), ""))</f>
        <v/>
      </c>
      <c r="M264" s="44" t="str">
        <f t="shared" si="9"/>
        <v/>
      </c>
      <c r="O264" s="19" t="str">
        <f>IF($B264="", "", IF(OR($B264&lt;'Intro &amp; Setup'!$BS$4, $B264&gt;'Intro &amp; Setup'!$BS$2), "X", ""))</f>
        <v/>
      </c>
      <c r="Q264" s="19" t="str">
        <f t="shared" si="10"/>
        <v/>
      </c>
      <c r="S264" s="75">
        <f t="shared" si="11"/>
        <v>0</v>
      </c>
    </row>
    <row r="265" spans="1:19" x14ac:dyDescent="0.25">
      <c r="A265" s="55"/>
      <c r="B265" s="111"/>
      <c r="C265" s="112"/>
      <c r="D265" s="113"/>
      <c r="E265" s="113"/>
      <c r="F265" s="112"/>
      <c r="G265" s="114"/>
      <c r="H265" s="115"/>
      <c r="I265" s="55"/>
      <c r="L265" s="53" t="str">
        <f>IF(OR(F265="", G265=""), "", IFERROR(INDEX('Sub Contractors'!$C$11:$C$49, MATCH(F265, 'Sub Contractors'!$B$11:$B$49, 0)), ""))</f>
        <v/>
      </c>
      <c r="M265" s="44" t="str">
        <f t="shared" si="9"/>
        <v/>
      </c>
      <c r="O265" s="19" t="str">
        <f>IF($B265="", "", IF(OR($B265&lt;'Intro &amp; Setup'!$BS$4, $B265&gt;'Intro &amp; Setup'!$BS$2), "X", ""))</f>
        <v/>
      </c>
      <c r="Q265" s="19" t="str">
        <f t="shared" si="10"/>
        <v/>
      </c>
      <c r="S265" s="75">
        <f t="shared" si="11"/>
        <v>0</v>
      </c>
    </row>
    <row r="266" spans="1:19" x14ac:dyDescent="0.25">
      <c r="A266" s="55"/>
      <c r="B266" s="111"/>
      <c r="C266" s="112"/>
      <c r="D266" s="113"/>
      <c r="E266" s="113"/>
      <c r="F266" s="112"/>
      <c r="G266" s="114"/>
      <c r="H266" s="115"/>
      <c r="I266" s="55"/>
      <c r="L266" s="53" t="str">
        <f>IF(OR(F266="", G266=""), "", IFERROR(INDEX('Sub Contractors'!$C$11:$C$49, MATCH(F266, 'Sub Contractors'!$B$11:$B$49, 0)), ""))</f>
        <v/>
      </c>
      <c r="M266" s="44" t="str">
        <f t="shared" si="9"/>
        <v/>
      </c>
      <c r="O266" s="19" t="str">
        <f>IF($B266="", "", IF(OR($B266&lt;'Intro &amp; Setup'!$BS$4, $B266&gt;'Intro &amp; Setup'!$BS$2), "X", ""))</f>
        <v/>
      </c>
      <c r="Q266" s="19" t="str">
        <f t="shared" si="10"/>
        <v/>
      </c>
      <c r="S266" s="75">
        <f t="shared" si="11"/>
        <v>0</v>
      </c>
    </row>
    <row r="267" spans="1:19" x14ac:dyDescent="0.25">
      <c r="A267" s="55"/>
      <c r="B267" s="111"/>
      <c r="C267" s="112"/>
      <c r="D267" s="113"/>
      <c r="E267" s="113"/>
      <c r="F267" s="112"/>
      <c r="G267" s="114"/>
      <c r="H267" s="115"/>
      <c r="I267" s="55"/>
      <c r="L267" s="53" t="str">
        <f>IF(OR(F267="", G267=""), "", IFERROR(INDEX('Sub Contractors'!$C$11:$C$49, MATCH(F267, 'Sub Contractors'!$B$11:$B$49, 0)), ""))</f>
        <v/>
      </c>
      <c r="M267" s="44" t="str">
        <f t="shared" si="9"/>
        <v/>
      </c>
      <c r="O267" s="19" t="str">
        <f>IF($B267="", "", IF(OR($B267&lt;'Intro &amp; Setup'!$BS$4, $B267&gt;'Intro &amp; Setup'!$BS$2), "X", ""))</f>
        <v/>
      </c>
      <c r="Q267" s="19" t="str">
        <f t="shared" si="10"/>
        <v/>
      </c>
      <c r="S267" s="75">
        <f t="shared" si="11"/>
        <v>0</v>
      </c>
    </row>
    <row r="268" spans="1:19" x14ac:dyDescent="0.25">
      <c r="A268" s="55"/>
      <c r="B268" s="111"/>
      <c r="C268" s="112"/>
      <c r="D268" s="113"/>
      <c r="E268" s="113"/>
      <c r="F268" s="112"/>
      <c r="G268" s="114"/>
      <c r="H268" s="115"/>
      <c r="I268" s="55"/>
      <c r="L268" s="53" t="str">
        <f>IF(OR(F268="", G268=""), "", IFERROR(INDEX('Sub Contractors'!$C$11:$C$49, MATCH(F268, 'Sub Contractors'!$B$11:$B$49, 0)), ""))</f>
        <v/>
      </c>
      <c r="M268" s="44" t="str">
        <f t="shared" ref="M268:M331" si="12">IF($L268="", "", $L268*$G268*24)</f>
        <v/>
      </c>
      <c r="O268" s="19" t="str">
        <f>IF($B268="", "", IF(OR($B268&lt;'Intro &amp; Setup'!$BS$4, $B268&gt;'Intro &amp; Setup'!$BS$2), "X", ""))</f>
        <v/>
      </c>
      <c r="Q268" s="19" t="str">
        <f t="shared" ref="Q268:Q331" si="13">IF($B268="", "", TEXT($B268, "mmm yyyy"))</f>
        <v/>
      </c>
      <c r="S268" s="75">
        <f t="shared" ref="S268:S331" si="14">$E268-$D268-$H268</f>
        <v>0</v>
      </c>
    </row>
    <row r="269" spans="1:19" x14ac:dyDescent="0.25">
      <c r="A269" s="55"/>
      <c r="B269" s="111"/>
      <c r="C269" s="112"/>
      <c r="D269" s="113"/>
      <c r="E269" s="113"/>
      <c r="F269" s="112"/>
      <c r="G269" s="114"/>
      <c r="H269" s="115"/>
      <c r="I269" s="55"/>
      <c r="L269" s="53" t="str">
        <f>IF(OR(F269="", G269=""), "", IFERROR(INDEX('Sub Contractors'!$C$11:$C$49, MATCH(F269, 'Sub Contractors'!$B$11:$B$49, 0)), ""))</f>
        <v/>
      </c>
      <c r="M269" s="44" t="str">
        <f t="shared" si="12"/>
        <v/>
      </c>
      <c r="O269" s="19" t="str">
        <f>IF($B269="", "", IF(OR($B269&lt;'Intro &amp; Setup'!$BS$4, $B269&gt;'Intro &amp; Setup'!$BS$2), "X", ""))</f>
        <v/>
      </c>
      <c r="Q269" s="19" t="str">
        <f t="shared" si="13"/>
        <v/>
      </c>
      <c r="S269" s="75">
        <f t="shared" si="14"/>
        <v>0</v>
      </c>
    </row>
    <row r="270" spans="1:19" x14ac:dyDescent="0.25">
      <c r="A270" s="55"/>
      <c r="B270" s="111"/>
      <c r="C270" s="112"/>
      <c r="D270" s="113"/>
      <c r="E270" s="113"/>
      <c r="F270" s="112"/>
      <c r="G270" s="114"/>
      <c r="H270" s="115"/>
      <c r="I270" s="55"/>
      <c r="L270" s="53" t="str">
        <f>IF(OR(F270="", G270=""), "", IFERROR(INDEX('Sub Contractors'!$C$11:$C$49, MATCH(F270, 'Sub Contractors'!$B$11:$B$49, 0)), ""))</f>
        <v/>
      </c>
      <c r="M270" s="44" t="str">
        <f t="shared" si="12"/>
        <v/>
      </c>
      <c r="O270" s="19" t="str">
        <f>IF($B270="", "", IF(OR($B270&lt;'Intro &amp; Setup'!$BS$4, $B270&gt;'Intro &amp; Setup'!$BS$2), "X", ""))</f>
        <v/>
      </c>
      <c r="Q270" s="19" t="str">
        <f t="shared" si="13"/>
        <v/>
      </c>
      <c r="S270" s="75">
        <f t="shared" si="14"/>
        <v>0</v>
      </c>
    </row>
    <row r="271" spans="1:19" x14ac:dyDescent="0.25">
      <c r="A271" s="55"/>
      <c r="B271" s="111"/>
      <c r="C271" s="112"/>
      <c r="D271" s="113"/>
      <c r="E271" s="113"/>
      <c r="F271" s="112"/>
      <c r="G271" s="114"/>
      <c r="H271" s="115"/>
      <c r="I271" s="55"/>
      <c r="L271" s="53" t="str">
        <f>IF(OR(F271="", G271=""), "", IFERROR(INDEX('Sub Contractors'!$C$11:$C$49, MATCH(F271, 'Sub Contractors'!$B$11:$B$49, 0)), ""))</f>
        <v/>
      </c>
      <c r="M271" s="44" t="str">
        <f t="shared" si="12"/>
        <v/>
      </c>
      <c r="O271" s="19" t="str">
        <f>IF($B271="", "", IF(OR($B271&lt;'Intro &amp; Setup'!$BS$4, $B271&gt;'Intro &amp; Setup'!$BS$2), "X", ""))</f>
        <v/>
      </c>
      <c r="Q271" s="19" t="str">
        <f t="shared" si="13"/>
        <v/>
      </c>
      <c r="S271" s="75">
        <f t="shared" si="14"/>
        <v>0</v>
      </c>
    </row>
    <row r="272" spans="1:19" x14ac:dyDescent="0.25">
      <c r="A272" s="55"/>
      <c r="B272" s="111"/>
      <c r="C272" s="112"/>
      <c r="D272" s="113"/>
      <c r="E272" s="113"/>
      <c r="F272" s="112"/>
      <c r="G272" s="114"/>
      <c r="H272" s="115"/>
      <c r="I272" s="55"/>
      <c r="L272" s="53" t="str">
        <f>IF(OR(F272="", G272=""), "", IFERROR(INDEX('Sub Contractors'!$C$11:$C$49, MATCH(F272, 'Sub Contractors'!$B$11:$B$49, 0)), ""))</f>
        <v/>
      </c>
      <c r="M272" s="44" t="str">
        <f t="shared" si="12"/>
        <v/>
      </c>
      <c r="O272" s="19" t="str">
        <f>IF($B272="", "", IF(OR($B272&lt;'Intro &amp; Setup'!$BS$4, $B272&gt;'Intro &amp; Setup'!$BS$2), "X", ""))</f>
        <v/>
      </c>
      <c r="Q272" s="19" t="str">
        <f t="shared" si="13"/>
        <v/>
      </c>
      <c r="S272" s="75">
        <f t="shared" si="14"/>
        <v>0</v>
      </c>
    </row>
    <row r="273" spans="1:19" x14ac:dyDescent="0.25">
      <c r="A273" s="55"/>
      <c r="B273" s="111"/>
      <c r="C273" s="112"/>
      <c r="D273" s="113"/>
      <c r="E273" s="113"/>
      <c r="F273" s="112"/>
      <c r="G273" s="114"/>
      <c r="H273" s="115"/>
      <c r="I273" s="55"/>
      <c r="L273" s="53" t="str">
        <f>IF(OR(F273="", G273=""), "", IFERROR(INDEX('Sub Contractors'!$C$11:$C$49, MATCH(F273, 'Sub Contractors'!$B$11:$B$49, 0)), ""))</f>
        <v/>
      </c>
      <c r="M273" s="44" t="str">
        <f t="shared" si="12"/>
        <v/>
      </c>
      <c r="O273" s="19" t="str">
        <f>IF($B273="", "", IF(OR($B273&lt;'Intro &amp; Setup'!$BS$4, $B273&gt;'Intro &amp; Setup'!$BS$2), "X", ""))</f>
        <v/>
      </c>
      <c r="Q273" s="19" t="str">
        <f t="shared" si="13"/>
        <v/>
      </c>
      <c r="S273" s="75">
        <f t="shared" si="14"/>
        <v>0</v>
      </c>
    </row>
    <row r="274" spans="1:19" x14ac:dyDescent="0.25">
      <c r="A274" s="55"/>
      <c r="B274" s="111"/>
      <c r="C274" s="112"/>
      <c r="D274" s="113"/>
      <c r="E274" s="113"/>
      <c r="F274" s="112"/>
      <c r="G274" s="114"/>
      <c r="H274" s="115"/>
      <c r="I274" s="55"/>
      <c r="L274" s="53" t="str">
        <f>IF(OR(F274="", G274=""), "", IFERROR(INDEX('Sub Contractors'!$C$11:$C$49, MATCH(F274, 'Sub Contractors'!$B$11:$B$49, 0)), ""))</f>
        <v/>
      </c>
      <c r="M274" s="44" t="str">
        <f t="shared" si="12"/>
        <v/>
      </c>
      <c r="O274" s="19" t="str">
        <f>IF($B274="", "", IF(OR($B274&lt;'Intro &amp; Setup'!$BS$4, $B274&gt;'Intro &amp; Setup'!$BS$2), "X", ""))</f>
        <v/>
      </c>
      <c r="Q274" s="19" t="str">
        <f t="shared" si="13"/>
        <v/>
      </c>
      <c r="S274" s="75">
        <f t="shared" si="14"/>
        <v>0</v>
      </c>
    </row>
    <row r="275" spans="1:19" x14ac:dyDescent="0.25">
      <c r="A275" s="55"/>
      <c r="B275" s="111"/>
      <c r="C275" s="112"/>
      <c r="D275" s="113"/>
      <c r="E275" s="113"/>
      <c r="F275" s="112"/>
      <c r="G275" s="114"/>
      <c r="H275" s="115"/>
      <c r="I275" s="55"/>
      <c r="L275" s="53" t="str">
        <f>IF(OR(F275="", G275=""), "", IFERROR(INDEX('Sub Contractors'!$C$11:$C$49, MATCH(F275, 'Sub Contractors'!$B$11:$B$49, 0)), ""))</f>
        <v/>
      </c>
      <c r="M275" s="44" t="str">
        <f t="shared" si="12"/>
        <v/>
      </c>
      <c r="O275" s="19" t="str">
        <f>IF($B275="", "", IF(OR($B275&lt;'Intro &amp; Setup'!$BS$4, $B275&gt;'Intro &amp; Setup'!$BS$2), "X", ""))</f>
        <v/>
      </c>
      <c r="Q275" s="19" t="str">
        <f t="shared" si="13"/>
        <v/>
      </c>
      <c r="S275" s="75">
        <f t="shared" si="14"/>
        <v>0</v>
      </c>
    </row>
    <row r="276" spans="1:19" x14ac:dyDescent="0.25">
      <c r="A276" s="55"/>
      <c r="B276" s="111"/>
      <c r="C276" s="112"/>
      <c r="D276" s="113"/>
      <c r="E276" s="113"/>
      <c r="F276" s="112"/>
      <c r="G276" s="114"/>
      <c r="H276" s="115"/>
      <c r="I276" s="55"/>
      <c r="L276" s="53" t="str">
        <f>IF(OR(F276="", G276=""), "", IFERROR(INDEX('Sub Contractors'!$C$11:$C$49, MATCH(F276, 'Sub Contractors'!$B$11:$B$49, 0)), ""))</f>
        <v/>
      </c>
      <c r="M276" s="44" t="str">
        <f t="shared" si="12"/>
        <v/>
      </c>
      <c r="O276" s="19" t="str">
        <f>IF($B276="", "", IF(OR($B276&lt;'Intro &amp; Setup'!$BS$4, $B276&gt;'Intro &amp; Setup'!$BS$2), "X", ""))</f>
        <v/>
      </c>
      <c r="Q276" s="19" t="str">
        <f t="shared" si="13"/>
        <v/>
      </c>
      <c r="S276" s="75">
        <f t="shared" si="14"/>
        <v>0</v>
      </c>
    </row>
    <row r="277" spans="1:19" x14ac:dyDescent="0.25">
      <c r="A277" s="55"/>
      <c r="B277" s="111"/>
      <c r="C277" s="112"/>
      <c r="D277" s="113"/>
      <c r="E277" s="113"/>
      <c r="F277" s="112"/>
      <c r="G277" s="114"/>
      <c r="H277" s="115"/>
      <c r="I277" s="55"/>
      <c r="L277" s="53" t="str">
        <f>IF(OR(F277="", G277=""), "", IFERROR(INDEX('Sub Contractors'!$C$11:$C$49, MATCH(F277, 'Sub Contractors'!$B$11:$B$49, 0)), ""))</f>
        <v/>
      </c>
      <c r="M277" s="44" t="str">
        <f t="shared" si="12"/>
        <v/>
      </c>
      <c r="O277" s="19" t="str">
        <f>IF($B277="", "", IF(OR($B277&lt;'Intro &amp; Setup'!$BS$4, $B277&gt;'Intro &amp; Setup'!$BS$2), "X", ""))</f>
        <v/>
      </c>
      <c r="Q277" s="19" t="str">
        <f t="shared" si="13"/>
        <v/>
      </c>
      <c r="S277" s="75">
        <f t="shared" si="14"/>
        <v>0</v>
      </c>
    </row>
    <row r="278" spans="1:19" x14ac:dyDescent="0.25">
      <c r="A278" s="55"/>
      <c r="B278" s="111"/>
      <c r="C278" s="112"/>
      <c r="D278" s="113"/>
      <c r="E278" s="113"/>
      <c r="F278" s="112"/>
      <c r="G278" s="114"/>
      <c r="H278" s="115"/>
      <c r="I278" s="55"/>
      <c r="L278" s="53" t="str">
        <f>IF(OR(F278="", G278=""), "", IFERROR(INDEX('Sub Contractors'!$C$11:$C$49, MATCH(F278, 'Sub Contractors'!$B$11:$B$49, 0)), ""))</f>
        <v/>
      </c>
      <c r="M278" s="44" t="str">
        <f t="shared" si="12"/>
        <v/>
      </c>
      <c r="O278" s="19" t="str">
        <f>IF($B278="", "", IF(OR($B278&lt;'Intro &amp; Setup'!$BS$4, $B278&gt;'Intro &amp; Setup'!$BS$2), "X", ""))</f>
        <v/>
      </c>
      <c r="Q278" s="19" t="str">
        <f t="shared" si="13"/>
        <v/>
      </c>
      <c r="S278" s="75">
        <f t="shared" si="14"/>
        <v>0</v>
      </c>
    </row>
    <row r="279" spans="1:19" x14ac:dyDescent="0.25">
      <c r="A279" s="55"/>
      <c r="B279" s="111"/>
      <c r="C279" s="112"/>
      <c r="D279" s="113"/>
      <c r="E279" s="113"/>
      <c r="F279" s="112"/>
      <c r="G279" s="114"/>
      <c r="H279" s="115"/>
      <c r="I279" s="55"/>
      <c r="L279" s="53" t="str">
        <f>IF(OR(F279="", G279=""), "", IFERROR(INDEX('Sub Contractors'!$C$11:$C$49, MATCH(F279, 'Sub Contractors'!$B$11:$B$49, 0)), ""))</f>
        <v/>
      </c>
      <c r="M279" s="44" t="str">
        <f t="shared" si="12"/>
        <v/>
      </c>
      <c r="O279" s="19" t="str">
        <f>IF($B279="", "", IF(OR($B279&lt;'Intro &amp; Setup'!$BS$4, $B279&gt;'Intro &amp; Setup'!$BS$2), "X", ""))</f>
        <v/>
      </c>
      <c r="Q279" s="19" t="str">
        <f t="shared" si="13"/>
        <v/>
      </c>
      <c r="S279" s="75">
        <f t="shared" si="14"/>
        <v>0</v>
      </c>
    </row>
    <row r="280" spans="1:19" x14ac:dyDescent="0.25">
      <c r="A280" s="55"/>
      <c r="B280" s="111"/>
      <c r="C280" s="112"/>
      <c r="D280" s="113"/>
      <c r="E280" s="113"/>
      <c r="F280" s="112"/>
      <c r="G280" s="114"/>
      <c r="H280" s="115"/>
      <c r="I280" s="55"/>
      <c r="L280" s="53" t="str">
        <f>IF(OR(F280="", G280=""), "", IFERROR(INDEX('Sub Contractors'!$C$11:$C$49, MATCH(F280, 'Sub Contractors'!$B$11:$B$49, 0)), ""))</f>
        <v/>
      </c>
      <c r="M280" s="44" t="str">
        <f t="shared" si="12"/>
        <v/>
      </c>
      <c r="O280" s="19" t="str">
        <f>IF($B280="", "", IF(OR($B280&lt;'Intro &amp; Setup'!$BS$4, $B280&gt;'Intro &amp; Setup'!$BS$2), "X", ""))</f>
        <v/>
      </c>
      <c r="Q280" s="19" t="str">
        <f t="shared" si="13"/>
        <v/>
      </c>
      <c r="S280" s="75">
        <f t="shared" si="14"/>
        <v>0</v>
      </c>
    </row>
    <row r="281" spans="1:19" x14ac:dyDescent="0.25">
      <c r="A281" s="55"/>
      <c r="B281" s="111"/>
      <c r="C281" s="112"/>
      <c r="D281" s="113"/>
      <c r="E281" s="113"/>
      <c r="F281" s="112"/>
      <c r="G281" s="114"/>
      <c r="H281" s="115"/>
      <c r="I281" s="55"/>
      <c r="L281" s="53" t="str">
        <f>IF(OR(F281="", G281=""), "", IFERROR(INDEX('Sub Contractors'!$C$11:$C$49, MATCH(F281, 'Sub Contractors'!$B$11:$B$49, 0)), ""))</f>
        <v/>
      </c>
      <c r="M281" s="44" t="str">
        <f t="shared" si="12"/>
        <v/>
      </c>
      <c r="O281" s="19" t="str">
        <f>IF($B281="", "", IF(OR($B281&lt;'Intro &amp; Setup'!$BS$4, $B281&gt;'Intro &amp; Setup'!$BS$2), "X", ""))</f>
        <v/>
      </c>
      <c r="Q281" s="19" t="str">
        <f t="shared" si="13"/>
        <v/>
      </c>
      <c r="S281" s="75">
        <f t="shared" si="14"/>
        <v>0</v>
      </c>
    </row>
    <row r="282" spans="1:19" x14ac:dyDescent="0.25">
      <c r="A282" s="55"/>
      <c r="B282" s="111"/>
      <c r="C282" s="112"/>
      <c r="D282" s="113"/>
      <c r="E282" s="113"/>
      <c r="F282" s="112"/>
      <c r="G282" s="114"/>
      <c r="H282" s="115"/>
      <c r="I282" s="55"/>
      <c r="L282" s="53" t="str">
        <f>IF(OR(F282="", G282=""), "", IFERROR(INDEX('Sub Contractors'!$C$11:$C$49, MATCH(F282, 'Sub Contractors'!$B$11:$B$49, 0)), ""))</f>
        <v/>
      </c>
      <c r="M282" s="44" t="str">
        <f t="shared" si="12"/>
        <v/>
      </c>
      <c r="O282" s="19" t="str">
        <f>IF($B282="", "", IF(OR($B282&lt;'Intro &amp; Setup'!$BS$4, $B282&gt;'Intro &amp; Setup'!$BS$2), "X", ""))</f>
        <v/>
      </c>
      <c r="Q282" s="19" t="str">
        <f t="shared" si="13"/>
        <v/>
      </c>
      <c r="S282" s="75">
        <f t="shared" si="14"/>
        <v>0</v>
      </c>
    </row>
    <row r="283" spans="1:19" x14ac:dyDescent="0.25">
      <c r="A283" s="55"/>
      <c r="B283" s="111"/>
      <c r="C283" s="112"/>
      <c r="D283" s="113"/>
      <c r="E283" s="113"/>
      <c r="F283" s="112"/>
      <c r="G283" s="114"/>
      <c r="H283" s="115"/>
      <c r="I283" s="55"/>
      <c r="L283" s="53" t="str">
        <f>IF(OR(F283="", G283=""), "", IFERROR(INDEX('Sub Contractors'!$C$11:$C$49, MATCH(F283, 'Sub Contractors'!$B$11:$B$49, 0)), ""))</f>
        <v/>
      </c>
      <c r="M283" s="44" t="str">
        <f t="shared" si="12"/>
        <v/>
      </c>
      <c r="O283" s="19" t="str">
        <f>IF($B283="", "", IF(OR($B283&lt;'Intro &amp; Setup'!$BS$4, $B283&gt;'Intro &amp; Setup'!$BS$2), "X", ""))</f>
        <v/>
      </c>
      <c r="Q283" s="19" t="str">
        <f t="shared" si="13"/>
        <v/>
      </c>
      <c r="S283" s="75">
        <f t="shared" si="14"/>
        <v>0</v>
      </c>
    </row>
    <row r="284" spans="1:19" x14ac:dyDescent="0.25">
      <c r="A284" s="55"/>
      <c r="B284" s="111"/>
      <c r="C284" s="112"/>
      <c r="D284" s="113"/>
      <c r="E284" s="113"/>
      <c r="F284" s="112"/>
      <c r="G284" s="114"/>
      <c r="H284" s="115"/>
      <c r="I284" s="55"/>
      <c r="L284" s="53" t="str">
        <f>IF(OR(F284="", G284=""), "", IFERROR(INDEX('Sub Contractors'!$C$11:$C$49, MATCH(F284, 'Sub Contractors'!$B$11:$B$49, 0)), ""))</f>
        <v/>
      </c>
      <c r="M284" s="44" t="str">
        <f t="shared" si="12"/>
        <v/>
      </c>
      <c r="O284" s="19" t="str">
        <f>IF($B284="", "", IF(OR($B284&lt;'Intro &amp; Setup'!$BS$4, $B284&gt;'Intro &amp; Setup'!$BS$2), "X", ""))</f>
        <v/>
      </c>
      <c r="Q284" s="19" t="str">
        <f t="shared" si="13"/>
        <v/>
      </c>
      <c r="S284" s="75">
        <f t="shared" si="14"/>
        <v>0</v>
      </c>
    </row>
    <row r="285" spans="1:19" x14ac:dyDescent="0.25">
      <c r="A285" s="55"/>
      <c r="B285" s="111"/>
      <c r="C285" s="112"/>
      <c r="D285" s="113"/>
      <c r="E285" s="113"/>
      <c r="F285" s="112"/>
      <c r="G285" s="114"/>
      <c r="H285" s="115"/>
      <c r="I285" s="55"/>
      <c r="L285" s="53" t="str">
        <f>IF(OR(F285="", G285=""), "", IFERROR(INDEX('Sub Contractors'!$C$11:$C$49, MATCH(F285, 'Sub Contractors'!$B$11:$B$49, 0)), ""))</f>
        <v/>
      </c>
      <c r="M285" s="44" t="str">
        <f t="shared" si="12"/>
        <v/>
      </c>
      <c r="O285" s="19" t="str">
        <f>IF($B285="", "", IF(OR($B285&lt;'Intro &amp; Setup'!$BS$4, $B285&gt;'Intro &amp; Setup'!$BS$2), "X", ""))</f>
        <v/>
      </c>
      <c r="Q285" s="19" t="str">
        <f t="shared" si="13"/>
        <v/>
      </c>
      <c r="S285" s="75">
        <f t="shared" si="14"/>
        <v>0</v>
      </c>
    </row>
    <row r="286" spans="1:19" x14ac:dyDescent="0.25">
      <c r="A286" s="55"/>
      <c r="B286" s="111"/>
      <c r="C286" s="112"/>
      <c r="D286" s="113"/>
      <c r="E286" s="113"/>
      <c r="F286" s="112"/>
      <c r="G286" s="114"/>
      <c r="H286" s="115"/>
      <c r="I286" s="55"/>
      <c r="L286" s="53" t="str">
        <f>IF(OR(F286="", G286=""), "", IFERROR(INDEX('Sub Contractors'!$C$11:$C$49, MATCH(F286, 'Sub Contractors'!$B$11:$B$49, 0)), ""))</f>
        <v/>
      </c>
      <c r="M286" s="44" t="str">
        <f t="shared" si="12"/>
        <v/>
      </c>
      <c r="O286" s="19" t="str">
        <f>IF($B286="", "", IF(OR($B286&lt;'Intro &amp; Setup'!$BS$4, $B286&gt;'Intro &amp; Setup'!$BS$2), "X", ""))</f>
        <v/>
      </c>
      <c r="Q286" s="19" t="str">
        <f t="shared" si="13"/>
        <v/>
      </c>
      <c r="S286" s="75">
        <f t="shared" si="14"/>
        <v>0</v>
      </c>
    </row>
    <row r="287" spans="1:19" x14ac:dyDescent="0.25">
      <c r="A287" s="55"/>
      <c r="B287" s="111"/>
      <c r="C287" s="112"/>
      <c r="D287" s="113"/>
      <c r="E287" s="113"/>
      <c r="F287" s="112"/>
      <c r="G287" s="114"/>
      <c r="H287" s="115"/>
      <c r="I287" s="55"/>
      <c r="L287" s="53" t="str">
        <f>IF(OR(F287="", G287=""), "", IFERROR(INDEX('Sub Contractors'!$C$11:$C$49, MATCH(F287, 'Sub Contractors'!$B$11:$B$49, 0)), ""))</f>
        <v/>
      </c>
      <c r="M287" s="44" t="str">
        <f t="shared" si="12"/>
        <v/>
      </c>
      <c r="O287" s="19" t="str">
        <f>IF($B287="", "", IF(OR($B287&lt;'Intro &amp; Setup'!$BS$4, $B287&gt;'Intro &amp; Setup'!$BS$2), "X", ""))</f>
        <v/>
      </c>
      <c r="Q287" s="19" t="str">
        <f t="shared" si="13"/>
        <v/>
      </c>
      <c r="S287" s="75">
        <f t="shared" si="14"/>
        <v>0</v>
      </c>
    </row>
    <row r="288" spans="1:19" x14ac:dyDescent="0.25">
      <c r="A288" s="55"/>
      <c r="B288" s="111"/>
      <c r="C288" s="112"/>
      <c r="D288" s="113"/>
      <c r="E288" s="113"/>
      <c r="F288" s="112"/>
      <c r="G288" s="114"/>
      <c r="H288" s="115"/>
      <c r="I288" s="55"/>
      <c r="L288" s="53" t="str">
        <f>IF(OR(F288="", G288=""), "", IFERROR(INDEX('Sub Contractors'!$C$11:$C$49, MATCH(F288, 'Sub Contractors'!$B$11:$B$49, 0)), ""))</f>
        <v/>
      </c>
      <c r="M288" s="44" t="str">
        <f t="shared" si="12"/>
        <v/>
      </c>
      <c r="O288" s="19" t="str">
        <f>IF($B288="", "", IF(OR($B288&lt;'Intro &amp; Setup'!$BS$4, $B288&gt;'Intro &amp; Setup'!$BS$2), "X", ""))</f>
        <v/>
      </c>
      <c r="Q288" s="19" t="str">
        <f t="shared" si="13"/>
        <v/>
      </c>
      <c r="S288" s="75">
        <f t="shared" si="14"/>
        <v>0</v>
      </c>
    </row>
    <row r="289" spans="1:19" x14ac:dyDescent="0.25">
      <c r="A289" s="55"/>
      <c r="B289" s="111"/>
      <c r="C289" s="112"/>
      <c r="D289" s="113"/>
      <c r="E289" s="113"/>
      <c r="F289" s="112"/>
      <c r="G289" s="114"/>
      <c r="H289" s="115"/>
      <c r="I289" s="55"/>
      <c r="L289" s="53" t="str">
        <f>IF(OR(F289="", G289=""), "", IFERROR(INDEX('Sub Contractors'!$C$11:$C$49, MATCH(F289, 'Sub Contractors'!$B$11:$B$49, 0)), ""))</f>
        <v/>
      </c>
      <c r="M289" s="44" t="str">
        <f t="shared" si="12"/>
        <v/>
      </c>
      <c r="O289" s="19" t="str">
        <f>IF($B289="", "", IF(OR($B289&lt;'Intro &amp; Setup'!$BS$4, $B289&gt;'Intro &amp; Setup'!$BS$2), "X", ""))</f>
        <v/>
      </c>
      <c r="Q289" s="19" t="str">
        <f t="shared" si="13"/>
        <v/>
      </c>
      <c r="S289" s="75">
        <f t="shared" si="14"/>
        <v>0</v>
      </c>
    </row>
    <row r="290" spans="1:19" x14ac:dyDescent="0.25">
      <c r="A290" s="55"/>
      <c r="B290" s="111"/>
      <c r="C290" s="112"/>
      <c r="D290" s="113"/>
      <c r="E290" s="113"/>
      <c r="F290" s="112"/>
      <c r="G290" s="114"/>
      <c r="H290" s="115"/>
      <c r="I290" s="55"/>
      <c r="L290" s="53" t="str">
        <f>IF(OR(F290="", G290=""), "", IFERROR(INDEX('Sub Contractors'!$C$11:$C$49, MATCH(F290, 'Sub Contractors'!$B$11:$B$49, 0)), ""))</f>
        <v/>
      </c>
      <c r="M290" s="44" t="str">
        <f t="shared" si="12"/>
        <v/>
      </c>
      <c r="O290" s="19" t="str">
        <f>IF($B290="", "", IF(OR($B290&lt;'Intro &amp; Setup'!$BS$4, $B290&gt;'Intro &amp; Setup'!$BS$2), "X", ""))</f>
        <v/>
      </c>
      <c r="Q290" s="19" t="str">
        <f t="shared" si="13"/>
        <v/>
      </c>
      <c r="S290" s="75">
        <f t="shared" si="14"/>
        <v>0</v>
      </c>
    </row>
    <row r="291" spans="1:19" x14ac:dyDescent="0.25">
      <c r="A291" s="55"/>
      <c r="B291" s="111"/>
      <c r="C291" s="112"/>
      <c r="D291" s="113"/>
      <c r="E291" s="113"/>
      <c r="F291" s="112"/>
      <c r="G291" s="114"/>
      <c r="H291" s="115"/>
      <c r="I291" s="55"/>
      <c r="L291" s="53" t="str">
        <f>IF(OR(F291="", G291=""), "", IFERROR(INDEX('Sub Contractors'!$C$11:$C$49, MATCH(F291, 'Sub Contractors'!$B$11:$B$49, 0)), ""))</f>
        <v/>
      </c>
      <c r="M291" s="44" t="str">
        <f t="shared" si="12"/>
        <v/>
      </c>
      <c r="O291" s="19" t="str">
        <f>IF($B291="", "", IF(OR($B291&lt;'Intro &amp; Setup'!$BS$4, $B291&gt;'Intro &amp; Setup'!$BS$2), "X", ""))</f>
        <v/>
      </c>
      <c r="Q291" s="19" t="str">
        <f t="shared" si="13"/>
        <v/>
      </c>
      <c r="S291" s="75">
        <f t="shared" si="14"/>
        <v>0</v>
      </c>
    </row>
    <row r="292" spans="1:19" x14ac:dyDescent="0.25">
      <c r="A292" s="55"/>
      <c r="B292" s="111"/>
      <c r="C292" s="112"/>
      <c r="D292" s="113"/>
      <c r="E292" s="113"/>
      <c r="F292" s="112"/>
      <c r="G292" s="114"/>
      <c r="H292" s="115"/>
      <c r="I292" s="55"/>
      <c r="L292" s="53" t="str">
        <f>IF(OR(F292="", G292=""), "", IFERROR(INDEX('Sub Contractors'!$C$11:$C$49, MATCH(F292, 'Sub Contractors'!$B$11:$B$49, 0)), ""))</f>
        <v/>
      </c>
      <c r="M292" s="44" t="str">
        <f t="shared" si="12"/>
        <v/>
      </c>
      <c r="O292" s="19" t="str">
        <f>IF($B292="", "", IF(OR($B292&lt;'Intro &amp; Setup'!$BS$4, $B292&gt;'Intro &amp; Setup'!$BS$2), "X", ""))</f>
        <v/>
      </c>
      <c r="Q292" s="19" t="str">
        <f t="shared" si="13"/>
        <v/>
      </c>
      <c r="S292" s="75">
        <f t="shared" si="14"/>
        <v>0</v>
      </c>
    </row>
    <row r="293" spans="1:19" x14ac:dyDescent="0.25">
      <c r="A293" s="55"/>
      <c r="B293" s="111"/>
      <c r="C293" s="112"/>
      <c r="D293" s="113"/>
      <c r="E293" s="113"/>
      <c r="F293" s="112"/>
      <c r="G293" s="114"/>
      <c r="H293" s="115"/>
      <c r="I293" s="55"/>
      <c r="L293" s="53" t="str">
        <f>IF(OR(F293="", G293=""), "", IFERROR(INDEX('Sub Contractors'!$C$11:$C$49, MATCH(F293, 'Sub Contractors'!$B$11:$B$49, 0)), ""))</f>
        <v/>
      </c>
      <c r="M293" s="44" t="str">
        <f t="shared" si="12"/>
        <v/>
      </c>
      <c r="O293" s="19" t="str">
        <f>IF($B293="", "", IF(OR($B293&lt;'Intro &amp; Setup'!$BS$4, $B293&gt;'Intro &amp; Setup'!$BS$2), "X", ""))</f>
        <v/>
      </c>
      <c r="Q293" s="19" t="str">
        <f t="shared" si="13"/>
        <v/>
      </c>
      <c r="S293" s="75">
        <f t="shared" si="14"/>
        <v>0</v>
      </c>
    </row>
    <row r="294" spans="1:19" x14ac:dyDescent="0.25">
      <c r="A294" s="55"/>
      <c r="B294" s="111"/>
      <c r="C294" s="112"/>
      <c r="D294" s="113"/>
      <c r="E294" s="113"/>
      <c r="F294" s="112"/>
      <c r="G294" s="114"/>
      <c r="H294" s="115"/>
      <c r="I294" s="55"/>
      <c r="L294" s="53" t="str">
        <f>IF(OR(F294="", G294=""), "", IFERROR(INDEX('Sub Contractors'!$C$11:$C$49, MATCH(F294, 'Sub Contractors'!$B$11:$B$49, 0)), ""))</f>
        <v/>
      </c>
      <c r="M294" s="44" t="str">
        <f t="shared" si="12"/>
        <v/>
      </c>
      <c r="O294" s="19" t="str">
        <f>IF($B294="", "", IF(OR($B294&lt;'Intro &amp; Setup'!$BS$4, $B294&gt;'Intro &amp; Setup'!$BS$2), "X", ""))</f>
        <v/>
      </c>
      <c r="Q294" s="19" t="str">
        <f t="shared" si="13"/>
        <v/>
      </c>
      <c r="S294" s="75">
        <f t="shared" si="14"/>
        <v>0</v>
      </c>
    </row>
    <row r="295" spans="1:19" x14ac:dyDescent="0.25">
      <c r="A295" s="55"/>
      <c r="B295" s="111"/>
      <c r="C295" s="112"/>
      <c r="D295" s="113"/>
      <c r="E295" s="113"/>
      <c r="F295" s="112"/>
      <c r="G295" s="114"/>
      <c r="H295" s="115"/>
      <c r="I295" s="55"/>
      <c r="L295" s="53" t="str">
        <f>IF(OR(F295="", G295=""), "", IFERROR(INDEX('Sub Contractors'!$C$11:$C$49, MATCH(F295, 'Sub Contractors'!$B$11:$B$49, 0)), ""))</f>
        <v/>
      </c>
      <c r="M295" s="44" t="str">
        <f t="shared" si="12"/>
        <v/>
      </c>
      <c r="O295" s="19" t="str">
        <f>IF($B295="", "", IF(OR($B295&lt;'Intro &amp; Setup'!$BS$4, $B295&gt;'Intro &amp; Setup'!$BS$2), "X", ""))</f>
        <v/>
      </c>
      <c r="Q295" s="19" t="str">
        <f t="shared" si="13"/>
        <v/>
      </c>
      <c r="S295" s="75">
        <f t="shared" si="14"/>
        <v>0</v>
      </c>
    </row>
    <row r="296" spans="1:19" x14ac:dyDescent="0.25">
      <c r="A296" s="55"/>
      <c r="B296" s="111"/>
      <c r="C296" s="112"/>
      <c r="D296" s="113"/>
      <c r="E296" s="113"/>
      <c r="F296" s="112"/>
      <c r="G296" s="114"/>
      <c r="H296" s="115"/>
      <c r="I296" s="55"/>
      <c r="L296" s="53" t="str">
        <f>IF(OR(F296="", G296=""), "", IFERROR(INDEX('Sub Contractors'!$C$11:$C$49, MATCH(F296, 'Sub Contractors'!$B$11:$B$49, 0)), ""))</f>
        <v/>
      </c>
      <c r="M296" s="44" t="str">
        <f t="shared" si="12"/>
        <v/>
      </c>
      <c r="O296" s="19" t="str">
        <f>IF($B296="", "", IF(OR($B296&lt;'Intro &amp; Setup'!$BS$4, $B296&gt;'Intro &amp; Setup'!$BS$2), "X", ""))</f>
        <v/>
      </c>
      <c r="Q296" s="19" t="str">
        <f t="shared" si="13"/>
        <v/>
      </c>
      <c r="S296" s="75">
        <f t="shared" si="14"/>
        <v>0</v>
      </c>
    </row>
    <row r="297" spans="1:19" x14ac:dyDescent="0.25">
      <c r="A297" s="55"/>
      <c r="B297" s="111"/>
      <c r="C297" s="112"/>
      <c r="D297" s="113"/>
      <c r="E297" s="113"/>
      <c r="F297" s="112"/>
      <c r="G297" s="114"/>
      <c r="H297" s="115"/>
      <c r="I297" s="55"/>
      <c r="L297" s="53" t="str">
        <f>IF(OR(F297="", G297=""), "", IFERROR(INDEX('Sub Contractors'!$C$11:$C$49, MATCH(F297, 'Sub Contractors'!$B$11:$B$49, 0)), ""))</f>
        <v/>
      </c>
      <c r="M297" s="44" t="str">
        <f t="shared" si="12"/>
        <v/>
      </c>
      <c r="O297" s="19" t="str">
        <f>IF($B297="", "", IF(OR($B297&lt;'Intro &amp; Setup'!$BS$4, $B297&gt;'Intro &amp; Setup'!$BS$2), "X", ""))</f>
        <v/>
      </c>
      <c r="Q297" s="19" t="str">
        <f t="shared" si="13"/>
        <v/>
      </c>
      <c r="S297" s="75">
        <f t="shared" si="14"/>
        <v>0</v>
      </c>
    </row>
    <row r="298" spans="1:19" x14ac:dyDescent="0.25">
      <c r="A298" s="55"/>
      <c r="B298" s="111"/>
      <c r="C298" s="112"/>
      <c r="D298" s="113"/>
      <c r="E298" s="113"/>
      <c r="F298" s="112"/>
      <c r="G298" s="114"/>
      <c r="H298" s="115"/>
      <c r="I298" s="55"/>
      <c r="L298" s="53" t="str">
        <f>IF(OR(F298="", G298=""), "", IFERROR(INDEX('Sub Contractors'!$C$11:$C$49, MATCH(F298, 'Sub Contractors'!$B$11:$B$49, 0)), ""))</f>
        <v/>
      </c>
      <c r="M298" s="44" t="str">
        <f t="shared" si="12"/>
        <v/>
      </c>
      <c r="O298" s="19" t="str">
        <f>IF($B298="", "", IF(OR($B298&lt;'Intro &amp; Setup'!$BS$4, $B298&gt;'Intro &amp; Setup'!$BS$2), "X", ""))</f>
        <v/>
      </c>
      <c r="Q298" s="19" t="str">
        <f t="shared" si="13"/>
        <v/>
      </c>
      <c r="S298" s="75">
        <f t="shared" si="14"/>
        <v>0</v>
      </c>
    </row>
    <row r="299" spans="1:19" x14ac:dyDescent="0.25">
      <c r="A299" s="55"/>
      <c r="B299" s="111"/>
      <c r="C299" s="112"/>
      <c r="D299" s="113"/>
      <c r="E299" s="113"/>
      <c r="F299" s="112"/>
      <c r="G299" s="114"/>
      <c r="H299" s="115"/>
      <c r="I299" s="55"/>
      <c r="L299" s="53" t="str">
        <f>IF(OR(F299="", G299=""), "", IFERROR(INDEX('Sub Contractors'!$C$11:$C$49, MATCH(F299, 'Sub Contractors'!$B$11:$B$49, 0)), ""))</f>
        <v/>
      </c>
      <c r="M299" s="44" t="str">
        <f t="shared" si="12"/>
        <v/>
      </c>
      <c r="O299" s="19" t="str">
        <f>IF($B299="", "", IF(OR($B299&lt;'Intro &amp; Setup'!$BS$4, $B299&gt;'Intro &amp; Setup'!$BS$2), "X", ""))</f>
        <v/>
      </c>
      <c r="Q299" s="19" t="str">
        <f t="shared" si="13"/>
        <v/>
      </c>
      <c r="S299" s="75">
        <f t="shared" si="14"/>
        <v>0</v>
      </c>
    </row>
    <row r="300" spans="1:19" x14ac:dyDescent="0.25">
      <c r="A300" s="55"/>
      <c r="B300" s="111"/>
      <c r="C300" s="112"/>
      <c r="D300" s="113"/>
      <c r="E300" s="113"/>
      <c r="F300" s="112"/>
      <c r="G300" s="114"/>
      <c r="H300" s="115"/>
      <c r="I300" s="55"/>
      <c r="L300" s="53" t="str">
        <f>IF(OR(F300="", G300=""), "", IFERROR(INDEX('Sub Contractors'!$C$11:$C$49, MATCH(F300, 'Sub Contractors'!$B$11:$B$49, 0)), ""))</f>
        <v/>
      </c>
      <c r="M300" s="44" t="str">
        <f t="shared" si="12"/>
        <v/>
      </c>
      <c r="O300" s="19" t="str">
        <f>IF($B300="", "", IF(OR($B300&lt;'Intro &amp; Setup'!$BS$4, $B300&gt;'Intro &amp; Setup'!$BS$2), "X", ""))</f>
        <v/>
      </c>
      <c r="Q300" s="19" t="str">
        <f t="shared" si="13"/>
        <v/>
      </c>
      <c r="S300" s="75">
        <f t="shared" si="14"/>
        <v>0</v>
      </c>
    </row>
    <row r="301" spans="1:19" x14ac:dyDescent="0.25">
      <c r="A301" s="55"/>
      <c r="B301" s="111"/>
      <c r="C301" s="112"/>
      <c r="D301" s="113"/>
      <c r="E301" s="113"/>
      <c r="F301" s="112"/>
      <c r="G301" s="114"/>
      <c r="H301" s="115"/>
      <c r="I301" s="55"/>
      <c r="L301" s="53" t="str">
        <f>IF(OR(F301="", G301=""), "", IFERROR(INDEX('Sub Contractors'!$C$11:$C$49, MATCH(F301, 'Sub Contractors'!$B$11:$B$49, 0)), ""))</f>
        <v/>
      </c>
      <c r="M301" s="44" t="str">
        <f t="shared" si="12"/>
        <v/>
      </c>
      <c r="O301" s="19" t="str">
        <f>IF($B301="", "", IF(OR($B301&lt;'Intro &amp; Setup'!$BS$4, $B301&gt;'Intro &amp; Setup'!$BS$2), "X", ""))</f>
        <v/>
      </c>
      <c r="Q301" s="19" t="str">
        <f t="shared" si="13"/>
        <v/>
      </c>
      <c r="S301" s="75">
        <f t="shared" si="14"/>
        <v>0</v>
      </c>
    </row>
    <row r="302" spans="1:19" x14ac:dyDescent="0.25">
      <c r="A302" s="55"/>
      <c r="B302" s="111"/>
      <c r="C302" s="112"/>
      <c r="D302" s="113"/>
      <c r="E302" s="113"/>
      <c r="F302" s="112"/>
      <c r="G302" s="114"/>
      <c r="H302" s="115"/>
      <c r="I302" s="55"/>
      <c r="L302" s="53" t="str">
        <f>IF(OR(F302="", G302=""), "", IFERROR(INDEX('Sub Contractors'!$C$11:$C$49, MATCH(F302, 'Sub Contractors'!$B$11:$B$49, 0)), ""))</f>
        <v/>
      </c>
      <c r="M302" s="44" t="str">
        <f t="shared" si="12"/>
        <v/>
      </c>
      <c r="O302" s="19" t="str">
        <f>IF($B302="", "", IF(OR($B302&lt;'Intro &amp; Setup'!$BS$4, $B302&gt;'Intro &amp; Setup'!$BS$2), "X", ""))</f>
        <v/>
      </c>
      <c r="Q302" s="19" t="str">
        <f t="shared" si="13"/>
        <v/>
      </c>
      <c r="S302" s="75">
        <f t="shared" si="14"/>
        <v>0</v>
      </c>
    </row>
    <row r="303" spans="1:19" x14ac:dyDescent="0.25">
      <c r="A303" s="55"/>
      <c r="B303" s="111"/>
      <c r="C303" s="112"/>
      <c r="D303" s="113"/>
      <c r="E303" s="113"/>
      <c r="F303" s="112"/>
      <c r="G303" s="114"/>
      <c r="H303" s="115"/>
      <c r="I303" s="55"/>
      <c r="L303" s="53" t="str">
        <f>IF(OR(F303="", G303=""), "", IFERROR(INDEX('Sub Contractors'!$C$11:$C$49, MATCH(F303, 'Sub Contractors'!$B$11:$B$49, 0)), ""))</f>
        <v/>
      </c>
      <c r="M303" s="44" t="str">
        <f t="shared" si="12"/>
        <v/>
      </c>
      <c r="O303" s="19" t="str">
        <f>IF($B303="", "", IF(OR($B303&lt;'Intro &amp; Setup'!$BS$4, $B303&gt;'Intro &amp; Setup'!$BS$2), "X", ""))</f>
        <v/>
      </c>
      <c r="Q303" s="19" t="str">
        <f t="shared" si="13"/>
        <v/>
      </c>
      <c r="S303" s="75">
        <f t="shared" si="14"/>
        <v>0</v>
      </c>
    </row>
    <row r="304" spans="1:19" x14ac:dyDescent="0.25">
      <c r="A304" s="55"/>
      <c r="B304" s="111"/>
      <c r="C304" s="112"/>
      <c r="D304" s="113"/>
      <c r="E304" s="113"/>
      <c r="F304" s="112"/>
      <c r="G304" s="114"/>
      <c r="H304" s="115"/>
      <c r="I304" s="55"/>
      <c r="L304" s="53" t="str">
        <f>IF(OR(F304="", G304=""), "", IFERROR(INDEX('Sub Contractors'!$C$11:$C$49, MATCH(F304, 'Sub Contractors'!$B$11:$B$49, 0)), ""))</f>
        <v/>
      </c>
      <c r="M304" s="44" t="str">
        <f t="shared" si="12"/>
        <v/>
      </c>
      <c r="O304" s="19" t="str">
        <f>IF($B304="", "", IF(OR($B304&lt;'Intro &amp; Setup'!$BS$4, $B304&gt;'Intro &amp; Setup'!$BS$2), "X", ""))</f>
        <v/>
      </c>
      <c r="Q304" s="19" t="str">
        <f t="shared" si="13"/>
        <v/>
      </c>
      <c r="S304" s="75">
        <f t="shared" si="14"/>
        <v>0</v>
      </c>
    </row>
    <row r="305" spans="1:19" x14ac:dyDescent="0.25">
      <c r="A305" s="55"/>
      <c r="B305" s="111"/>
      <c r="C305" s="112"/>
      <c r="D305" s="113"/>
      <c r="E305" s="113"/>
      <c r="F305" s="112"/>
      <c r="G305" s="114"/>
      <c r="H305" s="115"/>
      <c r="I305" s="55"/>
      <c r="L305" s="53" t="str">
        <f>IF(OR(F305="", G305=""), "", IFERROR(INDEX('Sub Contractors'!$C$11:$C$49, MATCH(F305, 'Sub Contractors'!$B$11:$B$49, 0)), ""))</f>
        <v/>
      </c>
      <c r="M305" s="44" t="str">
        <f t="shared" si="12"/>
        <v/>
      </c>
      <c r="O305" s="19" t="str">
        <f>IF($B305="", "", IF(OR($B305&lt;'Intro &amp; Setup'!$BS$4, $B305&gt;'Intro &amp; Setup'!$BS$2), "X", ""))</f>
        <v/>
      </c>
      <c r="Q305" s="19" t="str">
        <f t="shared" si="13"/>
        <v/>
      </c>
      <c r="S305" s="75">
        <f t="shared" si="14"/>
        <v>0</v>
      </c>
    </row>
    <row r="306" spans="1:19" x14ac:dyDescent="0.25">
      <c r="A306" s="55"/>
      <c r="B306" s="111"/>
      <c r="C306" s="112"/>
      <c r="D306" s="113"/>
      <c r="E306" s="113"/>
      <c r="F306" s="112"/>
      <c r="G306" s="114"/>
      <c r="H306" s="115"/>
      <c r="I306" s="55"/>
      <c r="L306" s="53" t="str">
        <f>IF(OR(F306="", G306=""), "", IFERROR(INDEX('Sub Contractors'!$C$11:$C$49, MATCH(F306, 'Sub Contractors'!$B$11:$B$49, 0)), ""))</f>
        <v/>
      </c>
      <c r="M306" s="44" t="str">
        <f t="shared" si="12"/>
        <v/>
      </c>
      <c r="O306" s="19" t="str">
        <f>IF($B306="", "", IF(OR($B306&lt;'Intro &amp; Setup'!$BS$4, $B306&gt;'Intro &amp; Setup'!$BS$2), "X", ""))</f>
        <v/>
      </c>
      <c r="Q306" s="19" t="str">
        <f t="shared" si="13"/>
        <v/>
      </c>
      <c r="S306" s="75">
        <f t="shared" si="14"/>
        <v>0</v>
      </c>
    </row>
    <row r="307" spans="1:19" x14ac:dyDescent="0.25">
      <c r="A307" s="55"/>
      <c r="B307" s="111"/>
      <c r="C307" s="112"/>
      <c r="D307" s="113"/>
      <c r="E307" s="113"/>
      <c r="F307" s="112"/>
      <c r="G307" s="114"/>
      <c r="H307" s="115"/>
      <c r="I307" s="55"/>
      <c r="L307" s="53" t="str">
        <f>IF(OR(F307="", G307=""), "", IFERROR(INDEX('Sub Contractors'!$C$11:$C$49, MATCH(F307, 'Sub Contractors'!$B$11:$B$49, 0)), ""))</f>
        <v/>
      </c>
      <c r="M307" s="44" t="str">
        <f t="shared" si="12"/>
        <v/>
      </c>
      <c r="O307" s="19" t="str">
        <f>IF($B307="", "", IF(OR($B307&lt;'Intro &amp; Setup'!$BS$4, $B307&gt;'Intro &amp; Setup'!$BS$2), "X", ""))</f>
        <v/>
      </c>
      <c r="Q307" s="19" t="str">
        <f t="shared" si="13"/>
        <v/>
      </c>
      <c r="S307" s="75">
        <f t="shared" si="14"/>
        <v>0</v>
      </c>
    </row>
    <row r="308" spans="1:19" x14ac:dyDescent="0.25">
      <c r="A308" s="55"/>
      <c r="B308" s="111"/>
      <c r="C308" s="112"/>
      <c r="D308" s="113"/>
      <c r="E308" s="113"/>
      <c r="F308" s="112"/>
      <c r="G308" s="114"/>
      <c r="H308" s="115"/>
      <c r="I308" s="55"/>
      <c r="L308" s="53" t="str">
        <f>IF(OR(F308="", G308=""), "", IFERROR(INDEX('Sub Contractors'!$C$11:$C$49, MATCH(F308, 'Sub Contractors'!$B$11:$B$49, 0)), ""))</f>
        <v/>
      </c>
      <c r="M308" s="44" t="str">
        <f t="shared" si="12"/>
        <v/>
      </c>
      <c r="O308" s="19" t="str">
        <f>IF($B308="", "", IF(OR($B308&lt;'Intro &amp; Setup'!$BS$4, $B308&gt;'Intro &amp; Setup'!$BS$2), "X", ""))</f>
        <v/>
      </c>
      <c r="Q308" s="19" t="str">
        <f t="shared" si="13"/>
        <v/>
      </c>
      <c r="S308" s="75">
        <f t="shared" si="14"/>
        <v>0</v>
      </c>
    </row>
    <row r="309" spans="1:19" x14ac:dyDescent="0.25">
      <c r="A309" s="55"/>
      <c r="B309" s="111"/>
      <c r="C309" s="112"/>
      <c r="D309" s="113"/>
      <c r="E309" s="113"/>
      <c r="F309" s="112"/>
      <c r="G309" s="114"/>
      <c r="H309" s="115"/>
      <c r="I309" s="55"/>
      <c r="L309" s="53" t="str">
        <f>IF(OR(F309="", G309=""), "", IFERROR(INDEX('Sub Contractors'!$C$11:$C$49, MATCH(F309, 'Sub Contractors'!$B$11:$B$49, 0)), ""))</f>
        <v/>
      </c>
      <c r="M309" s="44" t="str">
        <f t="shared" si="12"/>
        <v/>
      </c>
      <c r="O309" s="19" t="str">
        <f>IF($B309="", "", IF(OR($B309&lt;'Intro &amp; Setup'!$BS$4, $B309&gt;'Intro &amp; Setup'!$BS$2), "X", ""))</f>
        <v/>
      </c>
      <c r="Q309" s="19" t="str">
        <f t="shared" si="13"/>
        <v/>
      </c>
      <c r="S309" s="75">
        <f t="shared" si="14"/>
        <v>0</v>
      </c>
    </row>
    <row r="310" spans="1:19" x14ac:dyDescent="0.25">
      <c r="A310" s="55"/>
      <c r="B310" s="111"/>
      <c r="C310" s="112"/>
      <c r="D310" s="113"/>
      <c r="E310" s="113"/>
      <c r="F310" s="112"/>
      <c r="G310" s="114"/>
      <c r="H310" s="115"/>
      <c r="I310" s="55"/>
      <c r="L310" s="53" t="str">
        <f>IF(OR(F310="", G310=""), "", IFERROR(INDEX('Sub Contractors'!$C$11:$C$49, MATCH(F310, 'Sub Contractors'!$B$11:$B$49, 0)), ""))</f>
        <v/>
      </c>
      <c r="M310" s="44" t="str">
        <f t="shared" si="12"/>
        <v/>
      </c>
      <c r="O310" s="19" t="str">
        <f>IF($B310="", "", IF(OR($B310&lt;'Intro &amp; Setup'!$BS$4, $B310&gt;'Intro &amp; Setup'!$BS$2), "X", ""))</f>
        <v/>
      </c>
      <c r="Q310" s="19" t="str">
        <f t="shared" si="13"/>
        <v/>
      </c>
      <c r="S310" s="75">
        <f t="shared" si="14"/>
        <v>0</v>
      </c>
    </row>
    <row r="311" spans="1:19" x14ac:dyDescent="0.25">
      <c r="A311" s="55"/>
      <c r="B311" s="111"/>
      <c r="C311" s="112"/>
      <c r="D311" s="113"/>
      <c r="E311" s="113"/>
      <c r="F311" s="112"/>
      <c r="G311" s="114"/>
      <c r="H311" s="115"/>
      <c r="I311" s="55"/>
      <c r="L311" s="53" t="str">
        <f>IF(OR(F311="", G311=""), "", IFERROR(INDEX('Sub Contractors'!$C$11:$C$49, MATCH(F311, 'Sub Contractors'!$B$11:$B$49, 0)), ""))</f>
        <v/>
      </c>
      <c r="M311" s="44" t="str">
        <f t="shared" si="12"/>
        <v/>
      </c>
      <c r="O311" s="19" t="str">
        <f>IF($B311="", "", IF(OR($B311&lt;'Intro &amp; Setup'!$BS$4, $B311&gt;'Intro &amp; Setup'!$BS$2), "X", ""))</f>
        <v/>
      </c>
      <c r="Q311" s="19" t="str">
        <f t="shared" si="13"/>
        <v/>
      </c>
      <c r="S311" s="75">
        <f t="shared" si="14"/>
        <v>0</v>
      </c>
    </row>
    <row r="312" spans="1:19" x14ac:dyDescent="0.25">
      <c r="A312" s="55"/>
      <c r="B312" s="111"/>
      <c r="C312" s="112"/>
      <c r="D312" s="113"/>
      <c r="E312" s="113"/>
      <c r="F312" s="112"/>
      <c r="G312" s="114"/>
      <c r="H312" s="115"/>
      <c r="I312" s="55"/>
      <c r="L312" s="53" t="str">
        <f>IF(OR(F312="", G312=""), "", IFERROR(INDEX('Sub Contractors'!$C$11:$C$49, MATCH(F312, 'Sub Contractors'!$B$11:$B$49, 0)), ""))</f>
        <v/>
      </c>
      <c r="M312" s="44" t="str">
        <f t="shared" si="12"/>
        <v/>
      </c>
      <c r="O312" s="19" t="str">
        <f>IF($B312="", "", IF(OR($B312&lt;'Intro &amp; Setup'!$BS$4, $B312&gt;'Intro &amp; Setup'!$BS$2), "X", ""))</f>
        <v/>
      </c>
      <c r="Q312" s="19" t="str">
        <f t="shared" si="13"/>
        <v/>
      </c>
      <c r="S312" s="75">
        <f t="shared" si="14"/>
        <v>0</v>
      </c>
    </row>
    <row r="313" spans="1:19" x14ac:dyDescent="0.25">
      <c r="A313" s="55"/>
      <c r="B313" s="111"/>
      <c r="C313" s="112"/>
      <c r="D313" s="113"/>
      <c r="E313" s="113"/>
      <c r="F313" s="112"/>
      <c r="G313" s="114"/>
      <c r="H313" s="115"/>
      <c r="I313" s="55"/>
      <c r="L313" s="53" t="str">
        <f>IF(OR(F313="", G313=""), "", IFERROR(INDEX('Sub Contractors'!$C$11:$C$49, MATCH(F313, 'Sub Contractors'!$B$11:$B$49, 0)), ""))</f>
        <v/>
      </c>
      <c r="M313" s="44" t="str">
        <f t="shared" si="12"/>
        <v/>
      </c>
      <c r="O313" s="19" t="str">
        <f>IF($B313="", "", IF(OR($B313&lt;'Intro &amp; Setup'!$BS$4, $B313&gt;'Intro &amp; Setup'!$BS$2), "X", ""))</f>
        <v/>
      </c>
      <c r="Q313" s="19" t="str">
        <f t="shared" si="13"/>
        <v/>
      </c>
      <c r="S313" s="75">
        <f t="shared" si="14"/>
        <v>0</v>
      </c>
    </row>
    <row r="314" spans="1:19" x14ac:dyDescent="0.25">
      <c r="A314" s="55"/>
      <c r="B314" s="111"/>
      <c r="C314" s="112"/>
      <c r="D314" s="113"/>
      <c r="E314" s="113"/>
      <c r="F314" s="112"/>
      <c r="G314" s="114"/>
      <c r="H314" s="115"/>
      <c r="I314" s="55"/>
      <c r="L314" s="53" t="str">
        <f>IF(OR(F314="", G314=""), "", IFERROR(INDEX('Sub Contractors'!$C$11:$C$49, MATCH(F314, 'Sub Contractors'!$B$11:$B$49, 0)), ""))</f>
        <v/>
      </c>
      <c r="M314" s="44" t="str">
        <f t="shared" si="12"/>
        <v/>
      </c>
      <c r="O314" s="19" t="str">
        <f>IF($B314="", "", IF(OR($B314&lt;'Intro &amp; Setup'!$BS$4, $B314&gt;'Intro &amp; Setup'!$BS$2), "X", ""))</f>
        <v/>
      </c>
      <c r="Q314" s="19" t="str">
        <f t="shared" si="13"/>
        <v/>
      </c>
      <c r="S314" s="75">
        <f t="shared" si="14"/>
        <v>0</v>
      </c>
    </row>
    <row r="315" spans="1:19" x14ac:dyDescent="0.25">
      <c r="A315" s="55"/>
      <c r="B315" s="111"/>
      <c r="C315" s="112"/>
      <c r="D315" s="113"/>
      <c r="E315" s="113"/>
      <c r="F315" s="112"/>
      <c r="G315" s="114"/>
      <c r="H315" s="115"/>
      <c r="I315" s="55"/>
      <c r="L315" s="53" t="str">
        <f>IF(OR(F315="", G315=""), "", IFERROR(INDEX('Sub Contractors'!$C$11:$C$49, MATCH(F315, 'Sub Contractors'!$B$11:$B$49, 0)), ""))</f>
        <v/>
      </c>
      <c r="M315" s="44" t="str">
        <f t="shared" si="12"/>
        <v/>
      </c>
      <c r="O315" s="19" t="str">
        <f>IF($B315="", "", IF(OR($B315&lt;'Intro &amp; Setup'!$BS$4, $B315&gt;'Intro &amp; Setup'!$BS$2), "X", ""))</f>
        <v/>
      </c>
      <c r="Q315" s="19" t="str">
        <f t="shared" si="13"/>
        <v/>
      </c>
      <c r="S315" s="75">
        <f t="shared" si="14"/>
        <v>0</v>
      </c>
    </row>
    <row r="316" spans="1:19" x14ac:dyDescent="0.25">
      <c r="A316" s="55"/>
      <c r="B316" s="111"/>
      <c r="C316" s="112"/>
      <c r="D316" s="113"/>
      <c r="E316" s="113"/>
      <c r="F316" s="112"/>
      <c r="G316" s="114"/>
      <c r="H316" s="115"/>
      <c r="I316" s="55"/>
      <c r="L316" s="53" t="str">
        <f>IF(OR(F316="", G316=""), "", IFERROR(INDEX('Sub Contractors'!$C$11:$C$49, MATCH(F316, 'Sub Contractors'!$B$11:$B$49, 0)), ""))</f>
        <v/>
      </c>
      <c r="M316" s="44" t="str">
        <f t="shared" si="12"/>
        <v/>
      </c>
      <c r="O316" s="19" t="str">
        <f>IF($B316="", "", IF(OR($B316&lt;'Intro &amp; Setup'!$BS$4, $B316&gt;'Intro &amp; Setup'!$BS$2), "X", ""))</f>
        <v/>
      </c>
      <c r="Q316" s="19" t="str">
        <f t="shared" si="13"/>
        <v/>
      </c>
      <c r="S316" s="75">
        <f t="shared" si="14"/>
        <v>0</v>
      </c>
    </row>
    <row r="317" spans="1:19" x14ac:dyDescent="0.25">
      <c r="A317" s="55"/>
      <c r="B317" s="111"/>
      <c r="C317" s="112"/>
      <c r="D317" s="113"/>
      <c r="E317" s="113"/>
      <c r="F317" s="112"/>
      <c r="G317" s="114"/>
      <c r="H317" s="115"/>
      <c r="I317" s="55"/>
      <c r="L317" s="53" t="str">
        <f>IF(OR(F317="", G317=""), "", IFERROR(INDEX('Sub Contractors'!$C$11:$C$49, MATCH(F317, 'Sub Contractors'!$B$11:$B$49, 0)), ""))</f>
        <v/>
      </c>
      <c r="M317" s="44" t="str">
        <f t="shared" si="12"/>
        <v/>
      </c>
      <c r="O317" s="19" t="str">
        <f>IF($B317="", "", IF(OR($B317&lt;'Intro &amp; Setup'!$BS$4, $B317&gt;'Intro &amp; Setup'!$BS$2), "X", ""))</f>
        <v/>
      </c>
      <c r="Q317" s="19" t="str">
        <f t="shared" si="13"/>
        <v/>
      </c>
      <c r="S317" s="75">
        <f t="shared" si="14"/>
        <v>0</v>
      </c>
    </row>
    <row r="318" spans="1:19" x14ac:dyDescent="0.25">
      <c r="A318" s="55"/>
      <c r="B318" s="111"/>
      <c r="C318" s="112"/>
      <c r="D318" s="113"/>
      <c r="E318" s="113"/>
      <c r="F318" s="112"/>
      <c r="G318" s="114"/>
      <c r="H318" s="115"/>
      <c r="I318" s="55"/>
      <c r="L318" s="53" t="str">
        <f>IF(OR(F318="", G318=""), "", IFERROR(INDEX('Sub Contractors'!$C$11:$C$49, MATCH(F318, 'Sub Contractors'!$B$11:$B$49, 0)), ""))</f>
        <v/>
      </c>
      <c r="M318" s="44" t="str">
        <f t="shared" si="12"/>
        <v/>
      </c>
      <c r="O318" s="19" t="str">
        <f>IF($B318="", "", IF(OR($B318&lt;'Intro &amp; Setup'!$BS$4, $B318&gt;'Intro &amp; Setup'!$BS$2), "X", ""))</f>
        <v/>
      </c>
      <c r="Q318" s="19" t="str">
        <f t="shared" si="13"/>
        <v/>
      </c>
      <c r="S318" s="75">
        <f t="shared" si="14"/>
        <v>0</v>
      </c>
    </row>
    <row r="319" spans="1:19" x14ac:dyDescent="0.25">
      <c r="A319" s="55"/>
      <c r="B319" s="111"/>
      <c r="C319" s="112"/>
      <c r="D319" s="113"/>
      <c r="E319" s="113"/>
      <c r="F319" s="112"/>
      <c r="G319" s="114"/>
      <c r="H319" s="115"/>
      <c r="I319" s="55"/>
      <c r="L319" s="53" t="str">
        <f>IF(OR(F319="", G319=""), "", IFERROR(INDEX('Sub Contractors'!$C$11:$C$49, MATCH(F319, 'Sub Contractors'!$B$11:$B$49, 0)), ""))</f>
        <v/>
      </c>
      <c r="M319" s="44" t="str">
        <f t="shared" si="12"/>
        <v/>
      </c>
      <c r="O319" s="19" t="str">
        <f>IF($B319="", "", IF(OR($B319&lt;'Intro &amp; Setup'!$BS$4, $B319&gt;'Intro &amp; Setup'!$BS$2), "X", ""))</f>
        <v/>
      </c>
      <c r="Q319" s="19" t="str">
        <f t="shared" si="13"/>
        <v/>
      </c>
      <c r="S319" s="75">
        <f t="shared" si="14"/>
        <v>0</v>
      </c>
    </row>
    <row r="320" spans="1:19" x14ac:dyDescent="0.25">
      <c r="A320" s="55"/>
      <c r="B320" s="111"/>
      <c r="C320" s="112"/>
      <c r="D320" s="113"/>
      <c r="E320" s="113"/>
      <c r="F320" s="112"/>
      <c r="G320" s="114"/>
      <c r="H320" s="115"/>
      <c r="I320" s="55"/>
      <c r="L320" s="53" t="str">
        <f>IF(OR(F320="", G320=""), "", IFERROR(INDEX('Sub Contractors'!$C$11:$C$49, MATCH(F320, 'Sub Contractors'!$B$11:$B$49, 0)), ""))</f>
        <v/>
      </c>
      <c r="M320" s="44" t="str">
        <f t="shared" si="12"/>
        <v/>
      </c>
      <c r="O320" s="19" t="str">
        <f>IF($B320="", "", IF(OR($B320&lt;'Intro &amp; Setup'!$BS$4, $B320&gt;'Intro &amp; Setup'!$BS$2), "X", ""))</f>
        <v/>
      </c>
      <c r="Q320" s="19" t="str">
        <f t="shared" si="13"/>
        <v/>
      </c>
      <c r="S320" s="75">
        <f t="shared" si="14"/>
        <v>0</v>
      </c>
    </row>
    <row r="321" spans="1:19" x14ac:dyDescent="0.25">
      <c r="A321" s="55"/>
      <c r="B321" s="111"/>
      <c r="C321" s="112"/>
      <c r="D321" s="113"/>
      <c r="E321" s="113"/>
      <c r="F321" s="112"/>
      <c r="G321" s="114"/>
      <c r="H321" s="115"/>
      <c r="I321" s="55"/>
      <c r="L321" s="53" t="str">
        <f>IF(OR(F321="", G321=""), "", IFERROR(INDEX('Sub Contractors'!$C$11:$C$49, MATCH(F321, 'Sub Contractors'!$B$11:$B$49, 0)), ""))</f>
        <v/>
      </c>
      <c r="M321" s="44" t="str">
        <f t="shared" si="12"/>
        <v/>
      </c>
      <c r="O321" s="19" t="str">
        <f>IF($B321="", "", IF(OR($B321&lt;'Intro &amp; Setup'!$BS$4, $B321&gt;'Intro &amp; Setup'!$BS$2), "X", ""))</f>
        <v/>
      </c>
      <c r="Q321" s="19" t="str">
        <f t="shared" si="13"/>
        <v/>
      </c>
      <c r="S321" s="75">
        <f t="shared" si="14"/>
        <v>0</v>
      </c>
    </row>
    <row r="322" spans="1:19" x14ac:dyDescent="0.25">
      <c r="A322" s="55"/>
      <c r="B322" s="111"/>
      <c r="C322" s="112"/>
      <c r="D322" s="113"/>
      <c r="E322" s="113"/>
      <c r="F322" s="112"/>
      <c r="G322" s="114"/>
      <c r="H322" s="115"/>
      <c r="I322" s="55"/>
      <c r="L322" s="53" t="str">
        <f>IF(OR(F322="", G322=""), "", IFERROR(INDEX('Sub Contractors'!$C$11:$C$49, MATCH(F322, 'Sub Contractors'!$B$11:$B$49, 0)), ""))</f>
        <v/>
      </c>
      <c r="M322" s="44" t="str">
        <f t="shared" si="12"/>
        <v/>
      </c>
      <c r="O322" s="19" t="str">
        <f>IF($B322="", "", IF(OR($B322&lt;'Intro &amp; Setup'!$BS$4, $B322&gt;'Intro &amp; Setup'!$BS$2), "X", ""))</f>
        <v/>
      </c>
      <c r="Q322" s="19" t="str">
        <f t="shared" si="13"/>
        <v/>
      </c>
      <c r="S322" s="75">
        <f t="shared" si="14"/>
        <v>0</v>
      </c>
    </row>
    <row r="323" spans="1:19" x14ac:dyDescent="0.25">
      <c r="A323" s="55"/>
      <c r="B323" s="111"/>
      <c r="C323" s="112"/>
      <c r="D323" s="113"/>
      <c r="E323" s="113"/>
      <c r="F323" s="112"/>
      <c r="G323" s="114"/>
      <c r="H323" s="115"/>
      <c r="I323" s="55"/>
      <c r="L323" s="53" t="str">
        <f>IF(OR(F323="", G323=""), "", IFERROR(INDEX('Sub Contractors'!$C$11:$C$49, MATCH(F323, 'Sub Contractors'!$B$11:$B$49, 0)), ""))</f>
        <v/>
      </c>
      <c r="M323" s="44" t="str">
        <f t="shared" si="12"/>
        <v/>
      </c>
      <c r="O323" s="19" t="str">
        <f>IF($B323="", "", IF(OR($B323&lt;'Intro &amp; Setup'!$BS$4, $B323&gt;'Intro &amp; Setup'!$BS$2), "X", ""))</f>
        <v/>
      </c>
      <c r="Q323" s="19" t="str">
        <f t="shared" si="13"/>
        <v/>
      </c>
      <c r="S323" s="75">
        <f t="shared" si="14"/>
        <v>0</v>
      </c>
    </row>
    <row r="324" spans="1:19" x14ac:dyDescent="0.25">
      <c r="A324" s="55"/>
      <c r="B324" s="111"/>
      <c r="C324" s="112"/>
      <c r="D324" s="113"/>
      <c r="E324" s="113"/>
      <c r="F324" s="112"/>
      <c r="G324" s="114"/>
      <c r="H324" s="115"/>
      <c r="I324" s="55"/>
      <c r="L324" s="53" t="str">
        <f>IF(OR(F324="", G324=""), "", IFERROR(INDEX('Sub Contractors'!$C$11:$C$49, MATCH(F324, 'Sub Contractors'!$B$11:$B$49, 0)), ""))</f>
        <v/>
      </c>
      <c r="M324" s="44" t="str">
        <f t="shared" si="12"/>
        <v/>
      </c>
      <c r="O324" s="19" t="str">
        <f>IF($B324="", "", IF(OR($B324&lt;'Intro &amp; Setup'!$BS$4, $B324&gt;'Intro &amp; Setup'!$BS$2), "X", ""))</f>
        <v/>
      </c>
      <c r="Q324" s="19" t="str">
        <f t="shared" si="13"/>
        <v/>
      </c>
      <c r="S324" s="75">
        <f t="shared" si="14"/>
        <v>0</v>
      </c>
    </row>
    <row r="325" spans="1:19" x14ac:dyDescent="0.25">
      <c r="A325" s="55"/>
      <c r="B325" s="111"/>
      <c r="C325" s="112"/>
      <c r="D325" s="113"/>
      <c r="E325" s="113"/>
      <c r="F325" s="112"/>
      <c r="G325" s="114"/>
      <c r="H325" s="115"/>
      <c r="I325" s="55"/>
      <c r="L325" s="53" t="str">
        <f>IF(OR(F325="", G325=""), "", IFERROR(INDEX('Sub Contractors'!$C$11:$C$49, MATCH(F325, 'Sub Contractors'!$B$11:$B$49, 0)), ""))</f>
        <v/>
      </c>
      <c r="M325" s="44" t="str">
        <f t="shared" si="12"/>
        <v/>
      </c>
      <c r="O325" s="19" t="str">
        <f>IF($B325="", "", IF(OR($B325&lt;'Intro &amp; Setup'!$BS$4, $B325&gt;'Intro &amp; Setup'!$BS$2), "X", ""))</f>
        <v/>
      </c>
      <c r="Q325" s="19" t="str">
        <f t="shared" si="13"/>
        <v/>
      </c>
      <c r="S325" s="75">
        <f t="shared" si="14"/>
        <v>0</v>
      </c>
    </row>
    <row r="326" spans="1:19" x14ac:dyDescent="0.25">
      <c r="A326" s="55"/>
      <c r="B326" s="111"/>
      <c r="C326" s="112"/>
      <c r="D326" s="113"/>
      <c r="E326" s="113"/>
      <c r="F326" s="112"/>
      <c r="G326" s="114"/>
      <c r="H326" s="115"/>
      <c r="I326" s="55"/>
      <c r="L326" s="53" t="str">
        <f>IF(OR(F326="", G326=""), "", IFERROR(INDEX('Sub Contractors'!$C$11:$C$49, MATCH(F326, 'Sub Contractors'!$B$11:$B$49, 0)), ""))</f>
        <v/>
      </c>
      <c r="M326" s="44" t="str">
        <f t="shared" si="12"/>
        <v/>
      </c>
      <c r="O326" s="19" t="str">
        <f>IF($B326="", "", IF(OR($B326&lt;'Intro &amp; Setup'!$BS$4, $B326&gt;'Intro &amp; Setup'!$BS$2), "X", ""))</f>
        <v/>
      </c>
      <c r="Q326" s="19" t="str">
        <f t="shared" si="13"/>
        <v/>
      </c>
      <c r="S326" s="75">
        <f t="shared" si="14"/>
        <v>0</v>
      </c>
    </row>
    <row r="327" spans="1:19" x14ac:dyDescent="0.25">
      <c r="A327" s="55"/>
      <c r="B327" s="111"/>
      <c r="C327" s="112"/>
      <c r="D327" s="113"/>
      <c r="E327" s="113"/>
      <c r="F327" s="112"/>
      <c r="G327" s="114"/>
      <c r="H327" s="115"/>
      <c r="I327" s="55"/>
      <c r="L327" s="53" t="str">
        <f>IF(OR(F327="", G327=""), "", IFERROR(INDEX('Sub Contractors'!$C$11:$C$49, MATCH(F327, 'Sub Contractors'!$B$11:$B$49, 0)), ""))</f>
        <v/>
      </c>
      <c r="M327" s="44" t="str">
        <f t="shared" si="12"/>
        <v/>
      </c>
      <c r="O327" s="19" t="str">
        <f>IF($B327="", "", IF(OR($B327&lt;'Intro &amp; Setup'!$BS$4, $B327&gt;'Intro &amp; Setup'!$BS$2), "X", ""))</f>
        <v/>
      </c>
      <c r="Q327" s="19" t="str">
        <f t="shared" si="13"/>
        <v/>
      </c>
      <c r="S327" s="75">
        <f t="shared" si="14"/>
        <v>0</v>
      </c>
    </row>
    <row r="328" spans="1:19" x14ac:dyDescent="0.25">
      <c r="A328" s="55"/>
      <c r="B328" s="111"/>
      <c r="C328" s="112"/>
      <c r="D328" s="113"/>
      <c r="E328" s="113"/>
      <c r="F328" s="112"/>
      <c r="G328" s="114"/>
      <c r="H328" s="115"/>
      <c r="I328" s="55"/>
      <c r="L328" s="53" t="str">
        <f>IF(OR(F328="", G328=""), "", IFERROR(INDEX('Sub Contractors'!$C$11:$C$49, MATCH(F328, 'Sub Contractors'!$B$11:$B$49, 0)), ""))</f>
        <v/>
      </c>
      <c r="M328" s="44" t="str">
        <f t="shared" si="12"/>
        <v/>
      </c>
      <c r="O328" s="19" t="str">
        <f>IF($B328="", "", IF(OR($B328&lt;'Intro &amp; Setup'!$BS$4, $B328&gt;'Intro &amp; Setup'!$BS$2), "X", ""))</f>
        <v/>
      </c>
      <c r="Q328" s="19" t="str">
        <f t="shared" si="13"/>
        <v/>
      </c>
      <c r="S328" s="75">
        <f t="shared" si="14"/>
        <v>0</v>
      </c>
    </row>
    <row r="329" spans="1:19" x14ac:dyDescent="0.25">
      <c r="A329" s="55"/>
      <c r="B329" s="111"/>
      <c r="C329" s="112"/>
      <c r="D329" s="113"/>
      <c r="E329" s="113"/>
      <c r="F329" s="112"/>
      <c r="G329" s="114"/>
      <c r="H329" s="115"/>
      <c r="I329" s="55"/>
      <c r="L329" s="53" t="str">
        <f>IF(OR(F329="", G329=""), "", IFERROR(INDEX('Sub Contractors'!$C$11:$C$49, MATCH(F329, 'Sub Contractors'!$B$11:$B$49, 0)), ""))</f>
        <v/>
      </c>
      <c r="M329" s="44" t="str">
        <f t="shared" si="12"/>
        <v/>
      </c>
      <c r="O329" s="19" t="str">
        <f>IF($B329="", "", IF(OR($B329&lt;'Intro &amp; Setup'!$BS$4, $B329&gt;'Intro &amp; Setup'!$BS$2), "X", ""))</f>
        <v/>
      </c>
      <c r="Q329" s="19" t="str">
        <f t="shared" si="13"/>
        <v/>
      </c>
      <c r="S329" s="75">
        <f t="shared" si="14"/>
        <v>0</v>
      </c>
    </row>
    <row r="330" spans="1:19" x14ac:dyDescent="0.25">
      <c r="A330" s="55"/>
      <c r="B330" s="111"/>
      <c r="C330" s="112"/>
      <c r="D330" s="113"/>
      <c r="E330" s="113"/>
      <c r="F330" s="112"/>
      <c r="G330" s="114"/>
      <c r="H330" s="115"/>
      <c r="I330" s="55"/>
      <c r="L330" s="53" t="str">
        <f>IF(OR(F330="", G330=""), "", IFERROR(INDEX('Sub Contractors'!$C$11:$C$49, MATCH(F330, 'Sub Contractors'!$B$11:$B$49, 0)), ""))</f>
        <v/>
      </c>
      <c r="M330" s="44" t="str">
        <f t="shared" si="12"/>
        <v/>
      </c>
      <c r="O330" s="19" t="str">
        <f>IF($B330="", "", IF(OR($B330&lt;'Intro &amp; Setup'!$BS$4, $B330&gt;'Intro &amp; Setup'!$BS$2), "X", ""))</f>
        <v/>
      </c>
      <c r="Q330" s="19" t="str">
        <f t="shared" si="13"/>
        <v/>
      </c>
      <c r="S330" s="75">
        <f t="shared" si="14"/>
        <v>0</v>
      </c>
    </row>
    <row r="331" spans="1:19" x14ac:dyDescent="0.25">
      <c r="A331" s="55"/>
      <c r="B331" s="111"/>
      <c r="C331" s="112"/>
      <c r="D331" s="113"/>
      <c r="E331" s="113"/>
      <c r="F331" s="112"/>
      <c r="G331" s="114"/>
      <c r="H331" s="115"/>
      <c r="I331" s="55"/>
      <c r="L331" s="53" t="str">
        <f>IF(OR(F331="", G331=""), "", IFERROR(INDEX('Sub Contractors'!$C$11:$C$49, MATCH(F331, 'Sub Contractors'!$B$11:$B$49, 0)), ""))</f>
        <v/>
      </c>
      <c r="M331" s="44" t="str">
        <f t="shared" si="12"/>
        <v/>
      </c>
      <c r="O331" s="19" t="str">
        <f>IF($B331="", "", IF(OR($B331&lt;'Intro &amp; Setup'!$BS$4, $B331&gt;'Intro &amp; Setup'!$BS$2), "X", ""))</f>
        <v/>
      </c>
      <c r="Q331" s="19" t="str">
        <f t="shared" si="13"/>
        <v/>
      </c>
      <c r="S331" s="75">
        <f t="shared" si="14"/>
        <v>0</v>
      </c>
    </row>
    <row r="332" spans="1:19" x14ac:dyDescent="0.25">
      <c r="A332" s="55"/>
      <c r="B332" s="111"/>
      <c r="C332" s="112"/>
      <c r="D332" s="113"/>
      <c r="E332" s="113"/>
      <c r="F332" s="112"/>
      <c r="G332" s="114"/>
      <c r="H332" s="115"/>
      <c r="I332" s="55"/>
      <c r="L332" s="53" t="str">
        <f>IF(OR(F332="", G332=""), "", IFERROR(INDEX('Sub Contractors'!$C$11:$C$49, MATCH(F332, 'Sub Contractors'!$B$11:$B$49, 0)), ""))</f>
        <v/>
      </c>
      <c r="M332" s="44" t="str">
        <f t="shared" ref="M332:M395" si="15">IF($L332="", "", $L332*$G332*24)</f>
        <v/>
      </c>
      <c r="O332" s="19" t="str">
        <f>IF($B332="", "", IF(OR($B332&lt;'Intro &amp; Setup'!$BS$4, $B332&gt;'Intro &amp; Setup'!$BS$2), "X", ""))</f>
        <v/>
      </c>
      <c r="Q332" s="19" t="str">
        <f t="shared" ref="Q332:Q395" si="16">IF($B332="", "", TEXT($B332, "mmm yyyy"))</f>
        <v/>
      </c>
      <c r="S332" s="75">
        <f t="shared" ref="S332:S395" si="17">$E332-$D332-$H332</f>
        <v>0</v>
      </c>
    </row>
    <row r="333" spans="1:19" x14ac:dyDescent="0.25">
      <c r="A333" s="55"/>
      <c r="B333" s="111"/>
      <c r="C333" s="112"/>
      <c r="D333" s="113"/>
      <c r="E333" s="113"/>
      <c r="F333" s="112"/>
      <c r="G333" s="114"/>
      <c r="H333" s="115"/>
      <c r="I333" s="55"/>
      <c r="L333" s="53" t="str">
        <f>IF(OR(F333="", G333=""), "", IFERROR(INDEX('Sub Contractors'!$C$11:$C$49, MATCH(F333, 'Sub Contractors'!$B$11:$B$49, 0)), ""))</f>
        <v/>
      </c>
      <c r="M333" s="44" t="str">
        <f t="shared" si="15"/>
        <v/>
      </c>
      <c r="O333" s="19" t="str">
        <f>IF($B333="", "", IF(OR($B333&lt;'Intro &amp; Setup'!$BS$4, $B333&gt;'Intro &amp; Setup'!$BS$2), "X", ""))</f>
        <v/>
      </c>
      <c r="Q333" s="19" t="str">
        <f t="shared" si="16"/>
        <v/>
      </c>
      <c r="S333" s="75">
        <f t="shared" si="17"/>
        <v>0</v>
      </c>
    </row>
    <row r="334" spans="1:19" x14ac:dyDescent="0.25">
      <c r="A334" s="55"/>
      <c r="B334" s="111"/>
      <c r="C334" s="112"/>
      <c r="D334" s="113"/>
      <c r="E334" s="113"/>
      <c r="F334" s="112"/>
      <c r="G334" s="114"/>
      <c r="H334" s="115"/>
      <c r="I334" s="55"/>
      <c r="L334" s="53" t="str">
        <f>IF(OR(F334="", G334=""), "", IFERROR(INDEX('Sub Contractors'!$C$11:$C$49, MATCH(F334, 'Sub Contractors'!$B$11:$B$49, 0)), ""))</f>
        <v/>
      </c>
      <c r="M334" s="44" t="str">
        <f t="shared" si="15"/>
        <v/>
      </c>
      <c r="O334" s="19" t="str">
        <f>IF($B334="", "", IF(OR($B334&lt;'Intro &amp; Setup'!$BS$4, $B334&gt;'Intro &amp; Setup'!$BS$2), "X", ""))</f>
        <v/>
      </c>
      <c r="Q334" s="19" t="str">
        <f t="shared" si="16"/>
        <v/>
      </c>
      <c r="S334" s="75">
        <f t="shared" si="17"/>
        <v>0</v>
      </c>
    </row>
    <row r="335" spans="1:19" x14ac:dyDescent="0.25">
      <c r="A335" s="55"/>
      <c r="B335" s="111"/>
      <c r="C335" s="112"/>
      <c r="D335" s="113"/>
      <c r="E335" s="113"/>
      <c r="F335" s="112"/>
      <c r="G335" s="114"/>
      <c r="H335" s="115"/>
      <c r="I335" s="55"/>
      <c r="L335" s="53" t="str">
        <f>IF(OR(F335="", G335=""), "", IFERROR(INDEX('Sub Contractors'!$C$11:$C$49, MATCH(F335, 'Sub Contractors'!$B$11:$B$49, 0)), ""))</f>
        <v/>
      </c>
      <c r="M335" s="44" t="str">
        <f t="shared" si="15"/>
        <v/>
      </c>
      <c r="O335" s="19" t="str">
        <f>IF($B335="", "", IF(OR($B335&lt;'Intro &amp; Setup'!$BS$4, $B335&gt;'Intro &amp; Setup'!$BS$2), "X", ""))</f>
        <v/>
      </c>
      <c r="Q335" s="19" t="str">
        <f t="shared" si="16"/>
        <v/>
      </c>
      <c r="S335" s="75">
        <f t="shared" si="17"/>
        <v>0</v>
      </c>
    </row>
    <row r="336" spans="1:19" x14ac:dyDescent="0.25">
      <c r="A336" s="55"/>
      <c r="B336" s="111"/>
      <c r="C336" s="112"/>
      <c r="D336" s="113"/>
      <c r="E336" s="113"/>
      <c r="F336" s="112"/>
      <c r="G336" s="114"/>
      <c r="H336" s="115"/>
      <c r="I336" s="55"/>
      <c r="L336" s="53" t="str">
        <f>IF(OR(F336="", G336=""), "", IFERROR(INDEX('Sub Contractors'!$C$11:$C$49, MATCH(F336, 'Sub Contractors'!$B$11:$B$49, 0)), ""))</f>
        <v/>
      </c>
      <c r="M336" s="44" t="str">
        <f t="shared" si="15"/>
        <v/>
      </c>
      <c r="O336" s="19" t="str">
        <f>IF($B336="", "", IF(OR($B336&lt;'Intro &amp; Setup'!$BS$4, $B336&gt;'Intro &amp; Setup'!$BS$2), "X", ""))</f>
        <v/>
      </c>
      <c r="Q336" s="19" t="str">
        <f t="shared" si="16"/>
        <v/>
      </c>
      <c r="S336" s="75">
        <f t="shared" si="17"/>
        <v>0</v>
      </c>
    </row>
    <row r="337" spans="1:19" x14ac:dyDescent="0.25">
      <c r="A337" s="55"/>
      <c r="B337" s="111"/>
      <c r="C337" s="112"/>
      <c r="D337" s="113"/>
      <c r="E337" s="113"/>
      <c r="F337" s="112"/>
      <c r="G337" s="114"/>
      <c r="H337" s="115"/>
      <c r="I337" s="55"/>
      <c r="L337" s="53" t="str">
        <f>IF(OR(F337="", G337=""), "", IFERROR(INDEX('Sub Contractors'!$C$11:$C$49, MATCH(F337, 'Sub Contractors'!$B$11:$B$49, 0)), ""))</f>
        <v/>
      </c>
      <c r="M337" s="44" t="str">
        <f t="shared" si="15"/>
        <v/>
      </c>
      <c r="O337" s="19" t="str">
        <f>IF($B337="", "", IF(OR($B337&lt;'Intro &amp; Setup'!$BS$4, $B337&gt;'Intro &amp; Setup'!$BS$2), "X", ""))</f>
        <v/>
      </c>
      <c r="Q337" s="19" t="str">
        <f t="shared" si="16"/>
        <v/>
      </c>
      <c r="S337" s="75">
        <f t="shared" si="17"/>
        <v>0</v>
      </c>
    </row>
    <row r="338" spans="1:19" x14ac:dyDescent="0.25">
      <c r="A338" s="55"/>
      <c r="B338" s="111"/>
      <c r="C338" s="112"/>
      <c r="D338" s="113"/>
      <c r="E338" s="113"/>
      <c r="F338" s="112"/>
      <c r="G338" s="114"/>
      <c r="H338" s="115"/>
      <c r="I338" s="55"/>
      <c r="L338" s="53" t="str">
        <f>IF(OR(F338="", G338=""), "", IFERROR(INDEX('Sub Contractors'!$C$11:$C$49, MATCH(F338, 'Sub Contractors'!$B$11:$B$49, 0)), ""))</f>
        <v/>
      </c>
      <c r="M338" s="44" t="str">
        <f t="shared" si="15"/>
        <v/>
      </c>
      <c r="O338" s="19" t="str">
        <f>IF($B338="", "", IF(OR($B338&lt;'Intro &amp; Setup'!$BS$4, $B338&gt;'Intro &amp; Setup'!$BS$2), "X", ""))</f>
        <v/>
      </c>
      <c r="Q338" s="19" t="str">
        <f t="shared" si="16"/>
        <v/>
      </c>
      <c r="S338" s="75">
        <f t="shared" si="17"/>
        <v>0</v>
      </c>
    </row>
    <row r="339" spans="1:19" x14ac:dyDescent="0.25">
      <c r="A339" s="55"/>
      <c r="B339" s="111"/>
      <c r="C339" s="112"/>
      <c r="D339" s="113"/>
      <c r="E339" s="113"/>
      <c r="F339" s="112"/>
      <c r="G339" s="114"/>
      <c r="H339" s="115"/>
      <c r="I339" s="55"/>
      <c r="L339" s="53" t="str">
        <f>IF(OR(F339="", G339=""), "", IFERROR(INDEX('Sub Contractors'!$C$11:$C$49, MATCH(F339, 'Sub Contractors'!$B$11:$B$49, 0)), ""))</f>
        <v/>
      </c>
      <c r="M339" s="44" t="str">
        <f t="shared" si="15"/>
        <v/>
      </c>
      <c r="O339" s="19" t="str">
        <f>IF($B339="", "", IF(OR($B339&lt;'Intro &amp; Setup'!$BS$4, $B339&gt;'Intro &amp; Setup'!$BS$2), "X", ""))</f>
        <v/>
      </c>
      <c r="Q339" s="19" t="str">
        <f t="shared" si="16"/>
        <v/>
      </c>
      <c r="S339" s="75">
        <f t="shared" si="17"/>
        <v>0</v>
      </c>
    </row>
    <row r="340" spans="1:19" x14ac:dyDescent="0.25">
      <c r="A340" s="55"/>
      <c r="B340" s="111"/>
      <c r="C340" s="112"/>
      <c r="D340" s="113"/>
      <c r="E340" s="113"/>
      <c r="F340" s="112"/>
      <c r="G340" s="114"/>
      <c r="H340" s="115"/>
      <c r="I340" s="55"/>
      <c r="L340" s="53" t="str">
        <f>IF(OR(F340="", G340=""), "", IFERROR(INDEX('Sub Contractors'!$C$11:$C$49, MATCH(F340, 'Sub Contractors'!$B$11:$B$49, 0)), ""))</f>
        <v/>
      </c>
      <c r="M340" s="44" t="str">
        <f t="shared" si="15"/>
        <v/>
      </c>
      <c r="O340" s="19" t="str">
        <f>IF($B340="", "", IF(OR($B340&lt;'Intro &amp; Setup'!$BS$4, $B340&gt;'Intro &amp; Setup'!$BS$2), "X", ""))</f>
        <v/>
      </c>
      <c r="Q340" s="19" t="str">
        <f t="shared" si="16"/>
        <v/>
      </c>
      <c r="S340" s="75">
        <f t="shared" si="17"/>
        <v>0</v>
      </c>
    </row>
    <row r="341" spans="1:19" x14ac:dyDescent="0.25">
      <c r="A341" s="55"/>
      <c r="B341" s="111"/>
      <c r="C341" s="112"/>
      <c r="D341" s="113"/>
      <c r="E341" s="113"/>
      <c r="F341" s="112"/>
      <c r="G341" s="114"/>
      <c r="H341" s="115"/>
      <c r="I341" s="55"/>
      <c r="L341" s="53" t="str">
        <f>IF(OR(F341="", G341=""), "", IFERROR(INDEX('Sub Contractors'!$C$11:$C$49, MATCH(F341, 'Sub Contractors'!$B$11:$B$49, 0)), ""))</f>
        <v/>
      </c>
      <c r="M341" s="44" t="str">
        <f t="shared" si="15"/>
        <v/>
      </c>
      <c r="O341" s="19" t="str">
        <f>IF($B341="", "", IF(OR($B341&lt;'Intro &amp; Setup'!$BS$4, $B341&gt;'Intro &amp; Setup'!$BS$2), "X", ""))</f>
        <v/>
      </c>
      <c r="Q341" s="19" t="str">
        <f t="shared" si="16"/>
        <v/>
      </c>
      <c r="S341" s="75">
        <f t="shared" si="17"/>
        <v>0</v>
      </c>
    </row>
    <row r="342" spans="1:19" x14ac:dyDescent="0.25">
      <c r="A342" s="55"/>
      <c r="B342" s="111"/>
      <c r="C342" s="112"/>
      <c r="D342" s="113"/>
      <c r="E342" s="113"/>
      <c r="F342" s="112"/>
      <c r="G342" s="114"/>
      <c r="H342" s="115"/>
      <c r="I342" s="55"/>
      <c r="L342" s="53" t="str">
        <f>IF(OR(F342="", G342=""), "", IFERROR(INDEX('Sub Contractors'!$C$11:$C$49, MATCH(F342, 'Sub Contractors'!$B$11:$B$49, 0)), ""))</f>
        <v/>
      </c>
      <c r="M342" s="44" t="str">
        <f t="shared" si="15"/>
        <v/>
      </c>
      <c r="O342" s="19" t="str">
        <f>IF($B342="", "", IF(OR($B342&lt;'Intro &amp; Setup'!$BS$4, $B342&gt;'Intro &amp; Setup'!$BS$2), "X", ""))</f>
        <v/>
      </c>
      <c r="Q342" s="19" t="str">
        <f t="shared" si="16"/>
        <v/>
      </c>
      <c r="S342" s="75">
        <f t="shared" si="17"/>
        <v>0</v>
      </c>
    </row>
    <row r="343" spans="1:19" x14ac:dyDescent="0.25">
      <c r="A343" s="55"/>
      <c r="B343" s="111"/>
      <c r="C343" s="112"/>
      <c r="D343" s="113"/>
      <c r="E343" s="113"/>
      <c r="F343" s="112"/>
      <c r="G343" s="114"/>
      <c r="H343" s="115"/>
      <c r="I343" s="55"/>
      <c r="L343" s="53" t="str">
        <f>IF(OR(F343="", G343=""), "", IFERROR(INDEX('Sub Contractors'!$C$11:$C$49, MATCH(F343, 'Sub Contractors'!$B$11:$B$49, 0)), ""))</f>
        <v/>
      </c>
      <c r="M343" s="44" t="str">
        <f t="shared" si="15"/>
        <v/>
      </c>
      <c r="O343" s="19" t="str">
        <f>IF($B343="", "", IF(OR($B343&lt;'Intro &amp; Setup'!$BS$4, $B343&gt;'Intro &amp; Setup'!$BS$2), "X", ""))</f>
        <v/>
      </c>
      <c r="Q343" s="19" t="str">
        <f t="shared" si="16"/>
        <v/>
      </c>
      <c r="S343" s="75">
        <f t="shared" si="17"/>
        <v>0</v>
      </c>
    </row>
    <row r="344" spans="1:19" x14ac:dyDescent="0.25">
      <c r="A344" s="55"/>
      <c r="B344" s="111"/>
      <c r="C344" s="112"/>
      <c r="D344" s="113"/>
      <c r="E344" s="113"/>
      <c r="F344" s="112"/>
      <c r="G344" s="114"/>
      <c r="H344" s="115"/>
      <c r="I344" s="55"/>
      <c r="L344" s="53" t="str">
        <f>IF(OR(F344="", G344=""), "", IFERROR(INDEX('Sub Contractors'!$C$11:$C$49, MATCH(F344, 'Sub Contractors'!$B$11:$B$49, 0)), ""))</f>
        <v/>
      </c>
      <c r="M344" s="44" t="str">
        <f t="shared" si="15"/>
        <v/>
      </c>
      <c r="O344" s="19" t="str">
        <f>IF($B344="", "", IF(OR($B344&lt;'Intro &amp; Setup'!$BS$4, $B344&gt;'Intro &amp; Setup'!$BS$2), "X", ""))</f>
        <v/>
      </c>
      <c r="Q344" s="19" t="str">
        <f t="shared" si="16"/>
        <v/>
      </c>
      <c r="S344" s="75">
        <f t="shared" si="17"/>
        <v>0</v>
      </c>
    </row>
    <row r="345" spans="1:19" x14ac:dyDescent="0.25">
      <c r="A345" s="55"/>
      <c r="B345" s="111"/>
      <c r="C345" s="112"/>
      <c r="D345" s="113"/>
      <c r="E345" s="113"/>
      <c r="F345" s="112"/>
      <c r="G345" s="114"/>
      <c r="H345" s="115"/>
      <c r="I345" s="55"/>
      <c r="L345" s="53" t="str">
        <f>IF(OR(F345="", G345=""), "", IFERROR(INDEX('Sub Contractors'!$C$11:$C$49, MATCH(F345, 'Sub Contractors'!$B$11:$B$49, 0)), ""))</f>
        <v/>
      </c>
      <c r="M345" s="44" t="str">
        <f t="shared" si="15"/>
        <v/>
      </c>
      <c r="O345" s="19" t="str">
        <f>IF($B345="", "", IF(OR($B345&lt;'Intro &amp; Setup'!$BS$4, $B345&gt;'Intro &amp; Setup'!$BS$2), "X", ""))</f>
        <v/>
      </c>
      <c r="Q345" s="19" t="str">
        <f t="shared" si="16"/>
        <v/>
      </c>
      <c r="S345" s="75">
        <f t="shared" si="17"/>
        <v>0</v>
      </c>
    </row>
    <row r="346" spans="1:19" x14ac:dyDescent="0.25">
      <c r="A346" s="55"/>
      <c r="B346" s="111"/>
      <c r="C346" s="112"/>
      <c r="D346" s="113"/>
      <c r="E346" s="113"/>
      <c r="F346" s="112"/>
      <c r="G346" s="114"/>
      <c r="H346" s="115"/>
      <c r="I346" s="55"/>
      <c r="L346" s="53" t="str">
        <f>IF(OR(F346="", G346=""), "", IFERROR(INDEX('Sub Contractors'!$C$11:$C$49, MATCH(F346, 'Sub Contractors'!$B$11:$B$49, 0)), ""))</f>
        <v/>
      </c>
      <c r="M346" s="44" t="str">
        <f t="shared" si="15"/>
        <v/>
      </c>
      <c r="O346" s="19" t="str">
        <f>IF($B346="", "", IF(OR($B346&lt;'Intro &amp; Setup'!$BS$4, $B346&gt;'Intro &amp; Setup'!$BS$2), "X", ""))</f>
        <v/>
      </c>
      <c r="Q346" s="19" t="str">
        <f t="shared" si="16"/>
        <v/>
      </c>
      <c r="S346" s="75">
        <f t="shared" si="17"/>
        <v>0</v>
      </c>
    </row>
    <row r="347" spans="1:19" x14ac:dyDescent="0.25">
      <c r="A347" s="55"/>
      <c r="B347" s="111"/>
      <c r="C347" s="112"/>
      <c r="D347" s="113"/>
      <c r="E347" s="113"/>
      <c r="F347" s="112"/>
      <c r="G347" s="114"/>
      <c r="H347" s="115"/>
      <c r="I347" s="55"/>
      <c r="L347" s="53" t="str">
        <f>IF(OR(F347="", G347=""), "", IFERROR(INDEX('Sub Contractors'!$C$11:$C$49, MATCH(F347, 'Sub Contractors'!$B$11:$B$49, 0)), ""))</f>
        <v/>
      </c>
      <c r="M347" s="44" t="str">
        <f t="shared" si="15"/>
        <v/>
      </c>
      <c r="O347" s="19" t="str">
        <f>IF($B347="", "", IF(OR($B347&lt;'Intro &amp; Setup'!$BS$4, $B347&gt;'Intro &amp; Setup'!$BS$2), "X", ""))</f>
        <v/>
      </c>
      <c r="Q347" s="19" t="str">
        <f t="shared" si="16"/>
        <v/>
      </c>
      <c r="S347" s="75">
        <f t="shared" si="17"/>
        <v>0</v>
      </c>
    </row>
    <row r="348" spans="1:19" x14ac:dyDescent="0.25">
      <c r="A348" s="55"/>
      <c r="B348" s="111"/>
      <c r="C348" s="112"/>
      <c r="D348" s="113"/>
      <c r="E348" s="113"/>
      <c r="F348" s="112"/>
      <c r="G348" s="114"/>
      <c r="H348" s="115"/>
      <c r="I348" s="55"/>
      <c r="L348" s="53" t="str">
        <f>IF(OR(F348="", G348=""), "", IFERROR(INDEX('Sub Contractors'!$C$11:$C$49, MATCH(F348, 'Sub Contractors'!$B$11:$B$49, 0)), ""))</f>
        <v/>
      </c>
      <c r="M348" s="44" t="str">
        <f t="shared" si="15"/>
        <v/>
      </c>
      <c r="O348" s="19" t="str">
        <f>IF($B348="", "", IF(OR($B348&lt;'Intro &amp; Setup'!$BS$4, $B348&gt;'Intro &amp; Setup'!$BS$2), "X", ""))</f>
        <v/>
      </c>
      <c r="Q348" s="19" t="str">
        <f t="shared" si="16"/>
        <v/>
      </c>
      <c r="S348" s="75">
        <f t="shared" si="17"/>
        <v>0</v>
      </c>
    </row>
    <row r="349" spans="1:19" x14ac:dyDescent="0.25">
      <c r="A349" s="55"/>
      <c r="B349" s="111"/>
      <c r="C349" s="112"/>
      <c r="D349" s="113"/>
      <c r="E349" s="113"/>
      <c r="F349" s="112"/>
      <c r="G349" s="114"/>
      <c r="H349" s="115"/>
      <c r="I349" s="55"/>
      <c r="L349" s="53" t="str">
        <f>IF(OR(F349="", G349=""), "", IFERROR(INDEX('Sub Contractors'!$C$11:$C$49, MATCH(F349, 'Sub Contractors'!$B$11:$B$49, 0)), ""))</f>
        <v/>
      </c>
      <c r="M349" s="44" t="str">
        <f t="shared" si="15"/>
        <v/>
      </c>
      <c r="O349" s="19" t="str">
        <f>IF($B349="", "", IF(OR($B349&lt;'Intro &amp; Setup'!$BS$4, $B349&gt;'Intro &amp; Setup'!$BS$2), "X", ""))</f>
        <v/>
      </c>
      <c r="Q349" s="19" t="str">
        <f t="shared" si="16"/>
        <v/>
      </c>
      <c r="S349" s="75">
        <f t="shared" si="17"/>
        <v>0</v>
      </c>
    </row>
    <row r="350" spans="1:19" x14ac:dyDescent="0.25">
      <c r="A350" s="55"/>
      <c r="B350" s="111"/>
      <c r="C350" s="112"/>
      <c r="D350" s="113"/>
      <c r="E350" s="113"/>
      <c r="F350" s="112"/>
      <c r="G350" s="114"/>
      <c r="H350" s="115"/>
      <c r="I350" s="55"/>
      <c r="L350" s="53" t="str">
        <f>IF(OR(F350="", G350=""), "", IFERROR(INDEX('Sub Contractors'!$C$11:$C$49, MATCH(F350, 'Sub Contractors'!$B$11:$B$49, 0)), ""))</f>
        <v/>
      </c>
      <c r="M350" s="44" t="str">
        <f t="shared" si="15"/>
        <v/>
      </c>
      <c r="O350" s="19" t="str">
        <f>IF($B350="", "", IF(OR($B350&lt;'Intro &amp; Setup'!$BS$4, $B350&gt;'Intro &amp; Setup'!$BS$2), "X", ""))</f>
        <v/>
      </c>
      <c r="Q350" s="19" t="str">
        <f t="shared" si="16"/>
        <v/>
      </c>
      <c r="S350" s="75">
        <f t="shared" si="17"/>
        <v>0</v>
      </c>
    </row>
    <row r="351" spans="1:19" x14ac:dyDescent="0.25">
      <c r="A351" s="55"/>
      <c r="B351" s="111"/>
      <c r="C351" s="112"/>
      <c r="D351" s="113"/>
      <c r="E351" s="113"/>
      <c r="F351" s="112"/>
      <c r="G351" s="114"/>
      <c r="H351" s="115"/>
      <c r="I351" s="55"/>
      <c r="L351" s="53" t="str">
        <f>IF(OR(F351="", G351=""), "", IFERROR(INDEX('Sub Contractors'!$C$11:$C$49, MATCH(F351, 'Sub Contractors'!$B$11:$B$49, 0)), ""))</f>
        <v/>
      </c>
      <c r="M351" s="44" t="str">
        <f t="shared" si="15"/>
        <v/>
      </c>
      <c r="O351" s="19" t="str">
        <f>IF($B351="", "", IF(OR($B351&lt;'Intro &amp; Setup'!$BS$4, $B351&gt;'Intro &amp; Setup'!$BS$2), "X", ""))</f>
        <v/>
      </c>
      <c r="Q351" s="19" t="str">
        <f t="shared" si="16"/>
        <v/>
      </c>
      <c r="S351" s="75">
        <f t="shared" si="17"/>
        <v>0</v>
      </c>
    </row>
    <row r="352" spans="1:19" x14ac:dyDescent="0.25">
      <c r="A352" s="55"/>
      <c r="B352" s="111"/>
      <c r="C352" s="112"/>
      <c r="D352" s="113"/>
      <c r="E352" s="113"/>
      <c r="F352" s="112"/>
      <c r="G352" s="114"/>
      <c r="H352" s="115"/>
      <c r="I352" s="55"/>
      <c r="L352" s="53" t="str">
        <f>IF(OR(F352="", G352=""), "", IFERROR(INDEX('Sub Contractors'!$C$11:$C$49, MATCH(F352, 'Sub Contractors'!$B$11:$B$49, 0)), ""))</f>
        <v/>
      </c>
      <c r="M352" s="44" t="str">
        <f t="shared" si="15"/>
        <v/>
      </c>
      <c r="O352" s="19" t="str">
        <f>IF($B352="", "", IF(OR($B352&lt;'Intro &amp; Setup'!$BS$4, $B352&gt;'Intro &amp; Setup'!$BS$2), "X", ""))</f>
        <v/>
      </c>
      <c r="Q352" s="19" t="str">
        <f t="shared" si="16"/>
        <v/>
      </c>
      <c r="S352" s="75">
        <f t="shared" si="17"/>
        <v>0</v>
      </c>
    </row>
    <row r="353" spans="1:19" x14ac:dyDescent="0.25">
      <c r="A353" s="55"/>
      <c r="B353" s="111"/>
      <c r="C353" s="112"/>
      <c r="D353" s="113"/>
      <c r="E353" s="113"/>
      <c r="F353" s="112"/>
      <c r="G353" s="114"/>
      <c r="H353" s="115"/>
      <c r="I353" s="55"/>
      <c r="L353" s="53" t="str">
        <f>IF(OR(F353="", G353=""), "", IFERROR(INDEX('Sub Contractors'!$C$11:$C$49, MATCH(F353, 'Sub Contractors'!$B$11:$B$49, 0)), ""))</f>
        <v/>
      </c>
      <c r="M353" s="44" t="str">
        <f t="shared" si="15"/>
        <v/>
      </c>
      <c r="O353" s="19" t="str">
        <f>IF($B353="", "", IF(OR($B353&lt;'Intro &amp; Setup'!$BS$4, $B353&gt;'Intro &amp; Setup'!$BS$2), "X", ""))</f>
        <v/>
      </c>
      <c r="Q353" s="19" t="str">
        <f t="shared" si="16"/>
        <v/>
      </c>
      <c r="S353" s="75">
        <f t="shared" si="17"/>
        <v>0</v>
      </c>
    </row>
    <row r="354" spans="1:19" x14ac:dyDescent="0.25">
      <c r="A354" s="55"/>
      <c r="B354" s="111"/>
      <c r="C354" s="112"/>
      <c r="D354" s="113"/>
      <c r="E354" s="113"/>
      <c r="F354" s="112"/>
      <c r="G354" s="114"/>
      <c r="H354" s="115"/>
      <c r="I354" s="55"/>
      <c r="L354" s="53" t="str">
        <f>IF(OR(F354="", G354=""), "", IFERROR(INDEX('Sub Contractors'!$C$11:$C$49, MATCH(F354, 'Sub Contractors'!$B$11:$B$49, 0)), ""))</f>
        <v/>
      </c>
      <c r="M354" s="44" t="str">
        <f t="shared" si="15"/>
        <v/>
      </c>
      <c r="O354" s="19" t="str">
        <f>IF($B354="", "", IF(OR($B354&lt;'Intro &amp; Setup'!$BS$4, $B354&gt;'Intro &amp; Setup'!$BS$2), "X", ""))</f>
        <v/>
      </c>
      <c r="Q354" s="19" t="str">
        <f t="shared" si="16"/>
        <v/>
      </c>
      <c r="S354" s="75">
        <f t="shared" si="17"/>
        <v>0</v>
      </c>
    </row>
    <row r="355" spans="1:19" x14ac:dyDescent="0.25">
      <c r="A355" s="55"/>
      <c r="B355" s="111"/>
      <c r="C355" s="112"/>
      <c r="D355" s="113"/>
      <c r="E355" s="113"/>
      <c r="F355" s="112"/>
      <c r="G355" s="114"/>
      <c r="H355" s="115"/>
      <c r="I355" s="55"/>
      <c r="L355" s="53" t="str">
        <f>IF(OR(F355="", G355=""), "", IFERROR(INDEX('Sub Contractors'!$C$11:$C$49, MATCH(F355, 'Sub Contractors'!$B$11:$B$49, 0)), ""))</f>
        <v/>
      </c>
      <c r="M355" s="44" t="str">
        <f t="shared" si="15"/>
        <v/>
      </c>
      <c r="O355" s="19" t="str">
        <f>IF($B355="", "", IF(OR($B355&lt;'Intro &amp; Setup'!$BS$4, $B355&gt;'Intro &amp; Setup'!$BS$2), "X", ""))</f>
        <v/>
      </c>
      <c r="Q355" s="19" t="str">
        <f t="shared" si="16"/>
        <v/>
      </c>
      <c r="S355" s="75">
        <f t="shared" si="17"/>
        <v>0</v>
      </c>
    </row>
    <row r="356" spans="1:19" x14ac:dyDescent="0.25">
      <c r="A356" s="55"/>
      <c r="B356" s="111"/>
      <c r="C356" s="112"/>
      <c r="D356" s="113"/>
      <c r="E356" s="113"/>
      <c r="F356" s="112"/>
      <c r="G356" s="114"/>
      <c r="H356" s="115"/>
      <c r="I356" s="55"/>
      <c r="L356" s="53" t="str">
        <f>IF(OR(F356="", G356=""), "", IFERROR(INDEX('Sub Contractors'!$C$11:$C$49, MATCH(F356, 'Sub Contractors'!$B$11:$B$49, 0)), ""))</f>
        <v/>
      </c>
      <c r="M356" s="44" t="str">
        <f t="shared" si="15"/>
        <v/>
      </c>
      <c r="O356" s="19" t="str">
        <f>IF($B356="", "", IF(OR($B356&lt;'Intro &amp; Setup'!$BS$4, $B356&gt;'Intro &amp; Setup'!$BS$2), "X", ""))</f>
        <v/>
      </c>
      <c r="Q356" s="19" t="str">
        <f t="shared" si="16"/>
        <v/>
      </c>
      <c r="S356" s="75">
        <f t="shared" si="17"/>
        <v>0</v>
      </c>
    </row>
    <row r="357" spans="1:19" x14ac:dyDescent="0.25">
      <c r="A357" s="55"/>
      <c r="B357" s="111"/>
      <c r="C357" s="112"/>
      <c r="D357" s="113"/>
      <c r="E357" s="113"/>
      <c r="F357" s="112"/>
      <c r="G357" s="114"/>
      <c r="H357" s="115"/>
      <c r="I357" s="55"/>
      <c r="L357" s="53" t="str">
        <f>IF(OR(F357="", G357=""), "", IFERROR(INDEX('Sub Contractors'!$C$11:$C$49, MATCH(F357, 'Sub Contractors'!$B$11:$B$49, 0)), ""))</f>
        <v/>
      </c>
      <c r="M357" s="44" t="str">
        <f t="shared" si="15"/>
        <v/>
      </c>
      <c r="O357" s="19" t="str">
        <f>IF($B357="", "", IF(OR($B357&lt;'Intro &amp; Setup'!$BS$4, $B357&gt;'Intro &amp; Setup'!$BS$2), "X", ""))</f>
        <v/>
      </c>
      <c r="Q357" s="19" t="str">
        <f t="shared" si="16"/>
        <v/>
      </c>
      <c r="S357" s="75">
        <f t="shared" si="17"/>
        <v>0</v>
      </c>
    </row>
    <row r="358" spans="1:19" x14ac:dyDescent="0.25">
      <c r="A358" s="55"/>
      <c r="B358" s="111"/>
      <c r="C358" s="112"/>
      <c r="D358" s="113"/>
      <c r="E358" s="113"/>
      <c r="F358" s="112"/>
      <c r="G358" s="114"/>
      <c r="H358" s="115"/>
      <c r="I358" s="55"/>
      <c r="L358" s="53" t="str">
        <f>IF(OR(F358="", G358=""), "", IFERROR(INDEX('Sub Contractors'!$C$11:$C$49, MATCH(F358, 'Sub Contractors'!$B$11:$B$49, 0)), ""))</f>
        <v/>
      </c>
      <c r="M358" s="44" t="str">
        <f t="shared" si="15"/>
        <v/>
      </c>
      <c r="O358" s="19" t="str">
        <f>IF($B358="", "", IF(OR($B358&lt;'Intro &amp; Setup'!$BS$4, $B358&gt;'Intro &amp; Setup'!$BS$2), "X", ""))</f>
        <v/>
      </c>
      <c r="Q358" s="19" t="str">
        <f t="shared" si="16"/>
        <v/>
      </c>
      <c r="S358" s="75">
        <f t="shared" si="17"/>
        <v>0</v>
      </c>
    </row>
    <row r="359" spans="1:19" x14ac:dyDescent="0.25">
      <c r="A359" s="55"/>
      <c r="B359" s="111"/>
      <c r="C359" s="112"/>
      <c r="D359" s="113"/>
      <c r="E359" s="113"/>
      <c r="F359" s="112"/>
      <c r="G359" s="114"/>
      <c r="H359" s="115"/>
      <c r="I359" s="55"/>
      <c r="L359" s="53" t="str">
        <f>IF(OR(F359="", G359=""), "", IFERROR(INDEX('Sub Contractors'!$C$11:$C$49, MATCH(F359, 'Sub Contractors'!$B$11:$B$49, 0)), ""))</f>
        <v/>
      </c>
      <c r="M359" s="44" t="str">
        <f t="shared" si="15"/>
        <v/>
      </c>
      <c r="O359" s="19" t="str">
        <f>IF($B359="", "", IF(OR($B359&lt;'Intro &amp; Setup'!$BS$4, $B359&gt;'Intro &amp; Setup'!$BS$2), "X", ""))</f>
        <v/>
      </c>
      <c r="Q359" s="19" t="str">
        <f t="shared" si="16"/>
        <v/>
      </c>
      <c r="S359" s="75">
        <f t="shared" si="17"/>
        <v>0</v>
      </c>
    </row>
    <row r="360" spans="1:19" x14ac:dyDescent="0.25">
      <c r="A360" s="55"/>
      <c r="B360" s="111"/>
      <c r="C360" s="112"/>
      <c r="D360" s="113"/>
      <c r="E360" s="113"/>
      <c r="F360" s="112"/>
      <c r="G360" s="114"/>
      <c r="H360" s="115"/>
      <c r="I360" s="55"/>
      <c r="L360" s="53" t="str">
        <f>IF(OR(F360="", G360=""), "", IFERROR(INDEX('Sub Contractors'!$C$11:$C$49, MATCH(F360, 'Sub Contractors'!$B$11:$B$49, 0)), ""))</f>
        <v/>
      </c>
      <c r="M360" s="44" t="str">
        <f t="shared" si="15"/>
        <v/>
      </c>
      <c r="O360" s="19" t="str">
        <f>IF($B360="", "", IF(OR($B360&lt;'Intro &amp; Setup'!$BS$4, $B360&gt;'Intro &amp; Setup'!$BS$2), "X", ""))</f>
        <v/>
      </c>
      <c r="Q360" s="19" t="str">
        <f t="shared" si="16"/>
        <v/>
      </c>
      <c r="S360" s="75">
        <f t="shared" si="17"/>
        <v>0</v>
      </c>
    </row>
    <row r="361" spans="1:19" x14ac:dyDescent="0.25">
      <c r="A361" s="55"/>
      <c r="B361" s="111"/>
      <c r="C361" s="112"/>
      <c r="D361" s="113"/>
      <c r="E361" s="113"/>
      <c r="F361" s="112"/>
      <c r="G361" s="114"/>
      <c r="H361" s="115"/>
      <c r="I361" s="55"/>
      <c r="L361" s="53" t="str">
        <f>IF(OR(F361="", G361=""), "", IFERROR(INDEX('Sub Contractors'!$C$11:$C$49, MATCH(F361, 'Sub Contractors'!$B$11:$B$49, 0)), ""))</f>
        <v/>
      </c>
      <c r="M361" s="44" t="str">
        <f t="shared" si="15"/>
        <v/>
      </c>
      <c r="O361" s="19" t="str">
        <f>IF($B361="", "", IF(OR($B361&lt;'Intro &amp; Setup'!$BS$4, $B361&gt;'Intro &amp; Setup'!$BS$2), "X", ""))</f>
        <v/>
      </c>
      <c r="Q361" s="19" t="str">
        <f t="shared" si="16"/>
        <v/>
      </c>
      <c r="S361" s="75">
        <f t="shared" si="17"/>
        <v>0</v>
      </c>
    </row>
    <row r="362" spans="1:19" x14ac:dyDescent="0.25">
      <c r="A362" s="55"/>
      <c r="B362" s="111"/>
      <c r="C362" s="112"/>
      <c r="D362" s="113"/>
      <c r="E362" s="113"/>
      <c r="F362" s="112"/>
      <c r="G362" s="114"/>
      <c r="H362" s="115"/>
      <c r="I362" s="55"/>
      <c r="L362" s="53" t="str">
        <f>IF(OR(F362="", G362=""), "", IFERROR(INDEX('Sub Contractors'!$C$11:$C$49, MATCH(F362, 'Sub Contractors'!$B$11:$B$49, 0)), ""))</f>
        <v/>
      </c>
      <c r="M362" s="44" t="str">
        <f t="shared" si="15"/>
        <v/>
      </c>
      <c r="O362" s="19" t="str">
        <f>IF($B362="", "", IF(OR($B362&lt;'Intro &amp; Setup'!$BS$4, $B362&gt;'Intro &amp; Setup'!$BS$2), "X", ""))</f>
        <v/>
      </c>
      <c r="Q362" s="19" t="str">
        <f t="shared" si="16"/>
        <v/>
      </c>
      <c r="S362" s="75">
        <f t="shared" si="17"/>
        <v>0</v>
      </c>
    </row>
    <row r="363" spans="1:19" x14ac:dyDescent="0.25">
      <c r="A363" s="55"/>
      <c r="B363" s="111"/>
      <c r="C363" s="112"/>
      <c r="D363" s="113"/>
      <c r="E363" s="113"/>
      <c r="F363" s="112"/>
      <c r="G363" s="114"/>
      <c r="H363" s="115"/>
      <c r="I363" s="55"/>
      <c r="L363" s="53" t="str">
        <f>IF(OR(F363="", G363=""), "", IFERROR(INDEX('Sub Contractors'!$C$11:$C$49, MATCH(F363, 'Sub Contractors'!$B$11:$B$49, 0)), ""))</f>
        <v/>
      </c>
      <c r="M363" s="44" t="str">
        <f t="shared" si="15"/>
        <v/>
      </c>
      <c r="O363" s="19" t="str">
        <f>IF($B363="", "", IF(OR($B363&lt;'Intro &amp; Setup'!$BS$4, $B363&gt;'Intro &amp; Setup'!$BS$2), "X", ""))</f>
        <v/>
      </c>
      <c r="Q363" s="19" t="str">
        <f t="shared" si="16"/>
        <v/>
      </c>
      <c r="S363" s="75">
        <f t="shared" si="17"/>
        <v>0</v>
      </c>
    </row>
    <row r="364" spans="1:19" x14ac:dyDescent="0.25">
      <c r="A364" s="55"/>
      <c r="B364" s="111"/>
      <c r="C364" s="112"/>
      <c r="D364" s="113"/>
      <c r="E364" s="113"/>
      <c r="F364" s="112"/>
      <c r="G364" s="114"/>
      <c r="H364" s="115"/>
      <c r="I364" s="55"/>
      <c r="L364" s="53" t="str">
        <f>IF(OR(F364="", G364=""), "", IFERROR(INDEX('Sub Contractors'!$C$11:$C$49, MATCH(F364, 'Sub Contractors'!$B$11:$B$49, 0)), ""))</f>
        <v/>
      </c>
      <c r="M364" s="44" t="str">
        <f t="shared" si="15"/>
        <v/>
      </c>
      <c r="O364" s="19" t="str">
        <f>IF($B364="", "", IF(OR($B364&lt;'Intro &amp; Setup'!$BS$4, $B364&gt;'Intro &amp; Setup'!$BS$2), "X", ""))</f>
        <v/>
      </c>
      <c r="Q364" s="19" t="str">
        <f t="shared" si="16"/>
        <v/>
      </c>
      <c r="S364" s="75">
        <f t="shared" si="17"/>
        <v>0</v>
      </c>
    </row>
    <row r="365" spans="1:19" x14ac:dyDescent="0.25">
      <c r="A365" s="55"/>
      <c r="B365" s="111"/>
      <c r="C365" s="112"/>
      <c r="D365" s="113"/>
      <c r="E365" s="113"/>
      <c r="F365" s="112"/>
      <c r="G365" s="114"/>
      <c r="H365" s="115"/>
      <c r="I365" s="55"/>
      <c r="L365" s="53" t="str">
        <f>IF(OR(F365="", G365=""), "", IFERROR(INDEX('Sub Contractors'!$C$11:$C$49, MATCH(F365, 'Sub Contractors'!$B$11:$B$49, 0)), ""))</f>
        <v/>
      </c>
      <c r="M365" s="44" t="str">
        <f t="shared" si="15"/>
        <v/>
      </c>
      <c r="O365" s="19" t="str">
        <f>IF($B365="", "", IF(OR($B365&lt;'Intro &amp; Setup'!$BS$4, $B365&gt;'Intro &amp; Setup'!$BS$2), "X", ""))</f>
        <v/>
      </c>
      <c r="Q365" s="19" t="str">
        <f t="shared" si="16"/>
        <v/>
      </c>
      <c r="S365" s="75">
        <f t="shared" si="17"/>
        <v>0</v>
      </c>
    </row>
    <row r="366" spans="1:19" x14ac:dyDescent="0.25">
      <c r="A366" s="55"/>
      <c r="B366" s="111"/>
      <c r="C366" s="112"/>
      <c r="D366" s="113"/>
      <c r="E366" s="113"/>
      <c r="F366" s="112"/>
      <c r="G366" s="114"/>
      <c r="H366" s="115"/>
      <c r="I366" s="55"/>
      <c r="L366" s="53" t="str">
        <f>IF(OR(F366="", G366=""), "", IFERROR(INDEX('Sub Contractors'!$C$11:$C$49, MATCH(F366, 'Sub Contractors'!$B$11:$B$49, 0)), ""))</f>
        <v/>
      </c>
      <c r="M366" s="44" t="str">
        <f t="shared" si="15"/>
        <v/>
      </c>
      <c r="O366" s="19" t="str">
        <f>IF($B366="", "", IF(OR($B366&lt;'Intro &amp; Setup'!$BS$4, $B366&gt;'Intro &amp; Setup'!$BS$2), "X", ""))</f>
        <v/>
      </c>
      <c r="Q366" s="19" t="str">
        <f t="shared" si="16"/>
        <v/>
      </c>
      <c r="S366" s="75">
        <f t="shared" si="17"/>
        <v>0</v>
      </c>
    </row>
    <row r="367" spans="1:19" x14ac:dyDescent="0.25">
      <c r="A367" s="55"/>
      <c r="B367" s="111"/>
      <c r="C367" s="112"/>
      <c r="D367" s="113"/>
      <c r="E367" s="113"/>
      <c r="F367" s="112"/>
      <c r="G367" s="114"/>
      <c r="H367" s="115"/>
      <c r="I367" s="55"/>
      <c r="L367" s="53" t="str">
        <f>IF(OR(F367="", G367=""), "", IFERROR(INDEX('Sub Contractors'!$C$11:$C$49, MATCH(F367, 'Sub Contractors'!$B$11:$B$49, 0)), ""))</f>
        <v/>
      </c>
      <c r="M367" s="44" t="str">
        <f t="shared" si="15"/>
        <v/>
      </c>
      <c r="O367" s="19" t="str">
        <f>IF($B367="", "", IF(OR($B367&lt;'Intro &amp; Setup'!$BS$4, $B367&gt;'Intro &amp; Setup'!$BS$2), "X", ""))</f>
        <v/>
      </c>
      <c r="Q367" s="19" t="str">
        <f t="shared" si="16"/>
        <v/>
      </c>
      <c r="S367" s="75">
        <f t="shared" si="17"/>
        <v>0</v>
      </c>
    </row>
    <row r="368" spans="1:19" x14ac:dyDescent="0.25">
      <c r="A368" s="55"/>
      <c r="B368" s="111"/>
      <c r="C368" s="112"/>
      <c r="D368" s="113"/>
      <c r="E368" s="113"/>
      <c r="F368" s="112"/>
      <c r="G368" s="114"/>
      <c r="H368" s="115"/>
      <c r="I368" s="55"/>
      <c r="L368" s="53" t="str">
        <f>IF(OR(F368="", G368=""), "", IFERROR(INDEX('Sub Contractors'!$C$11:$C$49, MATCH(F368, 'Sub Contractors'!$B$11:$B$49, 0)), ""))</f>
        <v/>
      </c>
      <c r="M368" s="44" t="str">
        <f t="shared" si="15"/>
        <v/>
      </c>
      <c r="O368" s="19" t="str">
        <f>IF($B368="", "", IF(OR($B368&lt;'Intro &amp; Setup'!$BS$4, $B368&gt;'Intro &amp; Setup'!$BS$2), "X", ""))</f>
        <v/>
      </c>
      <c r="Q368" s="19" t="str">
        <f t="shared" si="16"/>
        <v/>
      </c>
      <c r="S368" s="75">
        <f t="shared" si="17"/>
        <v>0</v>
      </c>
    </row>
    <row r="369" spans="1:19" x14ac:dyDescent="0.25">
      <c r="A369" s="55"/>
      <c r="B369" s="111"/>
      <c r="C369" s="112"/>
      <c r="D369" s="113"/>
      <c r="E369" s="113"/>
      <c r="F369" s="112"/>
      <c r="G369" s="114"/>
      <c r="H369" s="115"/>
      <c r="I369" s="55"/>
      <c r="L369" s="53" t="str">
        <f>IF(OR(F369="", G369=""), "", IFERROR(INDEX('Sub Contractors'!$C$11:$C$49, MATCH(F369, 'Sub Contractors'!$B$11:$B$49, 0)), ""))</f>
        <v/>
      </c>
      <c r="M369" s="44" t="str">
        <f t="shared" si="15"/>
        <v/>
      </c>
      <c r="O369" s="19" t="str">
        <f>IF($B369="", "", IF(OR($B369&lt;'Intro &amp; Setup'!$BS$4, $B369&gt;'Intro &amp; Setup'!$BS$2), "X", ""))</f>
        <v/>
      </c>
      <c r="Q369" s="19" t="str">
        <f t="shared" si="16"/>
        <v/>
      </c>
      <c r="S369" s="75">
        <f t="shared" si="17"/>
        <v>0</v>
      </c>
    </row>
    <row r="370" spans="1:19" x14ac:dyDescent="0.25">
      <c r="A370" s="55"/>
      <c r="B370" s="111"/>
      <c r="C370" s="112"/>
      <c r="D370" s="113"/>
      <c r="E370" s="113"/>
      <c r="F370" s="112"/>
      <c r="G370" s="114"/>
      <c r="H370" s="115"/>
      <c r="I370" s="55"/>
      <c r="L370" s="53" t="str">
        <f>IF(OR(F370="", G370=""), "", IFERROR(INDEX('Sub Contractors'!$C$11:$C$49, MATCH(F370, 'Sub Contractors'!$B$11:$B$49, 0)), ""))</f>
        <v/>
      </c>
      <c r="M370" s="44" t="str">
        <f t="shared" si="15"/>
        <v/>
      </c>
      <c r="O370" s="19" t="str">
        <f>IF($B370="", "", IF(OR($B370&lt;'Intro &amp; Setup'!$BS$4, $B370&gt;'Intro &amp; Setup'!$BS$2), "X", ""))</f>
        <v/>
      </c>
      <c r="Q370" s="19" t="str">
        <f t="shared" si="16"/>
        <v/>
      </c>
      <c r="S370" s="75">
        <f t="shared" si="17"/>
        <v>0</v>
      </c>
    </row>
    <row r="371" spans="1:19" x14ac:dyDescent="0.25">
      <c r="A371" s="55"/>
      <c r="B371" s="111"/>
      <c r="C371" s="112"/>
      <c r="D371" s="113"/>
      <c r="E371" s="113"/>
      <c r="F371" s="112"/>
      <c r="G371" s="114"/>
      <c r="H371" s="115"/>
      <c r="I371" s="55"/>
      <c r="L371" s="53" t="str">
        <f>IF(OR(F371="", G371=""), "", IFERROR(INDEX('Sub Contractors'!$C$11:$C$49, MATCH(F371, 'Sub Contractors'!$B$11:$B$49, 0)), ""))</f>
        <v/>
      </c>
      <c r="M371" s="44" t="str">
        <f t="shared" si="15"/>
        <v/>
      </c>
      <c r="O371" s="19" t="str">
        <f>IF($B371="", "", IF(OR($B371&lt;'Intro &amp; Setup'!$BS$4, $B371&gt;'Intro &amp; Setup'!$BS$2), "X", ""))</f>
        <v/>
      </c>
      <c r="Q371" s="19" t="str">
        <f t="shared" si="16"/>
        <v/>
      </c>
      <c r="S371" s="75">
        <f t="shared" si="17"/>
        <v>0</v>
      </c>
    </row>
    <row r="372" spans="1:19" x14ac:dyDescent="0.25">
      <c r="A372" s="55"/>
      <c r="B372" s="111"/>
      <c r="C372" s="112"/>
      <c r="D372" s="113"/>
      <c r="E372" s="113"/>
      <c r="F372" s="112"/>
      <c r="G372" s="114"/>
      <c r="H372" s="115"/>
      <c r="I372" s="55"/>
      <c r="L372" s="53" t="str">
        <f>IF(OR(F372="", G372=""), "", IFERROR(INDEX('Sub Contractors'!$C$11:$C$49, MATCH(F372, 'Sub Contractors'!$B$11:$B$49, 0)), ""))</f>
        <v/>
      </c>
      <c r="M372" s="44" t="str">
        <f t="shared" si="15"/>
        <v/>
      </c>
      <c r="O372" s="19" t="str">
        <f>IF($B372="", "", IF(OR($B372&lt;'Intro &amp; Setup'!$BS$4, $B372&gt;'Intro &amp; Setup'!$BS$2), "X", ""))</f>
        <v/>
      </c>
      <c r="Q372" s="19" t="str">
        <f t="shared" si="16"/>
        <v/>
      </c>
      <c r="S372" s="75">
        <f t="shared" si="17"/>
        <v>0</v>
      </c>
    </row>
    <row r="373" spans="1:19" x14ac:dyDescent="0.25">
      <c r="A373" s="55"/>
      <c r="B373" s="111"/>
      <c r="C373" s="112"/>
      <c r="D373" s="113"/>
      <c r="E373" s="113"/>
      <c r="F373" s="112"/>
      <c r="G373" s="114"/>
      <c r="H373" s="115"/>
      <c r="I373" s="55"/>
      <c r="L373" s="53" t="str">
        <f>IF(OR(F373="", G373=""), "", IFERROR(INDEX('Sub Contractors'!$C$11:$C$49, MATCH(F373, 'Sub Contractors'!$B$11:$B$49, 0)), ""))</f>
        <v/>
      </c>
      <c r="M373" s="44" t="str">
        <f t="shared" si="15"/>
        <v/>
      </c>
      <c r="O373" s="19" t="str">
        <f>IF($B373="", "", IF(OR($B373&lt;'Intro &amp; Setup'!$BS$4, $B373&gt;'Intro &amp; Setup'!$BS$2), "X", ""))</f>
        <v/>
      </c>
      <c r="Q373" s="19" t="str">
        <f t="shared" si="16"/>
        <v/>
      </c>
      <c r="S373" s="75">
        <f t="shared" si="17"/>
        <v>0</v>
      </c>
    </row>
    <row r="374" spans="1:19" x14ac:dyDescent="0.25">
      <c r="A374" s="55"/>
      <c r="B374" s="111"/>
      <c r="C374" s="112"/>
      <c r="D374" s="113"/>
      <c r="E374" s="113"/>
      <c r="F374" s="112"/>
      <c r="G374" s="114"/>
      <c r="H374" s="115"/>
      <c r="I374" s="55"/>
      <c r="L374" s="53" t="str">
        <f>IF(OR(F374="", G374=""), "", IFERROR(INDEX('Sub Contractors'!$C$11:$C$49, MATCH(F374, 'Sub Contractors'!$B$11:$B$49, 0)), ""))</f>
        <v/>
      </c>
      <c r="M374" s="44" t="str">
        <f t="shared" si="15"/>
        <v/>
      </c>
      <c r="O374" s="19" t="str">
        <f>IF($B374="", "", IF(OR($B374&lt;'Intro &amp; Setup'!$BS$4, $B374&gt;'Intro &amp; Setup'!$BS$2), "X", ""))</f>
        <v/>
      </c>
      <c r="Q374" s="19" t="str">
        <f t="shared" si="16"/>
        <v/>
      </c>
      <c r="S374" s="75">
        <f t="shared" si="17"/>
        <v>0</v>
      </c>
    </row>
    <row r="375" spans="1:19" x14ac:dyDescent="0.25">
      <c r="A375" s="55"/>
      <c r="B375" s="111"/>
      <c r="C375" s="112"/>
      <c r="D375" s="113"/>
      <c r="E375" s="113"/>
      <c r="F375" s="112"/>
      <c r="G375" s="114"/>
      <c r="H375" s="115"/>
      <c r="I375" s="55"/>
      <c r="L375" s="53" t="str">
        <f>IF(OR(F375="", G375=""), "", IFERROR(INDEX('Sub Contractors'!$C$11:$C$49, MATCH(F375, 'Sub Contractors'!$B$11:$B$49, 0)), ""))</f>
        <v/>
      </c>
      <c r="M375" s="44" t="str">
        <f t="shared" si="15"/>
        <v/>
      </c>
      <c r="O375" s="19" t="str">
        <f>IF($B375="", "", IF(OR($B375&lt;'Intro &amp; Setup'!$BS$4, $B375&gt;'Intro &amp; Setup'!$BS$2), "X", ""))</f>
        <v/>
      </c>
      <c r="Q375" s="19" t="str">
        <f t="shared" si="16"/>
        <v/>
      </c>
      <c r="S375" s="75">
        <f t="shared" si="17"/>
        <v>0</v>
      </c>
    </row>
    <row r="376" spans="1:19" x14ac:dyDescent="0.25">
      <c r="A376" s="55"/>
      <c r="B376" s="111"/>
      <c r="C376" s="112"/>
      <c r="D376" s="113"/>
      <c r="E376" s="113"/>
      <c r="F376" s="112"/>
      <c r="G376" s="114"/>
      <c r="H376" s="115"/>
      <c r="I376" s="55"/>
      <c r="L376" s="53" t="str">
        <f>IF(OR(F376="", G376=""), "", IFERROR(INDEX('Sub Contractors'!$C$11:$C$49, MATCH(F376, 'Sub Contractors'!$B$11:$B$49, 0)), ""))</f>
        <v/>
      </c>
      <c r="M376" s="44" t="str">
        <f t="shared" si="15"/>
        <v/>
      </c>
      <c r="O376" s="19" t="str">
        <f>IF($B376="", "", IF(OR($B376&lt;'Intro &amp; Setup'!$BS$4, $B376&gt;'Intro &amp; Setup'!$BS$2), "X", ""))</f>
        <v/>
      </c>
      <c r="Q376" s="19" t="str">
        <f t="shared" si="16"/>
        <v/>
      </c>
      <c r="S376" s="75">
        <f t="shared" si="17"/>
        <v>0</v>
      </c>
    </row>
    <row r="377" spans="1:19" x14ac:dyDescent="0.25">
      <c r="A377" s="55"/>
      <c r="B377" s="111"/>
      <c r="C377" s="112"/>
      <c r="D377" s="113"/>
      <c r="E377" s="113"/>
      <c r="F377" s="112"/>
      <c r="G377" s="114"/>
      <c r="H377" s="115"/>
      <c r="I377" s="55"/>
      <c r="L377" s="53" t="str">
        <f>IF(OR(F377="", G377=""), "", IFERROR(INDEX('Sub Contractors'!$C$11:$C$49, MATCH(F377, 'Sub Contractors'!$B$11:$B$49, 0)), ""))</f>
        <v/>
      </c>
      <c r="M377" s="44" t="str">
        <f t="shared" si="15"/>
        <v/>
      </c>
      <c r="O377" s="19" t="str">
        <f>IF($B377="", "", IF(OR($B377&lt;'Intro &amp; Setup'!$BS$4, $B377&gt;'Intro &amp; Setup'!$BS$2), "X", ""))</f>
        <v/>
      </c>
      <c r="Q377" s="19" t="str">
        <f t="shared" si="16"/>
        <v/>
      </c>
      <c r="S377" s="75">
        <f t="shared" si="17"/>
        <v>0</v>
      </c>
    </row>
    <row r="378" spans="1:19" x14ac:dyDescent="0.25">
      <c r="A378" s="55"/>
      <c r="B378" s="111"/>
      <c r="C378" s="112"/>
      <c r="D378" s="113"/>
      <c r="E378" s="113"/>
      <c r="F378" s="112"/>
      <c r="G378" s="114"/>
      <c r="H378" s="115"/>
      <c r="I378" s="55"/>
      <c r="L378" s="53" t="str">
        <f>IF(OR(F378="", G378=""), "", IFERROR(INDEX('Sub Contractors'!$C$11:$C$49, MATCH(F378, 'Sub Contractors'!$B$11:$B$49, 0)), ""))</f>
        <v/>
      </c>
      <c r="M378" s="44" t="str">
        <f t="shared" si="15"/>
        <v/>
      </c>
      <c r="O378" s="19" t="str">
        <f>IF($B378="", "", IF(OR($B378&lt;'Intro &amp; Setup'!$BS$4, $B378&gt;'Intro &amp; Setup'!$BS$2), "X", ""))</f>
        <v/>
      </c>
      <c r="Q378" s="19" t="str">
        <f t="shared" si="16"/>
        <v/>
      </c>
      <c r="S378" s="75">
        <f t="shared" si="17"/>
        <v>0</v>
      </c>
    </row>
    <row r="379" spans="1:19" x14ac:dyDescent="0.25">
      <c r="A379" s="55"/>
      <c r="B379" s="111"/>
      <c r="C379" s="112"/>
      <c r="D379" s="113"/>
      <c r="E379" s="113"/>
      <c r="F379" s="112"/>
      <c r="G379" s="114"/>
      <c r="H379" s="115"/>
      <c r="I379" s="55"/>
      <c r="L379" s="53" t="str">
        <f>IF(OR(F379="", G379=""), "", IFERROR(INDEX('Sub Contractors'!$C$11:$C$49, MATCH(F379, 'Sub Contractors'!$B$11:$B$49, 0)), ""))</f>
        <v/>
      </c>
      <c r="M379" s="44" t="str">
        <f t="shared" si="15"/>
        <v/>
      </c>
      <c r="O379" s="19" t="str">
        <f>IF($B379="", "", IF(OR($B379&lt;'Intro &amp; Setup'!$BS$4, $B379&gt;'Intro &amp; Setup'!$BS$2), "X", ""))</f>
        <v/>
      </c>
      <c r="Q379" s="19" t="str">
        <f t="shared" si="16"/>
        <v/>
      </c>
      <c r="S379" s="75">
        <f t="shared" si="17"/>
        <v>0</v>
      </c>
    </row>
    <row r="380" spans="1:19" x14ac:dyDescent="0.25">
      <c r="A380" s="55"/>
      <c r="B380" s="111"/>
      <c r="C380" s="112"/>
      <c r="D380" s="113"/>
      <c r="E380" s="113"/>
      <c r="F380" s="112"/>
      <c r="G380" s="114"/>
      <c r="H380" s="115"/>
      <c r="I380" s="55"/>
      <c r="L380" s="53" t="str">
        <f>IF(OR(F380="", G380=""), "", IFERROR(INDEX('Sub Contractors'!$C$11:$C$49, MATCH(F380, 'Sub Contractors'!$B$11:$B$49, 0)), ""))</f>
        <v/>
      </c>
      <c r="M380" s="44" t="str">
        <f t="shared" si="15"/>
        <v/>
      </c>
      <c r="O380" s="19" t="str">
        <f>IF($B380="", "", IF(OR($B380&lt;'Intro &amp; Setup'!$BS$4, $B380&gt;'Intro &amp; Setup'!$BS$2), "X", ""))</f>
        <v/>
      </c>
      <c r="Q380" s="19" t="str">
        <f t="shared" si="16"/>
        <v/>
      </c>
      <c r="S380" s="75">
        <f t="shared" si="17"/>
        <v>0</v>
      </c>
    </row>
    <row r="381" spans="1:19" x14ac:dyDescent="0.25">
      <c r="A381" s="55"/>
      <c r="B381" s="111"/>
      <c r="C381" s="112"/>
      <c r="D381" s="113"/>
      <c r="E381" s="113"/>
      <c r="F381" s="112"/>
      <c r="G381" s="114"/>
      <c r="H381" s="115"/>
      <c r="I381" s="55"/>
      <c r="L381" s="53" t="str">
        <f>IF(OR(F381="", G381=""), "", IFERROR(INDEX('Sub Contractors'!$C$11:$C$49, MATCH(F381, 'Sub Contractors'!$B$11:$B$49, 0)), ""))</f>
        <v/>
      </c>
      <c r="M381" s="44" t="str">
        <f t="shared" si="15"/>
        <v/>
      </c>
      <c r="O381" s="19" t="str">
        <f>IF($B381="", "", IF(OR($B381&lt;'Intro &amp; Setup'!$BS$4, $B381&gt;'Intro &amp; Setup'!$BS$2), "X", ""))</f>
        <v/>
      </c>
      <c r="Q381" s="19" t="str">
        <f t="shared" si="16"/>
        <v/>
      </c>
      <c r="S381" s="75">
        <f t="shared" si="17"/>
        <v>0</v>
      </c>
    </row>
    <row r="382" spans="1:19" x14ac:dyDescent="0.25">
      <c r="A382" s="55"/>
      <c r="B382" s="111"/>
      <c r="C382" s="112"/>
      <c r="D382" s="113"/>
      <c r="E382" s="113"/>
      <c r="F382" s="112"/>
      <c r="G382" s="114"/>
      <c r="H382" s="115"/>
      <c r="I382" s="55"/>
      <c r="L382" s="53" t="str">
        <f>IF(OR(F382="", G382=""), "", IFERROR(INDEX('Sub Contractors'!$C$11:$C$49, MATCH(F382, 'Sub Contractors'!$B$11:$B$49, 0)), ""))</f>
        <v/>
      </c>
      <c r="M382" s="44" t="str">
        <f t="shared" si="15"/>
        <v/>
      </c>
      <c r="O382" s="19" t="str">
        <f>IF($B382="", "", IF(OR($B382&lt;'Intro &amp; Setup'!$BS$4, $B382&gt;'Intro &amp; Setup'!$BS$2), "X", ""))</f>
        <v/>
      </c>
      <c r="Q382" s="19" t="str">
        <f t="shared" si="16"/>
        <v/>
      </c>
      <c r="S382" s="75">
        <f t="shared" si="17"/>
        <v>0</v>
      </c>
    </row>
    <row r="383" spans="1:19" x14ac:dyDescent="0.25">
      <c r="A383" s="55"/>
      <c r="B383" s="111"/>
      <c r="C383" s="112"/>
      <c r="D383" s="113"/>
      <c r="E383" s="113"/>
      <c r="F383" s="112"/>
      <c r="G383" s="114"/>
      <c r="H383" s="115"/>
      <c r="I383" s="55"/>
      <c r="L383" s="53" t="str">
        <f>IF(OR(F383="", G383=""), "", IFERROR(INDEX('Sub Contractors'!$C$11:$C$49, MATCH(F383, 'Sub Contractors'!$B$11:$B$49, 0)), ""))</f>
        <v/>
      </c>
      <c r="M383" s="44" t="str">
        <f t="shared" si="15"/>
        <v/>
      </c>
      <c r="O383" s="19" t="str">
        <f>IF($B383="", "", IF(OR($B383&lt;'Intro &amp; Setup'!$BS$4, $B383&gt;'Intro &amp; Setup'!$BS$2), "X", ""))</f>
        <v/>
      </c>
      <c r="Q383" s="19" t="str">
        <f t="shared" si="16"/>
        <v/>
      </c>
      <c r="S383" s="75">
        <f t="shared" si="17"/>
        <v>0</v>
      </c>
    </row>
    <row r="384" spans="1:19" x14ac:dyDescent="0.25">
      <c r="A384" s="55"/>
      <c r="B384" s="111"/>
      <c r="C384" s="112"/>
      <c r="D384" s="113"/>
      <c r="E384" s="113"/>
      <c r="F384" s="112"/>
      <c r="G384" s="114"/>
      <c r="H384" s="115"/>
      <c r="I384" s="55"/>
      <c r="L384" s="53" t="str">
        <f>IF(OR(F384="", G384=""), "", IFERROR(INDEX('Sub Contractors'!$C$11:$C$49, MATCH(F384, 'Sub Contractors'!$B$11:$B$49, 0)), ""))</f>
        <v/>
      </c>
      <c r="M384" s="44" t="str">
        <f t="shared" si="15"/>
        <v/>
      </c>
      <c r="O384" s="19" t="str">
        <f>IF($B384="", "", IF(OR($B384&lt;'Intro &amp; Setup'!$BS$4, $B384&gt;'Intro &amp; Setup'!$BS$2), "X", ""))</f>
        <v/>
      </c>
      <c r="Q384" s="19" t="str">
        <f t="shared" si="16"/>
        <v/>
      </c>
      <c r="S384" s="75">
        <f t="shared" si="17"/>
        <v>0</v>
      </c>
    </row>
    <row r="385" spans="1:19" x14ac:dyDescent="0.25">
      <c r="A385" s="55"/>
      <c r="B385" s="111"/>
      <c r="C385" s="112"/>
      <c r="D385" s="113"/>
      <c r="E385" s="113"/>
      <c r="F385" s="112"/>
      <c r="G385" s="114"/>
      <c r="H385" s="115"/>
      <c r="I385" s="55"/>
      <c r="L385" s="53" t="str">
        <f>IF(OR(F385="", G385=""), "", IFERROR(INDEX('Sub Contractors'!$C$11:$C$49, MATCH(F385, 'Sub Contractors'!$B$11:$B$49, 0)), ""))</f>
        <v/>
      </c>
      <c r="M385" s="44" t="str">
        <f t="shared" si="15"/>
        <v/>
      </c>
      <c r="O385" s="19" t="str">
        <f>IF($B385="", "", IF(OR($B385&lt;'Intro &amp; Setup'!$BS$4, $B385&gt;'Intro &amp; Setup'!$BS$2), "X", ""))</f>
        <v/>
      </c>
      <c r="Q385" s="19" t="str">
        <f t="shared" si="16"/>
        <v/>
      </c>
      <c r="S385" s="75">
        <f t="shared" si="17"/>
        <v>0</v>
      </c>
    </row>
    <row r="386" spans="1:19" x14ac:dyDescent="0.25">
      <c r="A386" s="55"/>
      <c r="B386" s="111"/>
      <c r="C386" s="112"/>
      <c r="D386" s="113"/>
      <c r="E386" s="113"/>
      <c r="F386" s="112"/>
      <c r="G386" s="114"/>
      <c r="H386" s="115"/>
      <c r="I386" s="55"/>
      <c r="L386" s="53" t="str">
        <f>IF(OR(F386="", G386=""), "", IFERROR(INDEX('Sub Contractors'!$C$11:$C$49, MATCH(F386, 'Sub Contractors'!$B$11:$B$49, 0)), ""))</f>
        <v/>
      </c>
      <c r="M386" s="44" t="str">
        <f t="shared" si="15"/>
        <v/>
      </c>
      <c r="O386" s="19" t="str">
        <f>IF($B386="", "", IF(OR($B386&lt;'Intro &amp; Setup'!$BS$4, $B386&gt;'Intro &amp; Setup'!$BS$2), "X", ""))</f>
        <v/>
      </c>
      <c r="Q386" s="19" t="str">
        <f t="shared" si="16"/>
        <v/>
      </c>
      <c r="S386" s="75">
        <f t="shared" si="17"/>
        <v>0</v>
      </c>
    </row>
    <row r="387" spans="1:19" x14ac:dyDescent="0.25">
      <c r="A387" s="55"/>
      <c r="B387" s="111"/>
      <c r="C387" s="112"/>
      <c r="D387" s="113"/>
      <c r="E387" s="113"/>
      <c r="F387" s="112"/>
      <c r="G387" s="114"/>
      <c r="H387" s="115"/>
      <c r="I387" s="55"/>
      <c r="L387" s="53" t="str">
        <f>IF(OR(F387="", G387=""), "", IFERROR(INDEX('Sub Contractors'!$C$11:$C$49, MATCH(F387, 'Sub Contractors'!$B$11:$B$49, 0)), ""))</f>
        <v/>
      </c>
      <c r="M387" s="44" t="str">
        <f t="shared" si="15"/>
        <v/>
      </c>
      <c r="O387" s="19" t="str">
        <f>IF($B387="", "", IF(OR($B387&lt;'Intro &amp; Setup'!$BS$4, $B387&gt;'Intro &amp; Setup'!$BS$2), "X", ""))</f>
        <v/>
      </c>
      <c r="Q387" s="19" t="str">
        <f t="shared" si="16"/>
        <v/>
      </c>
      <c r="S387" s="75">
        <f t="shared" si="17"/>
        <v>0</v>
      </c>
    </row>
    <row r="388" spans="1:19" x14ac:dyDescent="0.25">
      <c r="A388" s="55"/>
      <c r="B388" s="111"/>
      <c r="C388" s="112"/>
      <c r="D388" s="113"/>
      <c r="E388" s="113"/>
      <c r="F388" s="112"/>
      <c r="G388" s="114"/>
      <c r="H388" s="115"/>
      <c r="I388" s="55"/>
      <c r="L388" s="53" t="str">
        <f>IF(OR(F388="", G388=""), "", IFERROR(INDEX('Sub Contractors'!$C$11:$C$49, MATCH(F388, 'Sub Contractors'!$B$11:$B$49, 0)), ""))</f>
        <v/>
      </c>
      <c r="M388" s="44" t="str">
        <f t="shared" si="15"/>
        <v/>
      </c>
      <c r="O388" s="19" t="str">
        <f>IF($B388="", "", IF(OR($B388&lt;'Intro &amp; Setup'!$BS$4, $B388&gt;'Intro &amp; Setup'!$BS$2), "X", ""))</f>
        <v/>
      </c>
      <c r="Q388" s="19" t="str">
        <f t="shared" si="16"/>
        <v/>
      </c>
      <c r="S388" s="75">
        <f t="shared" si="17"/>
        <v>0</v>
      </c>
    </row>
    <row r="389" spans="1:19" x14ac:dyDescent="0.25">
      <c r="A389" s="55"/>
      <c r="B389" s="111"/>
      <c r="C389" s="112"/>
      <c r="D389" s="113"/>
      <c r="E389" s="113"/>
      <c r="F389" s="112"/>
      <c r="G389" s="114"/>
      <c r="H389" s="115"/>
      <c r="I389" s="55"/>
      <c r="L389" s="53" t="str">
        <f>IF(OR(F389="", G389=""), "", IFERROR(INDEX('Sub Contractors'!$C$11:$C$49, MATCH(F389, 'Sub Contractors'!$B$11:$B$49, 0)), ""))</f>
        <v/>
      </c>
      <c r="M389" s="44" t="str">
        <f t="shared" si="15"/>
        <v/>
      </c>
      <c r="O389" s="19" t="str">
        <f>IF($B389="", "", IF(OR($B389&lt;'Intro &amp; Setup'!$BS$4, $B389&gt;'Intro &amp; Setup'!$BS$2), "X", ""))</f>
        <v/>
      </c>
      <c r="Q389" s="19" t="str">
        <f t="shared" si="16"/>
        <v/>
      </c>
      <c r="S389" s="75">
        <f t="shared" si="17"/>
        <v>0</v>
      </c>
    </row>
    <row r="390" spans="1:19" x14ac:dyDescent="0.25">
      <c r="A390" s="55"/>
      <c r="B390" s="111"/>
      <c r="C390" s="112"/>
      <c r="D390" s="113"/>
      <c r="E390" s="113"/>
      <c r="F390" s="112"/>
      <c r="G390" s="114"/>
      <c r="H390" s="115"/>
      <c r="I390" s="55"/>
      <c r="L390" s="53" t="str">
        <f>IF(OR(F390="", G390=""), "", IFERROR(INDEX('Sub Contractors'!$C$11:$C$49, MATCH(F390, 'Sub Contractors'!$B$11:$B$49, 0)), ""))</f>
        <v/>
      </c>
      <c r="M390" s="44" t="str">
        <f t="shared" si="15"/>
        <v/>
      </c>
      <c r="O390" s="19" t="str">
        <f>IF($B390="", "", IF(OR($B390&lt;'Intro &amp; Setup'!$BS$4, $B390&gt;'Intro &amp; Setup'!$BS$2), "X", ""))</f>
        <v/>
      </c>
      <c r="Q390" s="19" t="str">
        <f t="shared" si="16"/>
        <v/>
      </c>
      <c r="S390" s="75">
        <f t="shared" si="17"/>
        <v>0</v>
      </c>
    </row>
    <row r="391" spans="1:19" x14ac:dyDescent="0.25">
      <c r="A391" s="55"/>
      <c r="B391" s="111"/>
      <c r="C391" s="112"/>
      <c r="D391" s="113"/>
      <c r="E391" s="113"/>
      <c r="F391" s="112"/>
      <c r="G391" s="114"/>
      <c r="H391" s="115"/>
      <c r="I391" s="55"/>
      <c r="L391" s="53" t="str">
        <f>IF(OR(F391="", G391=""), "", IFERROR(INDEX('Sub Contractors'!$C$11:$C$49, MATCH(F391, 'Sub Contractors'!$B$11:$B$49, 0)), ""))</f>
        <v/>
      </c>
      <c r="M391" s="44" t="str">
        <f t="shared" si="15"/>
        <v/>
      </c>
      <c r="O391" s="19" t="str">
        <f>IF($B391="", "", IF(OR($B391&lt;'Intro &amp; Setup'!$BS$4, $B391&gt;'Intro &amp; Setup'!$BS$2), "X", ""))</f>
        <v/>
      </c>
      <c r="Q391" s="19" t="str">
        <f t="shared" si="16"/>
        <v/>
      </c>
      <c r="S391" s="75">
        <f t="shared" si="17"/>
        <v>0</v>
      </c>
    </row>
    <row r="392" spans="1:19" x14ac:dyDescent="0.25">
      <c r="A392" s="55"/>
      <c r="B392" s="111"/>
      <c r="C392" s="112"/>
      <c r="D392" s="113"/>
      <c r="E392" s="113"/>
      <c r="F392" s="112"/>
      <c r="G392" s="114"/>
      <c r="H392" s="115"/>
      <c r="I392" s="55"/>
      <c r="L392" s="53" t="str">
        <f>IF(OR(F392="", G392=""), "", IFERROR(INDEX('Sub Contractors'!$C$11:$C$49, MATCH(F392, 'Sub Contractors'!$B$11:$B$49, 0)), ""))</f>
        <v/>
      </c>
      <c r="M392" s="44" t="str">
        <f t="shared" si="15"/>
        <v/>
      </c>
      <c r="O392" s="19" t="str">
        <f>IF($B392="", "", IF(OR($B392&lt;'Intro &amp; Setup'!$BS$4, $B392&gt;'Intro &amp; Setup'!$BS$2), "X", ""))</f>
        <v/>
      </c>
      <c r="Q392" s="19" t="str">
        <f t="shared" si="16"/>
        <v/>
      </c>
      <c r="S392" s="75">
        <f t="shared" si="17"/>
        <v>0</v>
      </c>
    </row>
    <row r="393" spans="1:19" x14ac:dyDescent="0.25">
      <c r="A393" s="55"/>
      <c r="B393" s="111"/>
      <c r="C393" s="112"/>
      <c r="D393" s="113"/>
      <c r="E393" s="113"/>
      <c r="F393" s="112"/>
      <c r="G393" s="114"/>
      <c r="H393" s="115"/>
      <c r="I393" s="55"/>
      <c r="L393" s="53" t="str">
        <f>IF(OR(F393="", G393=""), "", IFERROR(INDEX('Sub Contractors'!$C$11:$C$49, MATCH(F393, 'Sub Contractors'!$B$11:$B$49, 0)), ""))</f>
        <v/>
      </c>
      <c r="M393" s="44" t="str">
        <f t="shared" si="15"/>
        <v/>
      </c>
      <c r="O393" s="19" t="str">
        <f>IF($B393="", "", IF(OR($B393&lt;'Intro &amp; Setup'!$BS$4, $B393&gt;'Intro &amp; Setup'!$BS$2), "X", ""))</f>
        <v/>
      </c>
      <c r="Q393" s="19" t="str">
        <f t="shared" si="16"/>
        <v/>
      </c>
      <c r="S393" s="75">
        <f t="shared" si="17"/>
        <v>0</v>
      </c>
    </row>
    <row r="394" spans="1:19" x14ac:dyDescent="0.25">
      <c r="A394" s="55"/>
      <c r="B394" s="111"/>
      <c r="C394" s="112"/>
      <c r="D394" s="113"/>
      <c r="E394" s="113"/>
      <c r="F394" s="112"/>
      <c r="G394" s="114"/>
      <c r="H394" s="115"/>
      <c r="I394" s="55"/>
      <c r="L394" s="53" t="str">
        <f>IF(OR(F394="", G394=""), "", IFERROR(INDEX('Sub Contractors'!$C$11:$C$49, MATCH(F394, 'Sub Contractors'!$B$11:$B$49, 0)), ""))</f>
        <v/>
      </c>
      <c r="M394" s="44" t="str">
        <f t="shared" si="15"/>
        <v/>
      </c>
      <c r="O394" s="19" t="str">
        <f>IF($B394="", "", IF(OR($B394&lt;'Intro &amp; Setup'!$BS$4, $B394&gt;'Intro &amp; Setup'!$BS$2), "X", ""))</f>
        <v/>
      </c>
      <c r="Q394" s="19" t="str">
        <f t="shared" si="16"/>
        <v/>
      </c>
      <c r="S394" s="75">
        <f t="shared" si="17"/>
        <v>0</v>
      </c>
    </row>
    <row r="395" spans="1:19" x14ac:dyDescent="0.25">
      <c r="A395" s="55"/>
      <c r="B395" s="111"/>
      <c r="C395" s="112"/>
      <c r="D395" s="113"/>
      <c r="E395" s="113"/>
      <c r="F395" s="112"/>
      <c r="G395" s="114"/>
      <c r="H395" s="115"/>
      <c r="I395" s="55"/>
      <c r="L395" s="53" t="str">
        <f>IF(OR(F395="", G395=""), "", IFERROR(INDEX('Sub Contractors'!$C$11:$C$49, MATCH(F395, 'Sub Contractors'!$B$11:$B$49, 0)), ""))</f>
        <v/>
      </c>
      <c r="M395" s="44" t="str">
        <f t="shared" si="15"/>
        <v/>
      </c>
      <c r="O395" s="19" t="str">
        <f>IF($B395="", "", IF(OR($B395&lt;'Intro &amp; Setup'!$BS$4, $B395&gt;'Intro &amp; Setup'!$BS$2), "X", ""))</f>
        <v/>
      </c>
      <c r="Q395" s="19" t="str">
        <f t="shared" si="16"/>
        <v/>
      </c>
      <c r="S395" s="75">
        <f t="shared" si="17"/>
        <v>0</v>
      </c>
    </row>
    <row r="396" spans="1:19" x14ac:dyDescent="0.25">
      <c r="A396" s="55"/>
      <c r="B396" s="111"/>
      <c r="C396" s="112"/>
      <c r="D396" s="113"/>
      <c r="E396" s="113"/>
      <c r="F396" s="112"/>
      <c r="G396" s="114"/>
      <c r="H396" s="115"/>
      <c r="I396" s="55"/>
      <c r="L396" s="53" t="str">
        <f>IF(OR(F396="", G396=""), "", IFERROR(INDEX('Sub Contractors'!$C$11:$C$49, MATCH(F396, 'Sub Contractors'!$B$11:$B$49, 0)), ""))</f>
        <v/>
      </c>
      <c r="M396" s="44" t="str">
        <f t="shared" ref="M396:M459" si="18">IF($L396="", "", $L396*$G396*24)</f>
        <v/>
      </c>
      <c r="O396" s="19" t="str">
        <f>IF($B396="", "", IF(OR($B396&lt;'Intro &amp; Setup'!$BS$4, $B396&gt;'Intro &amp; Setup'!$BS$2), "X", ""))</f>
        <v/>
      </c>
      <c r="Q396" s="19" t="str">
        <f t="shared" ref="Q396:Q459" si="19">IF($B396="", "", TEXT($B396, "mmm yyyy"))</f>
        <v/>
      </c>
      <c r="S396" s="75">
        <f t="shared" ref="S396:S459" si="20">$E396-$D396-$H396</f>
        <v>0</v>
      </c>
    </row>
    <row r="397" spans="1:19" x14ac:dyDescent="0.25">
      <c r="A397" s="55"/>
      <c r="B397" s="111"/>
      <c r="C397" s="112"/>
      <c r="D397" s="113"/>
      <c r="E397" s="113"/>
      <c r="F397" s="112"/>
      <c r="G397" s="114"/>
      <c r="H397" s="115"/>
      <c r="I397" s="55"/>
      <c r="L397" s="53" t="str">
        <f>IF(OR(F397="", G397=""), "", IFERROR(INDEX('Sub Contractors'!$C$11:$C$49, MATCH(F397, 'Sub Contractors'!$B$11:$B$49, 0)), ""))</f>
        <v/>
      </c>
      <c r="M397" s="44" t="str">
        <f t="shared" si="18"/>
        <v/>
      </c>
      <c r="O397" s="19" t="str">
        <f>IF($B397="", "", IF(OR($B397&lt;'Intro &amp; Setup'!$BS$4, $B397&gt;'Intro &amp; Setup'!$BS$2), "X", ""))</f>
        <v/>
      </c>
      <c r="Q397" s="19" t="str">
        <f t="shared" si="19"/>
        <v/>
      </c>
      <c r="S397" s="75">
        <f t="shared" si="20"/>
        <v>0</v>
      </c>
    </row>
    <row r="398" spans="1:19" x14ac:dyDescent="0.25">
      <c r="A398" s="55"/>
      <c r="B398" s="111"/>
      <c r="C398" s="112"/>
      <c r="D398" s="113"/>
      <c r="E398" s="113"/>
      <c r="F398" s="112"/>
      <c r="G398" s="114"/>
      <c r="H398" s="115"/>
      <c r="I398" s="55"/>
      <c r="L398" s="53" t="str">
        <f>IF(OR(F398="", G398=""), "", IFERROR(INDEX('Sub Contractors'!$C$11:$C$49, MATCH(F398, 'Sub Contractors'!$B$11:$B$49, 0)), ""))</f>
        <v/>
      </c>
      <c r="M398" s="44" t="str">
        <f t="shared" si="18"/>
        <v/>
      </c>
      <c r="O398" s="19" t="str">
        <f>IF($B398="", "", IF(OR($B398&lt;'Intro &amp; Setup'!$BS$4, $B398&gt;'Intro &amp; Setup'!$BS$2), "X", ""))</f>
        <v/>
      </c>
      <c r="Q398" s="19" t="str">
        <f t="shared" si="19"/>
        <v/>
      </c>
      <c r="S398" s="75">
        <f t="shared" si="20"/>
        <v>0</v>
      </c>
    </row>
    <row r="399" spans="1:19" x14ac:dyDescent="0.25">
      <c r="A399" s="55"/>
      <c r="B399" s="111"/>
      <c r="C399" s="112"/>
      <c r="D399" s="113"/>
      <c r="E399" s="113"/>
      <c r="F399" s="112"/>
      <c r="G399" s="114"/>
      <c r="H399" s="115"/>
      <c r="I399" s="55"/>
      <c r="L399" s="53" t="str">
        <f>IF(OR(F399="", G399=""), "", IFERROR(INDEX('Sub Contractors'!$C$11:$C$49, MATCH(F399, 'Sub Contractors'!$B$11:$B$49, 0)), ""))</f>
        <v/>
      </c>
      <c r="M399" s="44" t="str">
        <f t="shared" si="18"/>
        <v/>
      </c>
      <c r="O399" s="19" t="str">
        <f>IF($B399="", "", IF(OR($B399&lt;'Intro &amp; Setup'!$BS$4, $B399&gt;'Intro &amp; Setup'!$BS$2), "X", ""))</f>
        <v/>
      </c>
      <c r="Q399" s="19" t="str">
        <f t="shared" si="19"/>
        <v/>
      </c>
      <c r="S399" s="75">
        <f t="shared" si="20"/>
        <v>0</v>
      </c>
    </row>
    <row r="400" spans="1:19" x14ac:dyDescent="0.25">
      <c r="A400" s="55"/>
      <c r="B400" s="111"/>
      <c r="C400" s="112"/>
      <c r="D400" s="113"/>
      <c r="E400" s="113"/>
      <c r="F400" s="112"/>
      <c r="G400" s="114"/>
      <c r="H400" s="115"/>
      <c r="I400" s="55"/>
      <c r="L400" s="53" t="str">
        <f>IF(OR(F400="", G400=""), "", IFERROR(INDEX('Sub Contractors'!$C$11:$C$49, MATCH(F400, 'Sub Contractors'!$B$11:$B$49, 0)), ""))</f>
        <v/>
      </c>
      <c r="M400" s="44" t="str">
        <f t="shared" si="18"/>
        <v/>
      </c>
      <c r="O400" s="19" t="str">
        <f>IF($B400="", "", IF(OR($B400&lt;'Intro &amp; Setup'!$BS$4, $B400&gt;'Intro &amp; Setup'!$BS$2), "X", ""))</f>
        <v/>
      </c>
      <c r="Q400" s="19" t="str">
        <f t="shared" si="19"/>
        <v/>
      </c>
      <c r="S400" s="75">
        <f t="shared" si="20"/>
        <v>0</v>
      </c>
    </row>
    <row r="401" spans="1:19" x14ac:dyDescent="0.25">
      <c r="A401" s="55"/>
      <c r="B401" s="111"/>
      <c r="C401" s="112"/>
      <c r="D401" s="113"/>
      <c r="E401" s="113"/>
      <c r="F401" s="112"/>
      <c r="G401" s="114"/>
      <c r="H401" s="115"/>
      <c r="I401" s="55"/>
      <c r="L401" s="53" t="str">
        <f>IF(OR(F401="", G401=""), "", IFERROR(INDEX('Sub Contractors'!$C$11:$C$49, MATCH(F401, 'Sub Contractors'!$B$11:$B$49, 0)), ""))</f>
        <v/>
      </c>
      <c r="M401" s="44" t="str">
        <f t="shared" si="18"/>
        <v/>
      </c>
      <c r="O401" s="19" t="str">
        <f>IF($B401="", "", IF(OR($B401&lt;'Intro &amp; Setup'!$BS$4, $B401&gt;'Intro &amp; Setup'!$BS$2), "X", ""))</f>
        <v/>
      </c>
      <c r="Q401" s="19" t="str">
        <f t="shared" si="19"/>
        <v/>
      </c>
      <c r="S401" s="75">
        <f t="shared" si="20"/>
        <v>0</v>
      </c>
    </row>
    <row r="402" spans="1:19" x14ac:dyDescent="0.25">
      <c r="A402" s="55"/>
      <c r="B402" s="111"/>
      <c r="C402" s="112"/>
      <c r="D402" s="113"/>
      <c r="E402" s="113"/>
      <c r="F402" s="112"/>
      <c r="G402" s="114"/>
      <c r="H402" s="115"/>
      <c r="I402" s="55"/>
      <c r="L402" s="53" t="str">
        <f>IF(OR(F402="", G402=""), "", IFERROR(INDEX('Sub Contractors'!$C$11:$C$49, MATCH(F402, 'Sub Contractors'!$B$11:$B$49, 0)), ""))</f>
        <v/>
      </c>
      <c r="M402" s="44" t="str">
        <f t="shared" si="18"/>
        <v/>
      </c>
      <c r="O402" s="19" t="str">
        <f>IF($B402="", "", IF(OR($B402&lt;'Intro &amp; Setup'!$BS$4, $B402&gt;'Intro &amp; Setup'!$BS$2), "X", ""))</f>
        <v/>
      </c>
      <c r="Q402" s="19" t="str">
        <f t="shared" si="19"/>
        <v/>
      </c>
      <c r="S402" s="75">
        <f t="shared" si="20"/>
        <v>0</v>
      </c>
    </row>
    <row r="403" spans="1:19" x14ac:dyDescent="0.25">
      <c r="A403" s="55"/>
      <c r="B403" s="111"/>
      <c r="C403" s="112"/>
      <c r="D403" s="113"/>
      <c r="E403" s="113"/>
      <c r="F403" s="112"/>
      <c r="G403" s="114"/>
      <c r="H403" s="115"/>
      <c r="I403" s="55"/>
      <c r="L403" s="53" t="str">
        <f>IF(OR(F403="", G403=""), "", IFERROR(INDEX('Sub Contractors'!$C$11:$C$49, MATCH(F403, 'Sub Contractors'!$B$11:$B$49, 0)), ""))</f>
        <v/>
      </c>
      <c r="M403" s="44" t="str">
        <f t="shared" si="18"/>
        <v/>
      </c>
      <c r="O403" s="19" t="str">
        <f>IF($B403="", "", IF(OR($B403&lt;'Intro &amp; Setup'!$BS$4, $B403&gt;'Intro &amp; Setup'!$BS$2), "X", ""))</f>
        <v/>
      </c>
      <c r="Q403" s="19" t="str">
        <f t="shared" si="19"/>
        <v/>
      </c>
      <c r="S403" s="75">
        <f t="shared" si="20"/>
        <v>0</v>
      </c>
    </row>
    <row r="404" spans="1:19" x14ac:dyDescent="0.25">
      <c r="A404" s="55"/>
      <c r="B404" s="111"/>
      <c r="C404" s="112"/>
      <c r="D404" s="113"/>
      <c r="E404" s="113"/>
      <c r="F404" s="112"/>
      <c r="G404" s="114"/>
      <c r="H404" s="115"/>
      <c r="I404" s="55"/>
      <c r="L404" s="53" t="str">
        <f>IF(OR(F404="", G404=""), "", IFERROR(INDEX('Sub Contractors'!$C$11:$C$49, MATCH(F404, 'Sub Contractors'!$B$11:$B$49, 0)), ""))</f>
        <v/>
      </c>
      <c r="M404" s="44" t="str">
        <f t="shared" si="18"/>
        <v/>
      </c>
      <c r="O404" s="19" t="str">
        <f>IF($B404="", "", IF(OR($B404&lt;'Intro &amp; Setup'!$BS$4, $B404&gt;'Intro &amp; Setup'!$BS$2), "X", ""))</f>
        <v/>
      </c>
      <c r="Q404" s="19" t="str">
        <f t="shared" si="19"/>
        <v/>
      </c>
      <c r="S404" s="75">
        <f t="shared" si="20"/>
        <v>0</v>
      </c>
    </row>
    <row r="405" spans="1:19" x14ac:dyDescent="0.25">
      <c r="A405" s="55"/>
      <c r="B405" s="111"/>
      <c r="C405" s="112"/>
      <c r="D405" s="113"/>
      <c r="E405" s="113"/>
      <c r="F405" s="112"/>
      <c r="G405" s="114"/>
      <c r="H405" s="115"/>
      <c r="I405" s="55"/>
      <c r="L405" s="53" t="str">
        <f>IF(OR(F405="", G405=""), "", IFERROR(INDEX('Sub Contractors'!$C$11:$C$49, MATCH(F405, 'Sub Contractors'!$B$11:$B$49, 0)), ""))</f>
        <v/>
      </c>
      <c r="M405" s="44" t="str">
        <f t="shared" si="18"/>
        <v/>
      </c>
      <c r="O405" s="19" t="str">
        <f>IF($B405="", "", IF(OR($B405&lt;'Intro &amp; Setup'!$BS$4, $B405&gt;'Intro &amp; Setup'!$BS$2), "X", ""))</f>
        <v/>
      </c>
      <c r="Q405" s="19" t="str">
        <f t="shared" si="19"/>
        <v/>
      </c>
      <c r="S405" s="75">
        <f t="shared" si="20"/>
        <v>0</v>
      </c>
    </row>
    <row r="406" spans="1:19" x14ac:dyDescent="0.25">
      <c r="A406" s="55"/>
      <c r="B406" s="111"/>
      <c r="C406" s="112"/>
      <c r="D406" s="113"/>
      <c r="E406" s="113"/>
      <c r="F406" s="112"/>
      <c r="G406" s="114"/>
      <c r="H406" s="115"/>
      <c r="I406" s="55"/>
      <c r="L406" s="53" t="str">
        <f>IF(OR(F406="", G406=""), "", IFERROR(INDEX('Sub Contractors'!$C$11:$C$49, MATCH(F406, 'Sub Contractors'!$B$11:$B$49, 0)), ""))</f>
        <v/>
      </c>
      <c r="M406" s="44" t="str">
        <f t="shared" si="18"/>
        <v/>
      </c>
      <c r="O406" s="19" t="str">
        <f>IF($B406="", "", IF(OR($B406&lt;'Intro &amp; Setup'!$BS$4, $B406&gt;'Intro &amp; Setup'!$BS$2), "X", ""))</f>
        <v/>
      </c>
      <c r="Q406" s="19" t="str">
        <f t="shared" si="19"/>
        <v/>
      </c>
      <c r="S406" s="75">
        <f t="shared" si="20"/>
        <v>0</v>
      </c>
    </row>
    <row r="407" spans="1:19" x14ac:dyDescent="0.25">
      <c r="A407" s="55"/>
      <c r="B407" s="111"/>
      <c r="C407" s="112"/>
      <c r="D407" s="113"/>
      <c r="E407" s="113"/>
      <c r="F407" s="112"/>
      <c r="G407" s="114"/>
      <c r="H407" s="115"/>
      <c r="I407" s="55"/>
      <c r="L407" s="53" t="str">
        <f>IF(OR(F407="", G407=""), "", IFERROR(INDEX('Sub Contractors'!$C$11:$C$49, MATCH(F407, 'Sub Contractors'!$B$11:$B$49, 0)), ""))</f>
        <v/>
      </c>
      <c r="M407" s="44" t="str">
        <f t="shared" si="18"/>
        <v/>
      </c>
      <c r="O407" s="19" t="str">
        <f>IF($B407="", "", IF(OR($B407&lt;'Intro &amp; Setup'!$BS$4, $B407&gt;'Intro &amp; Setup'!$BS$2), "X", ""))</f>
        <v/>
      </c>
      <c r="Q407" s="19" t="str">
        <f t="shared" si="19"/>
        <v/>
      </c>
      <c r="S407" s="75">
        <f t="shared" si="20"/>
        <v>0</v>
      </c>
    </row>
    <row r="408" spans="1:19" x14ac:dyDescent="0.25">
      <c r="A408" s="55"/>
      <c r="B408" s="111"/>
      <c r="C408" s="112"/>
      <c r="D408" s="113"/>
      <c r="E408" s="113"/>
      <c r="F408" s="112"/>
      <c r="G408" s="114"/>
      <c r="H408" s="115"/>
      <c r="I408" s="55"/>
      <c r="L408" s="53" t="str">
        <f>IF(OR(F408="", G408=""), "", IFERROR(INDEX('Sub Contractors'!$C$11:$C$49, MATCH(F408, 'Sub Contractors'!$B$11:$B$49, 0)), ""))</f>
        <v/>
      </c>
      <c r="M408" s="44" t="str">
        <f t="shared" si="18"/>
        <v/>
      </c>
      <c r="O408" s="19" t="str">
        <f>IF($B408="", "", IF(OR($B408&lt;'Intro &amp; Setup'!$BS$4, $B408&gt;'Intro &amp; Setup'!$BS$2), "X", ""))</f>
        <v/>
      </c>
      <c r="Q408" s="19" t="str">
        <f t="shared" si="19"/>
        <v/>
      </c>
      <c r="S408" s="75">
        <f t="shared" si="20"/>
        <v>0</v>
      </c>
    </row>
    <row r="409" spans="1:19" x14ac:dyDescent="0.25">
      <c r="A409" s="55"/>
      <c r="B409" s="111"/>
      <c r="C409" s="112"/>
      <c r="D409" s="113"/>
      <c r="E409" s="113"/>
      <c r="F409" s="112"/>
      <c r="G409" s="114"/>
      <c r="H409" s="115"/>
      <c r="I409" s="55"/>
      <c r="L409" s="53" t="str">
        <f>IF(OR(F409="", G409=""), "", IFERROR(INDEX('Sub Contractors'!$C$11:$C$49, MATCH(F409, 'Sub Contractors'!$B$11:$B$49, 0)), ""))</f>
        <v/>
      </c>
      <c r="M409" s="44" t="str">
        <f t="shared" si="18"/>
        <v/>
      </c>
      <c r="O409" s="19" t="str">
        <f>IF($B409="", "", IF(OR($B409&lt;'Intro &amp; Setup'!$BS$4, $B409&gt;'Intro &amp; Setup'!$BS$2), "X", ""))</f>
        <v/>
      </c>
      <c r="Q409" s="19" t="str">
        <f t="shared" si="19"/>
        <v/>
      </c>
      <c r="S409" s="75">
        <f t="shared" si="20"/>
        <v>0</v>
      </c>
    </row>
    <row r="410" spans="1:19" x14ac:dyDescent="0.25">
      <c r="A410" s="55"/>
      <c r="B410" s="111"/>
      <c r="C410" s="112"/>
      <c r="D410" s="113"/>
      <c r="E410" s="113"/>
      <c r="F410" s="112"/>
      <c r="G410" s="114"/>
      <c r="H410" s="115"/>
      <c r="I410" s="55"/>
      <c r="L410" s="53" t="str">
        <f>IF(OR(F410="", G410=""), "", IFERROR(INDEX('Sub Contractors'!$C$11:$C$49, MATCH(F410, 'Sub Contractors'!$B$11:$B$49, 0)), ""))</f>
        <v/>
      </c>
      <c r="M410" s="44" t="str">
        <f t="shared" si="18"/>
        <v/>
      </c>
      <c r="O410" s="19" t="str">
        <f>IF($B410="", "", IF(OR($B410&lt;'Intro &amp; Setup'!$BS$4, $B410&gt;'Intro &amp; Setup'!$BS$2), "X", ""))</f>
        <v/>
      </c>
      <c r="Q410" s="19" t="str">
        <f t="shared" si="19"/>
        <v/>
      </c>
      <c r="S410" s="75">
        <f t="shared" si="20"/>
        <v>0</v>
      </c>
    </row>
    <row r="411" spans="1:19" x14ac:dyDescent="0.25">
      <c r="A411" s="55"/>
      <c r="B411" s="111"/>
      <c r="C411" s="112"/>
      <c r="D411" s="113"/>
      <c r="E411" s="113"/>
      <c r="F411" s="112"/>
      <c r="G411" s="114"/>
      <c r="H411" s="115"/>
      <c r="I411" s="55"/>
      <c r="L411" s="53" t="str">
        <f>IF(OR(F411="", G411=""), "", IFERROR(INDEX('Sub Contractors'!$C$11:$C$49, MATCH(F411, 'Sub Contractors'!$B$11:$B$49, 0)), ""))</f>
        <v/>
      </c>
      <c r="M411" s="44" t="str">
        <f t="shared" si="18"/>
        <v/>
      </c>
      <c r="O411" s="19" t="str">
        <f>IF($B411="", "", IF(OR($B411&lt;'Intro &amp; Setup'!$BS$4, $B411&gt;'Intro &amp; Setup'!$BS$2), "X", ""))</f>
        <v/>
      </c>
      <c r="Q411" s="19" t="str">
        <f t="shared" si="19"/>
        <v/>
      </c>
      <c r="S411" s="75">
        <f t="shared" si="20"/>
        <v>0</v>
      </c>
    </row>
    <row r="412" spans="1:19" x14ac:dyDescent="0.25">
      <c r="A412" s="55"/>
      <c r="B412" s="111"/>
      <c r="C412" s="112"/>
      <c r="D412" s="113"/>
      <c r="E412" s="113"/>
      <c r="F412" s="112"/>
      <c r="G412" s="114"/>
      <c r="H412" s="115"/>
      <c r="I412" s="55"/>
      <c r="L412" s="53" t="str">
        <f>IF(OR(F412="", G412=""), "", IFERROR(INDEX('Sub Contractors'!$C$11:$C$49, MATCH(F412, 'Sub Contractors'!$B$11:$B$49, 0)), ""))</f>
        <v/>
      </c>
      <c r="M412" s="44" t="str">
        <f t="shared" si="18"/>
        <v/>
      </c>
      <c r="O412" s="19" t="str">
        <f>IF($B412="", "", IF(OR($B412&lt;'Intro &amp; Setup'!$BS$4, $B412&gt;'Intro &amp; Setup'!$BS$2), "X", ""))</f>
        <v/>
      </c>
      <c r="Q412" s="19" t="str">
        <f t="shared" si="19"/>
        <v/>
      </c>
      <c r="S412" s="75">
        <f t="shared" si="20"/>
        <v>0</v>
      </c>
    </row>
    <row r="413" spans="1:19" x14ac:dyDescent="0.25">
      <c r="A413" s="55"/>
      <c r="B413" s="111"/>
      <c r="C413" s="112"/>
      <c r="D413" s="113"/>
      <c r="E413" s="113"/>
      <c r="F413" s="112"/>
      <c r="G413" s="114"/>
      <c r="H413" s="115"/>
      <c r="I413" s="55"/>
      <c r="L413" s="53" t="str">
        <f>IF(OR(F413="", G413=""), "", IFERROR(INDEX('Sub Contractors'!$C$11:$C$49, MATCH(F413, 'Sub Contractors'!$B$11:$B$49, 0)), ""))</f>
        <v/>
      </c>
      <c r="M413" s="44" t="str">
        <f t="shared" si="18"/>
        <v/>
      </c>
      <c r="O413" s="19" t="str">
        <f>IF($B413="", "", IF(OR($B413&lt;'Intro &amp; Setup'!$BS$4, $B413&gt;'Intro &amp; Setup'!$BS$2), "X", ""))</f>
        <v/>
      </c>
      <c r="Q413" s="19" t="str">
        <f t="shared" si="19"/>
        <v/>
      </c>
      <c r="S413" s="75">
        <f t="shared" si="20"/>
        <v>0</v>
      </c>
    </row>
    <row r="414" spans="1:19" x14ac:dyDescent="0.25">
      <c r="A414" s="55"/>
      <c r="B414" s="111"/>
      <c r="C414" s="112"/>
      <c r="D414" s="113"/>
      <c r="E414" s="113"/>
      <c r="F414" s="112"/>
      <c r="G414" s="114"/>
      <c r="H414" s="115"/>
      <c r="I414" s="55"/>
      <c r="L414" s="53" t="str">
        <f>IF(OR(F414="", G414=""), "", IFERROR(INDEX('Sub Contractors'!$C$11:$C$49, MATCH(F414, 'Sub Contractors'!$B$11:$B$49, 0)), ""))</f>
        <v/>
      </c>
      <c r="M414" s="44" t="str">
        <f t="shared" si="18"/>
        <v/>
      </c>
      <c r="O414" s="19" t="str">
        <f>IF($B414="", "", IF(OR($B414&lt;'Intro &amp; Setup'!$BS$4, $B414&gt;'Intro &amp; Setup'!$BS$2), "X", ""))</f>
        <v/>
      </c>
      <c r="Q414" s="19" t="str">
        <f t="shared" si="19"/>
        <v/>
      </c>
      <c r="S414" s="75">
        <f t="shared" si="20"/>
        <v>0</v>
      </c>
    </row>
    <row r="415" spans="1:19" x14ac:dyDescent="0.25">
      <c r="A415" s="55"/>
      <c r="B415" s="111"/>
      <c r="C415" s="112"/>
      <c r="D415" s="113"/>
      <c r="E415" s="113"/>
      <c r="F415" s="112"/>
      <c r="G415" s="114"/>
      <c r="H415" s="115"/>
      <c r="I415" s="55"/>
      <c r="L415" s="53" t="str">
        <f>IF(OR(F415="", G415=""), "", IFERROR(INDEX('Sub Contractors'!$C$11:$C$49, MATCH(F415, 'Sub Contractors'!$B$11:$B$49, 0)), ""))</f>
        <v/>
      </c>
      <c r="M415" s="44" t="str">
        <f t="shared" si="18"/>
        <v/>
      </c>
      <c r="O415" s="19" t="str">
        <f>IF($B415="", "", IF(OR($B415&lt;'Intro &amp; Setup'!$BS$4, $B415&gt;'Intro &amp; Setup'!$BS$2), "X", ""))</f>
        <v/>
      </c>
      <c r="Q415" s="19" t="str">
        <f t="shared" si="19"/>
        <v/>
      </c>
      <c r="S415" s="75">
        <f t="shared" si="20"/>
        <v>0</v>
      </c>
    </row>
    <row r="416" spans="1:19" x14ac:dyDescent="0.25">
      <c r="A416" s="55"/>
      <c r="B416" s="111"/>
      <c r="C416" s="112"/>
      <c r="D416" s="113"/>
      <c r="E416" s="113"/>
      <c r="F416" s="112"/>
      <c r="G416" s="114"/>
      <c r="H416" s="115"/>
      <c r="I416" s="55"/>
      <c r="L416" s="53" t="str">
        <f>IF(OR(F416="", G416=""), "", IFERROR(INDEX('Sub Contractors'!$C$11:$C$49, MATCH(F416, 'Sub Contractors'!$B$11:$B$49, 0)), ""))</f>
        <v/>
      </c>
      <c r="M416" s="44" t="str">
        <f t="shared" si="18"/>
        <v/>
      </c>
      <c r="O416" s="19" t="str">
        <f>IF($B416="", "", IF(OR($B416&lt;'Intro &amp; Setup'!$BS$4, $B416&gt;'Intro &amp; Setup'!$BS$2), "X", ""))</f>
        <v/>
      </c>
      <c r="Q416" s="19" t="str">
        <f t="shared" si="19"/>
        <v/>
      </c>
      <c r="S416" s="75">
        <f t="shared" si="20"/>
        <v>0</v>
      </c>
    </row>
    <row r="417" spans="1:19" x14ac:dyDescent="0.25">
      <c r="A417" s="55"/>
      <c r="B417" s="111"/>
      <c r="C417" s="112"/>
      <c r="D417" s="113"/>
      <c r="E417" s="113"/>
      <c r="F417" s="112"/>
      <c r="G417" s="114"/>
      <c r="H417" s="115"/>
      <c r="I417" s="55"/>
      <c r="L417" s="53" t="str">
        <f>IF(OR(F417="", G417=""), "", IFERROR(INDEX('Sub Contractors'!$C$11:$C$49, MATCH(F417, 'Sub Contractors'!$B$11:$B$49, 0)), ""))</f>
        <v/>
      </c>
      <c r="M417" s="44" t="str">
        <f t="shared" si="18"/>
        <v/>
      </c>
      <c r="O417" s="19" t="str">
        <f>IF($B417="", "", IF(OR($B417&lt;'Intro &amp; Setup'!$BS$4, $B417&gt;'Intro &amp; Setup'!$BS$2), "X", ""))</f>
        <v/>
      </c>
      <c r="Q417" s="19" t="str">
        <f t="shared" si="19"/>
        <v/>
      </c>
      <c r="S417" s="75">
        <f t="shared" si="20"/>
        <v>0</v>
      </c>
    </row>
    <row r="418" spans="1:19" x14ac:dyDescent="0.25">
      <c r="A418" s="55"/>
      <c r="B418" s="111"/>
      <c r="C418" s="112"/>
      <c r="D418" s="113"/>
      <c r="E418" s="113"/>
      <c r="F418" s="112"/>
      <c r="G418" s="114"/>
      <c r="H418" s="115"/>
      <c r="I418" s="55"/>
      <c r="L418" s="53" t="str">
        <f>IF(OR(F418="", G418=""), "", IFERROR(INDEX('Sub Contractors'!$C$11:$C$49, MATCH(F418, 'Sub Contractors'!$B$11:$B$49, 0)), ""))</f>
        <v/>
      </c>
      <c r="M418" s="44" t="str">
        <f t="shared" si="18"/>
        <v/>
      </c>
      <c r="O418" s="19" t="str">
        <f>IF($B418="", "", IF(OR($B418&lt;'Intro &amp; Setup'!$BS$4, $B418&gt;'Intro &amp; Setup'!$BS$2), "X", ""))</f>
        <v/>
      </c>
      <c r="Q418" s="19" t="str">
        <f t="shared" si="19"/>
        <v/>
      </c>
      <c r="S418" s="75">
        <f t="shared" si="20"/>
        <v>0</v>
      </c>
    </row>
    <row r="419" spans="1:19" x14ac:dyDescent="0.25">
      <c r="A419" s="55"/>
      <c r="B419" s="111"/>
      <c r="C419" s="112"/>
      <c r="D419" s="113"/>
      <c r="E419" s="113"/>
      <c r="F419" s="112"/>
      <c r="G419" s="114"/>
      <c r="H419" s="115"/>
      <c r="I419" s="55"/>
      <c r="L419" s="53" t="str">
        <f>IF(OR(F419="", G419=""), "", IFERROR(INDEX('Sub Contractors'!$C$11:$C$49, MATCH(F419, 'Sub Contractors'!$B$11:$B$49, 0)), ""))</f>
        <v/>
      </c>
      <c r="M419" s="44" t="str">
        <f t="shared" si="18"/>
        <v/>
      </c>
      <c r="O419" s="19" t="str">
        <f>IF($B419="", "", IF(OR($B419&lt;'Intro &amp; Setup'!$BS$4, $B419&gt;'Intro &amp; Setup'!$BS$2), "X", ""))</f>
        <v/>
      </c>
      <c r="Q419" s="19" t="str">
        <f t="shared" si="19"/>
        <v/>
      </c>
      <c r="S419" s="75">
        <f t="shared" si="20"/>
        <v>0</v>
      </c>
    </row>
    <row r="420" spans="1:19" x14ac:dyDescent="0.25">
      <c r="A420" s="55"/>
      <c r="B420" s="111"/>
      <c r="C420" s="112"/>
      <c r="D420" s="113"/>
      <c r="E420" s="113"/>
      <c r="F420" s="112"/>
      <c r="G420" s="114"/>
      <c r="H420" s="115"/>
      <c r="I420" s="55"/>
      <c r="L420" s="53" t="str">
        <f>IF(OR(F420="", G420=""), "", IFERROR(INDEX('Sub Contractors'!$C$11:$C$49, MATCH(F420, 'Sub Contractors'!$B$11:$B$49, 0)), ""))</f>
        <v/>
      </c>
      <c r="M420" s="44" t="str">
        <f t="shared" si="18"/>
        <v/>
      </c>
      <c r="O420" s="19" t="str">
        <f>IF($B420="", "", IF(OR($B420&lt;'Intro &amp; Setup'!$BS$4, $B420&gt;'Intro &amp; Setup'!$BS$2), "X", ""))</f>
        <v/>
      </c>
      <c r="Q420" s="19" t="str">
        <f t="shared" si="19"/>
        <v/>
      </c>
      <c r="S420" s="75">
        <f t="shared" si="20"/>
        <v>0</v>
      </c>
    </row>
    <row r="421" spans="1:19" x14ac:dyDescent="0.25">
      <c r="A421" s="55"/>
      <c r="B421" s="111"/>
      <c r="C421" s="112"/>
      <c r="D421" s="113"/>
      <c r="E421" s="113"/>
      <c r="F421" s="112"/>
      <c r="G421" s="114"/>
      <c r="H421" s="115"/>
      <c r="I421" s="55"/>
      <c r="L421" s="53" t="str">
        <f>IF(OR(F421="", G421=""), "", IFERROR(INDEX('Sub Contractors'!$C$11:$C$49, MATCH(F421, 'Sub Contractors'!$B$11:$B$49, 0)), ""))</f>
        <v/>
      </c>
      <c r="M421" s="44" t="str">
        <f t="shared" si="18"/>
        <v/>
      </c>
      <c r="O421" s="19" t="str">
        <f>IF($B421="", "", IF(OR($B421&lt;'Intro &amp; Setup'!$BS$4, $B421&gt;'Intro &amp; Setup'!$BS$2), "X", ""))</f>
        <v/>
      </c>
      <c r="Q421" s="19" t="str">
        <f t="shared" si="19"/>
        <v/>
      </c>
      <c r="S421" s="75">
        <f t="shared" si="20"/>
        <v>0</v>
      </c>
    </row>
    <row r="422" spans="1:19" x14ac:dyDescent="0.25">
      <c r="A422" s="55"/>
      <c r="B422" s="111"/>
      <c r="C422" s="112"/>
      <c r="D422" s="113"/>
      <c r="E422" s="113"/>
      <c r="F422" s="112"/>
      <c r="G422" s="114"/>
      <c r="H422" s="115"/>
      <c r="I422" s="55"/>
      <c r="L422" s="53" t="str">
        <f>IF(OR(F422="", G422=""), "", IFERROR(INDEX('Sub Contractors'!$C$11:$C$49, MATCH(F422, 'Sub Contractors'!$B$11:$B$49, 0)), ""))</f>
        <v/>
      </c>
      <c r="M422" s="44" t="str">
        <f t="shared" si="18"/>
        <v/>
      </c>
      <c r="O422" s="19" t="str">
        <f>IF($B422="", "", IF(OR($B422&lt;'Intro &amp; Setup'!$BS$4, $B422&gt;'Intro &amp; Setup'!$BS$2), "X", ""))</f>
        <v/>
      </c>
      <c r="Q422" s="19" t="str">
        <f t="shared" si="19"/>
        <v/>
      </c>
      <c r="S422" s="75">
        <f t="shared" si="20"/>
        <v>0</v>
      </c>
    </row>
    <row r="423" spans="1:19" x14ac:dyDescent="0.25">
      <c r="A423" s="55"/>
      <c r="B423" s="111"/>
      <c r="C423" s="112"/>
      <c r="D423" s="113"/>
      <c r="E423" s="113"/>
      <c r="F423" s="112"/>
      <c r="G423" s="114"/>
      <c r="H423" s="115"/>
      <c r="I423" s="55"/>
      <c r="L423" s="53" t="str">
        <f>IF(OR(F423="", G423=""), "", IFERROR(INDEX('Sub Contractors'!$C$11:$C$49, MATCH(F423, 'Sub Contractors'!$B$11:$B$49, 0)), ""))</f>
        <v/>
      </c>
      <c r="M423" s="44" t="str">
        <f t="shared" si="18"/>
        <v/>
      </c>
      <c r="O423" s="19" t="str">
        <f>IF($B423="", "", IF(OR($B423&lt;'Intro &amp; Setup'!$BS$4, $B423&gt;'Intro &amp; Setup'!$BS$2), "X", ""))</f>
        <v/>
      </c>
      <c r="Q423" s="19" t="str">
        <f t="shared" si="19"/>
        <v/>
      </c>
      <c r="S423" s="75">
        <f t="shared" si="20"/>
        <v>0</v>
      </c>
    </row>
    <row r="424" spans="1:19" x14ac:dyDescent="0.25">
      <c r="A424" s="55"/>
      <c r="B424" s="111"/>
      <c r="C424" s="112"/>
      <c r="D424" s="113"/>
      <c r="E424" s="113"/>
      <c r="F424" s="112"/>
      <c r="G424" s="114"/>
      <c r="H424" s="115"/>
      <c r="I424" s="55"/>
      <c r="L424" s="53" t="str">
        <f>IF(OR(F424="", G424=""), "", IFERROR(INDEX('Sub Contractors'!$C$11:$C$49, MATCH(F424, 'Sub Contractors'!$B$11:$B$49, 0)), ""))</f>
        <v/>
      </c>
      <c r="M424" s="44" t="str">
        <f t="shared" si="18"/>
        <v/>
      </c>
      <c r="O424" s="19" t="str">
        <f>IF($B424="", "", IF(OR($B424&lt;'Intro &amp; Setup'!$BS$4, $B424&gt;'Intro &amp; Setup'!$BS$2), "X", ""))</f>
        <v/>
      </c>
      <c r="Q424" s="19" t="str">
        <f t="shared" si="19"/>
        <v/>
      </c>
      <c r="S424" s="75">
        <f t="shared" si="20"/>
        <v>0</v>
      </c>
    </row>
    <row r="425" spans="1:19" x14ac:dyDescent="0.25">
      <c r="A425" s="55"/>
      <c r="B425" s="111"/>
      <c r="C425" s="112"/>
      <c r="D425" s="113"/>
      <c r="E425" s="113"/>
      <c r="F425" s="112"/>
      <c r="G425" s="114"/>
      <c r="H425" s="115"/>
      <c r="I425" s="55"/>
      <c r="L425" s="53" t="str">
        <f>IF(OR(F425="", G425=""), "", IFERROR(INDEX('Sub Contractors'!$C$11:$C$49, MATCH(F425, 'Sub Contractors'!$B$11:$B$49, 0)), ""))</f>
        <v/>
      </c>
      <c r="M425" s="44" t="str">
        <f t="shared" si="18"/>
        <v/>
      </c>
      <c r="O425" s="19" t="str">
        <f>IF($B425="", "", IF(OR($B425&lt;'Intro &amp; Setup'!$BS$4, $B425&gt;'Intro &amp; Setup'!$BS$2), "X", ""))</f>
        <v/>
      </c>
      <c r="Q425" s="19" t="str">
        <f t="shared" si="19"/>
        <v/>
      </c>
      <c r="S425" s="75">
        <f t="shared" si="20"/>
        <v>0</v>
      </c>
    </row>
    <row r="426" spans="1:19" x14ac:dyDescent="0.25">
      <c r="A426" s="55"/>
      <c r="B426" s="111"/>
      <c r="C426" s="112"/>
      <c r="D426" s="113"/>
      <c r="E426" s="113"/>
      <c r="F426" s="112"/>
      <c r="G426" s="114"/>
      <c r="H426" s="115"/>
      <c r="I426" s="55"/>
      <c r="L426" s="53" t="str">
        <f>IF(OR(F426="", G426=""), "", IFERROR(INDEX('Sub Contractors'!$C$11:$C$49, MATCH(F426, 'Sub Contractors'!$B$11:$B$49, 0)), ""))</f>
        <v/>
      </c>
      <c r="M426" s="44" t="str">
        <f t="shared" si="18"/>
        <v/>
      </c>
      <c r="O426" s="19" t="str">
        <f>IF($B426="", "", IF(OR($B426&lt;'Intro &amp; Setup'!$BS$4, $B426&gt;'Intro &amp; Setup'!$BS$2), "X", ""))</f>
        <v/>
      </c>
      <c r="Q426" s="19" t="str">
        <f t="shared" si="19"/>
        <v/>
      </c>
      <c r="S426" s="75">
        <f t="shared" si="20"/>
        <v>0</v>
      </c>
    </row>
    <row r="427" spans="1:19" x14ac:dyDescent="0.25">
      <c r="A427" s="55"/>
      <c r="B427" s="111"/>
      <c r="C427" s="112"/>
      <c r="D427" s="113"/>
      <c r="E427" s="113"/>
      <c r="F427" s="112"/>
      <c r="G427" s="114"/>
      <c r="H427" s="115"/>
      <c r="I427" s="55"/>
      <c r="L427" s="53" t="str">
        <f>IF(OR(F427="", G427=""), "", IFERROR(INDEX('Sub Contractors'!$C$11:$C$49, MATCH(F427, 'Sub Contractors'!$B$11:$B$49, 0)), ""))</f>
        <v/>
      </c>
      <c r="M427" s="44" t="str">
        <f t="shared" si="18"/>
        <v/>
      </c>
      <c r="O427" s="19" t="str">
        <f>IF($B427="", "", IF(OR($B427&lt;'Intro &amp; Setup'!$BS$4, $B427&gt;'Intro &amp; Setup'!$BS$2), "X", ""))</f>
        <v/>
      </c>
      <c r="Q427" s="19" t="str">
        <f t="shared" si="19"/>
        <v/>
      </c>
      <c r="S427" s="75">
        <f t="shared" si="20"/>
        <v>0</v>
      </c>
    </row>
    <row r="428" spans="1:19" x14ac:dyDescent="0.25">
      <c r="A428" s="55"/>
      <c r="B428" s="111"/>
      <c r="C428" s="112"/>
      <c r="D428" s="113"/>
      <c r="E428" s="113"/>
      <c r="F428" s="112"/>
      <c r="G428" s="114"/>
      <c r="H428" s="115"/>
      <c r="I428" s="55"/>
      <c r="L428" s="53" t="str">
        <f>IF(OR(F428="", G428=""), "", IFERROR(INDEX('Sub Contractors'!$C$11:$C$49, MATCH(F428, 'Sub Contractors'!$B$11:$B$49, 0)), ""))</f>
        <v/>
      </c>
      <c r="M428" s="44" t="str">
        <f t="shared" si="18"/>
        <v/>
      </c>
      <c r="O428" s="19" t="str">
        <f>IF($B428="", "", IF(OR($B428&lt;'Intro &amp; Setup'!$BS$4, $B428&gt;'Intro &amp; Setup'!$BS$2), "X", ""))</f>
        <v/>
      </c>
      <c r="Q428" s="19" t="str">
        <f t="shared" si="19"/>
        <v/>
      </c>
      <c r="S428" s="75">
        <f t="shared" si="20"/>
        <v>0</v>
      </c>
    </row>
    <row r="429" spans="1:19" x14ac:dyDescent="0.25">
      <c r="A429" s="55"/>
      <c r="B429" s="111"/>
      <c r="C429" s="112"/>
      <c r="D429" s="113"/>
      <c r="E429" s="113"/>
      <c r="F429" s="112"/>
      <c r="G429" s="114"/>
      <c r="H429" s="115"/>
      <c r="I429" s="55"/>
      <c r="L429" s="53" t="str">
        <f>IF(OR(F429="", G429=""), "", IFERROR(INDEX('Sub Contractors'!$C$11:$C$49, MATCH(F429, 'Sub Contractors'!$B$11:$B$49, 0)), ""))</f>
        <v/>
      </c>
      <c r="M429" s="44" t="str">
        <f t="shared" si="18"/>
        <v/>
      </c>
      <c r="O429" s="19" t="str">
        <f>IF($B429="", "", IF(OR($B429&lt;'Intro &amp; Setup'!$BS$4, $B429&gt;'Intro &amp; Setup'!$BS$2), "X", ""))</f>
        <v/>
      </c>
      <c r="Q429" s="19" t="str">
        <f t="shared" si="19"/>
        <v/>
      </c>
      <c r="S429" s="75">
        <f t="shared" si="20"/>
        <v>0</v>
      </c>
    </row>
    <row r="430" spans="1:19" x14ac:dyDescent="0.25">
      <c r="A430" s="55"/>
      <c r="B430" s="111"/>
      <c r="C430" s="112"/>
      <c r="D430" s="113"/>
      <c r="E430" s="113"/>
      <c r="F430" s="112"/>
      <c r="G430" s="114"/>
      <c r="H430" s="115"/>
      <c r="I430" s="55"/>
      <c r="L430" s="53" t="str">
        <f>IF(OR(F430="", G430=""), "", IFERROR(INDEX('Sub Contractors'!$C$11:$C$49, MATCH(F430, 'Sub Contractors'!$B$11:$B$49, 0)), ""))</f>
        <v/>
      </c>
      <c r="M430" s="44" t="str">
        <f t="shared" si="18"/>
        <v/>
      </c>
      <c r="O430" s="19" t="str">
        <f>IF($B430="", "", IF(OR($B430&lt;'Intro &amp; Setup'!$BS$4, $B430&gt;'Intro &amp; Setup'!$BS$2), "X", ""))</f>
        <v/>
      </c>
      <c r="Q430" s="19" t="str">
        <f t="shared" si="19"/>
        <v/>
      </c>
      <c r="S430" s="75">
        <f t="shared" si="20"/>
        <v>0</v>
      </c>
    </row>
    <row r="431" spans="1:19" x14ac:dyDescent="0.25">
      <c r="A431" s="55"/>
      <c r="B431" s="111"/>
      <c r="C431" s="112"/>
      <c r="D431" s="113"/>
      <c r="E431" s="113"/>
      <c r="F431" s="112"/>
      <c r="G431" s="114"/>
      <c r="H431" s="115"/>
      <c r="I431" s="55"/>
      <c r="L431" s="53" t="str">
        <f>IF(OR(F431="", G431=""), "", IFERROR(INDEX('Sub Contractors'!$C$11:$C$49, MATCH(F431, 'Sub Contractors'!$B$11:$B$49, 0)), ""))</f>
        <v/>
      </c>
      <c r="M431" s="44" t="str">
        <f t="shared" si="18"/>
        <v/>
      </c>
      <c r="O431" s="19" t="str">
        <f>IF($B431="", "", IF(OR($B431&lt;'Intro &amp; Setup'!$BS$4, $B431&gt;'Intro &amp; Setup'!$BS$2), "X", ""))</f>
        <v/>
      </c>
      <c r="Q431" s="19" t="str">
        <f t="shared" si="19"/>
        <v/>
      </c>
      <c r="S431" s="75">
        <f t="shared" si="20"/>
        <v>0</v>
      </c>
    </row>
    <row r="432" spans="1:19" x14ac:dyDescent="0.25">
      <c r="A432" s="55"/>
      <c r="B432" s="111"/>
      <c r="C432" s="112"/>
      <c r="D432" s="113"/>
      <c r="E432" s="113"/>
      <c r="F432" s="112"/>
      <c r="G432" s="114"/>
      <c r="H432" s="115"/>
      <c r="I432" s="55"/>
      <c r="L432" s="53" t="str">
        <f>IF(OR(F432="", G432=""), "", IFERROR(INDEX('Sub Contractors'!$C$11:$C$49, MATCH(F432, 'Sub Contractors'!$B$11:$B$49, 0)), ""))</f>
        <v/>
      </c>
      <c r="M432" s="44" t="str">
        <f t="shared" si="18"/>
        <v/>
      </c>
      <c r="O432" s="19" t="str">
        <f>IF($B432="", "", IF(OR($B432&lt;'Intro &amp; Setup'!$BS$4, $B432&gt;'Intro &amp; Setup'!$BS$2), "X", ""))</f>
        <v/>
      </c>
      <c r="Q432" s="19" t="str">
        <f t="shared" si="19"/>
        <v/>
      </c>
      <c r="S432" s="75">
        <f t="shared" si="20"/>
        <v>0</v>
      </c>
    </row>
    <row r="433" spans="1:19" x14ac:dyDescent="0.25">
      <c r="A433" s="55"/>
      <c r="B433" s="111"/>
      <c r="C433" s="112"/>
      <c r="D433" s="113"/>
      <c r="E433" s="113"/>
      <c r="F433" s="112"/>
      <c r="G433" s="114"/>
      <c r="H433" s="115"/>
      <c r="I433" s="55"/>
      <c r="L433" s="53" t="str">
        <f>IF(OR(F433="", G433=""), "", IFERROR(INDEX('Sub Contractors'!$C$11:$C$49, MATCH(F433, 'Sub Contractors'!$B$11:$B$49, 0)), ""))</f>
        <v/>
      </c>
      <c r="M433" s="44" t="str">
        <f t="shared" si="18"/>
        <v/>
      </c>
      <c r="O433" s="19" t="str">
        <f>IF($B433="", "", IF(OR($B433&lt;'Intro &amp; Setup'!$BS$4, $B433&gt;'Intro &amp; Setup'!$BS$2), "X", ""))</f>
        <v/>
      </c>
      <c r="Q433" s="19" t="str">
        <f t="shared" si="19"/>
        <v/>
      </c>
      <c r="S433" s="75">
        <f t="shared" si="20"/>
        <v>0</v>
      </c>
    </row>
    <row r="434" spans="1:19" x14ac:dyDescent="0.25">
      <c r="A434" s="55"/>
      <c r="B434" s="111"/>
      <c r="C434" s="112"/>
      <c r="D434" s="113"/>
      <c r="E434" s="113"/>
      <c r="F434" s="112"/>
      <c r="G434" s="114"/>
      <c r="H434" s="115"/>
      <c r="I434" s="55"/>
      <c r="L434" s="53" t="str">
        <f>IF(OR(F434="", G434=""), "", IFERROR(INDEX('Sub Contractors'!$C$11:$C$49, MATCH(F434, 'Sub Contractors'!$B$11:$B$49, 0)), ""))</f>
        <v/>
      </c>
      <c r="M434" s="44" t="str">
        <f t="shared" si="18"/>
        <v/>
      </c>
      <c r="O434" s="19" t="str">
        <f>IF($B434="", "", IF(OR($B434&lt;'Intro &amp; Setup'!$BS$4, $B434&gt;'Intro &amp; Setup'!$BS$2), "X", ""))</f>
        <v/>
      </c>
      <c r="Q434" s="19" t="str">
        <f t="shared" si="19"/>
        <v/>
      </c>
      <c r="S434" s="75">
        <f t="shared" si="20"/>
        <v>0</v>
      </c>
    </row>
    <row r="435" spans="1:19" x14ac:dyDescent="0.25">
      <c r="A435" s="55"/>
      <c r="B435" s="111"/>
      <c r="C435" s="112"/>
      <c r="D435" s="113"/>
      <c r="E435" s="113"/>
      <c r="F435" s="112"/>
      <c r="G435" s="114"/>
      <c r="H435" s="115"/>
      <c r="I435" s="55"/>
      <c r="L435" s="53" t="str">
        <f>IF(OR(F435="", G435=""), "", IFERROR(INDEX('Sub Contractors'!$C$11:$C$49, MATCH(F435, 'Sub Contractors'!$B$11:$B$49, 0)), ""))</f>
        <v/>
      </c>
      <c r="M435" s="44" t="str">
        <f t="shared" si="18"/>
        <v/>
      </c>
      <c r="O435" s="19" t="str">
        <f>IF($B435="", "", IF(OR($B435&lt;'Intro &amp; Setup'!$BS$4, $B435&gt;'Intro &amp; Setup'!$BS$2), "X", ""))</f>
        <v/>
      </c>
      <c r="Q435" s="19" t="str">
        <f t="shared" si="19"/>
        <v/>
      </c>
      <c r="S435" s="75">
        <f t="shared" si="20"/>
        <v>0</v>
      </c>
    </row>
    <row r="436" spans="1:19" x14ac:dyDescent="0.25">
      <c r="A436" s="55"/>
      <c r="B436" s="111"/>
      <c r="C436" s="112"/>
      <c r="D436" s="113"/>
      <c r="E436" s="113"/>
      <c r="F436" s="112"/>
      <c r="G436" s="114"/>
      <c r="H436" s="115"/>
      <c r="I436" s="55"/>
      <c r="L436" s="53" t="str">
        <f>IF(OR(F436="", G436=""), "", IFERROR(INDEX('Sub Contractors'!$C$11:$C$49, MATCH(F436, 'Sub Contractors'!$B$11:$B$49, 0)), ""))</f>
        <v/>
      </c>
      <c r="M436" s="44" t="str">
        <f t="shared" si="18"/>
        <v/>
      </c>
      <c r="O436" s="19" t="str">
        <f>IF($B436="", "", IF(OR($B436&lt;'Intro &amp; Setup'!$BS$4, $B436&gt;'Intro &amp; Setup'!$BS$2), "X", ""))</f>
        <v/>
      </c>
      <c r="Q436" s="19" t="str">
        <f t="shared" si="19"/>
        <v/>
      </c>
      <c r="S436" s="75">
        <f t="shared" si="20"/>
        <v>0</v>
      </c>
    </row>
    <row r="437" spans="1:19" x14ac:dyDescent="0.25">
      <c r="A437" s="55"/>
      <c r="B437" s="111"/>
      <c r="C437" s="112"/>
      <c r="D437" s="113"/>
      <c r="E437" s="113"/>
      <c r="F437" s="112"/>
      <c r="G437" s="114"/>
      <c r="H437" s="115"/>
      <c r="I437" s="55"/>
      <c r="L437" s="53" t="str">
        <f>IF(OR(F437="", G437=""), "", IFERROR(INDEX('Sub Contractors'!$C$11:$C$49, MATCH(F437, 'Sub Contractors'!$B$11:$B$49, 0)), ""))</f>
        <v/>
      </c>
      <c r="M437" s="44" t="str">
        <f t="shared" si="18"/>
        <v/>
      </c>
      <c r="O437" s="19" t="str">
        <f>IF($B437="", "", IF(OR($B437&lt;'Intro &amp; Setup'!$BS$4, $B437&gt;'Intro &amp; Setup'!$BS$2), "X", ""))</f>
        <v/>
      </c>
      <c r="Q437" s="19" t="str">
        <f t="shared" si="19"/>
        <v/>
      </c>
      <c r="S437" s="75">
        <f t="shared" si="20"/>
        <v>0</v>
      </c>
    </row>
    <row r="438" spans="1:19" x14ac:dyDescent="0.25">
      <c r="A438" s="55"/>
      <c r="B438" s="111"/>
      <c r="C438" s="112"/>
      <c r="D438" s="113"/>
      <c r="E438" s="113"/>
      <c r="F438" s="112"/>
      <c r="G438" s="114"/>
      <c r="H438" s="115"/>
      <c r="I438" s="55"/>
      <c r="L438" s="53" t="str">
        <f>IF(OR(F438="", G438=""), "", IFERROR(INDEX('Sub Contractors'!$C$11:$C$49, MATCH(F438, 'Sub Contractors'!$B$11:$B$49, 0)), ""))</f>
        <v/>
      </c>
      <c r="M438" s="44" t="str">
        <f t="shared" si="18"/>
        <v/>
      </c>
      <c r="O438" s="19" t="str">
        <f>IF($B438="", "", IF(OR($B438&lt;'Intro &amp; Setup'!$BS$4, $B438&gt;'Intro &amp; Setup'!$BS$2), "X", ""))</f>
        <v/>
      </c>
      <c r="Q438" s="19" t="str">
        <f t="shared" si="19"/>
        <v/>
      </c>
      <c r="S438" s="75">
        <f t="shared" si="20"/>
        <v>0</v>
      </c>
    </row>
    <row r="439" spans="1:19" x14ac:dyDescent="0.25">
      <c r="A439" s="55"/>
      <c r="B439" s="111"/>
      <c r="C439" s="112"/>
      <c r="D439" s="113"/>
      <c r="E439" s="113"/>
      <c r="F439" s="112"/>
      <c r="G439" s="114"/>
      <c r="H439" s="115"/>
      <c r="I439" s="55"/>
      <c r="L439" s="53" t="str">
        <f>IF(OR(F439="", G439=""), "", IFERROR(INDEX('Sub Contractors'!$C$11:$C$49, MATCH(F439, 'Sub Contractors'!$B$11:$B$49, 0)), ""))</f>
        <v/>
      </c>
      <c r="M439" s="44" t="str">
        <f t="shared" si="18"/>
        <v/>
      </c>
      <c r="O439" s="19" t="str">
        <f>IF($B439="", "", IF(OR($B439&lt;'Intro &amp; Setup'!$BS$4, $B439&gt;'Intro &amp; Setup'!$BS$2), "X", ""))</f>
        <v/>
      </c>
      <c r="Q439" s="19" t="str">
        <f t="shared" si="19"/>
        <v/>
      </c>
      <c r="S439" s="75">
        <f t="shared" si="20"/>
        <v>0</v>
      </c>
    </row>
    <row r="440" spans="1:19" x14ac:dyDescent="0.25">
      <c r="A440" s="55"/>
      <c r="B440" s="111"/>
      <c r="C440" s="112"/>
      <c r="D440" s="113"/>
      <c r="E440" s="113"/>
      <c r="F440" s="112"/>
      <c r="G440" s="114"/>
      <c r="H440" s="115"/>
      <c r="I440" s="55"/>
      <c r="L440" s="53" t="str">
        <f>IF(OR(F440="", G440=""), "", IFERROR(INDEX('Sub Contractors'!$C$11:$C$49, MATCH(F440, 'Sub Contractors'!$B$11:$B$49, 0)), ""))</f>
        <v/>
      </c>
      <c r="M440" s="44" t="str">
        <f t="shared" si="18"/>
        <v/>
      </c>
      <c r="O440" s="19" t="str">
        <f>IF($B440="", "", IF(OR($B440&lt;'Intro &amp; Setup'!$BS$4, $B440&gt;'Intro &amp; Setup'!$BS$2), "X", ""))</f>
        <v/>
      </c>
      <c r="Q440" s="19" t="str">
        <f t="shared" si="19"/>
        <v/>
      </c>
      <c r="S440" s="75">
        <f t="shared" si="20"/>
        <v>0</v>
      </c>
    </row>
    <row r="441" spans="1:19" x14ac:dyDescent="0.25">
      <c r="A441" s="55"/>
      <c r="B441" s="111"/>
      <c r="C441" s="112"/>
      <c r="D441" s="113"/>
      <c r="E441" s="113"/>
      <c r="F441" s="112"/>
      <c r="G441" s="114"/>
      <c r="H441" s="115"/>
      <c r="I441" s="55"/>
      <c r="L441" s="53" t="str">
        <f>IF(OR(F441="", G441=""), "", IFERROR(INDEX('Sub Contractors'!$C$11:$C$49, MATCH(F441, 'Sub Contractors'!$B$11:$B$49, 0)), ""))</f>
        <v/>
      </c>
      <c r="M441" s="44" t="str">
        <f t="shared" si="18"/>
        <v/>
      </c>
      <c r="O441" s="19" t="str">
        <f>IF($B441="", "", IF(OR($B441&lt;'Intro &amp; Setup'!$BS$4, $B441&gt;'Intro &amp; Setup'!$BS$2), "X", ""))</f>
        <v/>
      </c>
      <c r="Q441" s="19" t="str">
        <f t="shared" si="19"/>
        <v/>
      </c>
      <c r="S441" s="75">
        <f t="shared" si="20"/>
        <v>0</v>
      </c>
    </row>
    <row r="442" spans="1:19" x14ac:dyDescent="0.25">
      <c r="A442" s="55"/>
      <c r="B442" s="111"/>
      <c r="C442" s="112"/>
      <c r="D442" s="113"/>
      <c r="E442" s="113"/>
      <c r="F442" s="112"/>
      <c r="G442" s="114"/>
      <c r="H442" s="115"/>
      <c r="I442" s="55"/>
      <c r="L442" s="53" t="str">
        <f>IF(OR(F442="", G442=""), "", IFERROR(INDEX('Sub Contractors'!$C$11:$C$49, MATCH(F442, 'Sub Contractors'!$B$11:$B$49, 0)), ""))</f>
        <v/>
      </c>
      <c r="M442" s="44" t="str">
        <f t="shared" si="18"/>
        <v/>
      </c>
      <c r="O442" s="19" t="str">
        <f>IF($B442="", "", IF(OR($B442&lt;'Intro &amp; Setup'!$BS$4, $B442&gt;'Intro &amp; Setup'!$BS$2), "X", ""))</f>
        <v/>
      </c>
      <c r="Q442" s="19" t="str">
        <f t="shared" si="19"/>
        <v/>
      </c>
      <c r="S442" s="75">
        <f t="shared" si="20"/>
        <v>0</v>
      </c>
    </row>
    <row r="443" spans="1:19" x14ac:dyDescent="0.25">
      <c r="A443" s="55"/>
      <c r="B443" s="111"/>
      <c r="C443" s="112"/>
      <c r="D443" s="113"/>
      <c r="E443" s="113"/>
      <c r="F443" s="112"/>
      <c r="G443" s="114"/>
      <c r="H443" s="115"/>
      <c r="I443" s="55"/>
      <c r="L443" s="53" t="str">
        <f>IF(OR(F443="", G443=""), "", IFERROR(INDEX('Sub Contractors'!$C$11:$C$49, MATCH(F443, 'Sub Contractors'!$B$11:$B$49, 0)), ""))</f>
        <v/>
      </c>
      <c r="M443" s="44" t="str">
        <f t="shared" si="18"/>
        <v/>
      </c>
      <c r="O443" s="19" t="str">
        <f>IF($B443="", "", IF(OR($B443&lt;'Intro &amp; Setup'!$BS$4, $B443&gt;'Intro &amp; Setup'!$BS$2), "X", ""))</f>
        <v/>
      </c>
      <c r="Q443" s="19" t="str">
        <f t="shared" si="19"/>
        <v/>
      </c>
      <c r="S443" s="75">
        <f t="shared" si="20"/>
        <v>0</v>
      </c>
    </row>
    <row r="444" spans="1:19" x14ac:dyDescent="0.25">
      <c r="A444" s="55"/>
      <c r="B444" s="111"/>
      <c r="C444" s="112"/>
      <c r="D444" s="113"/>
      <c r="E444" s="113"/>
      <c r="F444" s="112"/>
      <c r="G444" s="114"/>
      <c r="H444" s="115"/>
      <c r="I444" s="55"/>
      <c r="L444" s="53" t="str">
        <f>IF(OR(F444="", G444=""), "", IFERROR(INDEX('Sub Contractors'!$C$11:$C$49, MATCH(F444, 'Sub Contractors'!$B$11:$B$49, 0)), ""))</f>
        <v/>
      </c>
      <c r="M444" s="44" t="str">
        <f t="shared" si="18"/>
        <v/>
      </c>
      <c r="O444" s="19" t="str">
        <f>IF($B444="", "", IF(OR($B444&lt;'Intro &amp; Setup'!$BS$4, $B444&gt;'Intro &amp; Setup'!$BS$2), "X", ""))</f>
        <v/>
      </c>
      <c r="Q444" s="19" t="str">
        <f t="shared" si="19"/>
        <v/>
      </c>
      <c r="S444" s="75">
        <f t="shared" si="20"/>
        <v>0</v>
      </c>
    </row>
    <row r="445" spans="1:19" x14ac:dyDescent="0.25">
      <c r="A445" s="55"/>
      <c r="B445" s="111"/>
      <c r="C445" s="112"/>
      <c r="D445" s="113"/>
      <c r="E445" s="113"/>
      <c r="F445" s="112"/>
      <c r="G445" s="114"/>
      <c r="H445" s="115"/>
      <c r="I445" s="55"/>
      <c r="L445" s="53" t="str">
        <f>IF(OR(F445="", G445=""), "", IFERROR(INDEX('Sub Contractors'!$C$11:$C$49, MATCH(F445, 'Sub Contractors'!$B$11:$B$49, 0)), ""))</f>
        <v/>
      </c>
      <c r="M445" s="44" t="str">
        <f t="shared" si="18"/>
        <v/>
      </c>
      <c r="O445" s="19" t="str">
        <f>IF($B445="", "", IF(OR($B445&lt;'Intro &amp; Setup'!$BS$4, $B445&gt;'Intro &amp; Setup'!$BS$2), "X", ""))</f>
        <v/>
      </c>
      <c r="Q445" s="19" t="str">
        <f t="shared" si="19"/>
        <v/>
      </c>
      <c r="S445" s="75">
        <f t="shared" si="20"/>
        <v>0</v>
      </c>
    </row>
    <row r="446" spans="1:19" x14ac:dyDescent="0.25">
      <c r="A446" s="55"/>
      <c r="B446" s="111"/>
      <c r="C446" s="112"/>
      <c r="D446" s="113"/>
      <c r="E446" s="113"/>
      <c r="F446" s="112"/>
      <c r="G446" s="114"/>
      <c r="H446" s="115"/>
      <c r="I446" s="55"/>
      <c r="L446" s="53" t="str">
        <f>IF(OR(F446="", G446=""), "", IFERROR(INDEX('Sub Contractors'!$C$11:$C$49, MATCH(F446, 'Sub Contractors'!$B$11:$B$49, 0)), ""))</f>
        <v/>
      </c>
      <c r="M446" s="44" t="str">
        <f t="shared" si="18"/>
        <v/>
      </c>
      <c r="O446" s="19" t="str">
        <f>IF($B446="", "", IF(OR($B446&lt;'Intro &amp; Setup'!$BS$4, $B446&gt;'Intro &amp; Setup'!$BS$2), "X", ""))</f>
        <v/>
      </c>
      <c r="Q446" s="19" t="str">
        <f t="shared" si="19"/>
        <v/>
      </c>
      <c r="S446" s="75">
        <f t="shared" si="20"/>
        <v>0</v>
      </c>
    </row>
    <row r="447" spans="1:19" x14ac:dyDescent="0.25">
      <c r="A447" s="55"/>
      <c r="B447" s="111"/>
      <c r="C447" s="112"/>
      <c r="D447" s="113"/>
      <c r="E447" s="113"/>
      <c r="F447" s="112"/>
      <c r="G447" s="114"/>
      <c r="H447" s="115"/>
      <c r="I447" s="55"/>
      <c r="L447" s="53" t="str">
        <f>IF(OR(F447="", G447=""), "", IFERROR(INDEX('Sub Contractors'!$C$11:$C$49, MATCH(F447, 'Sub Contractors'!$B$11:$B$49, 0)), ""))</f>
        <v/>
      </c>
      <c r="M447" s="44" t="str">
        <f t="shared" si="18"/>
        <v/>
      </c>
      <c r="O447" s="19" t="str">
        <f>IF($B447="", "", IF(OR($B447&lt;'Intro &amp; Setup'!$BS$4, $B447&gt;'Intro &amp; Setup'!$BS$2), "X", ""))</f>
        <v/>
      </c>
      <c r="Q447" s="19" t="str">
        <f t="shared" si="19"/>
        <v/>
      </c>
      <c r="S447" s="75">
        <f t="shared" si="20"/>
        <v>0</v>
      </c>
    </row>
    <row r="448" spans="1:19" x14ac:dyDescent="0.25">
      <c r="A448" s="55"/>
      <c r="B448" s="111"/>
      <c r="C448" s="112"/>
      <c r="D448" s="113"/>
      <c r="E448" s="113"/>
      <c r="F448" s="112"/>
      <c r="G448" s="114"/>
      <c r="H448" s="115"/>
      <c r="I448" s="55"/>
      <c r="L448" s="53" t="str">
        <f>IF(OR(F448="", G448=""), "", IFERROR(INDEX('Sub Contractors'!$C$11:$C$49, MATCH(F448, 'Sub Contractors'!$B$11:$B$49, 0)), ""))</f>
        <v/>
      </c>
      <c r="M448" s="44" t="str">
        <f t="shared" si="18"/>
        <v/>
      </c>
      <c r="O448" s="19" t="str">
        <f>IF($B448="", "", IF(OR($B448&lt;'Intro &amp; Setup'!$BS$4, $B448&gt;'Intro &amp; Setup'!$BS$2), "X", ""))</f>
        <v/>
      </c>
      <c r="Q448" s="19" t="str">
        <f t="shared" si="19"/>
        <v/>
      </c>
      <c r="S448" s="75">
        <f t="shared" si="20"/>
        <v>0</v>
      </c>
    </row>
    <row r="449" spans="1:19" x14ac:dyDescent="0.25">
      <c r="A449" s="55"/>
      <c r="B449" s="111"/>
      <c r="C449" s="112"/>
      <c r="D449" s="113"/>
      <c r="E449" s="113"/>
      <c r="F449" s="112"/>
      <c r="G449" s="114"/>
      <c r="H449" s="115"/>
      <c r="I449" s="55"/>
      <c r="L449" s="53" t="str">
        <f>IF(OR(F449="", G449=""), "", IFERROR(INDEX('Sub Contractors'!$C$11:$C$49, MATCH(F449, 'Sub Contractors'!$B$11:$B$49, 0)), ""))</f>
        <v/>
      </c>
      <c r="M449" s="44" t="str">
        <f t="shared" si="18"/>
        <v/>
      </c>
      <c r="O449" s="19" t="str">
        <f>IF($B449="", "", IF(OR($B449&lt;'Intro &amp; Setup'!$BS$4, $B449&gt;'Intro &amp; Setup'!$BS$2), "X", ""))</f>
        <v/>
      </c>
      <c r="Q449" s="19" t="str">
        <f t="shared" si="19"/>
        <v/>
      </c>
      <c r="S449" s="75">
        <f t="shared" si="20"/>
        <v>0</v>
      </c>
    </row>
    <row r="450" spans="1:19" x14ac:dyDescent="0.25">
      <c r="A450" s="55"/>
      <c r="B450" s="111"/>
      <c r="C450" s="112"/>
      <c r="D450" s="113"/>
      <c r="E450" s="113"/>
      <c r="F450" s="112"/>
      <c r="G450" s="114"/>
      <c r="H450" s="115"/>
      <c r="I450" s="55"/>
      <c r="L450" s="53" t="str">
        <f>IF(OR(F450="", G450=""), "", IFERROR(INDEX('Sub Contractors'!$C$11:$C$49, MATCH(F450, 'Sub Contractors'!$B$11:$B$49, 0)), ""))</f>
        <v/>
      </c>
      <c r="M450" s="44" t="str">
        <f t="shared" si="18"/>
        <v/>
      </c>
      <c r="O450" s="19" t="str">
        <f>IF($B450="", "", IF(OR($B450&lt;'Intro &amp; Setup'!$BS$4, $B450&gt;'Intro &amp; Setup'!$BS$2), "X", ""))</f>
        <v/>
      </c>
      <c r="Q450" s="19" t="str">
        <f t="shared" si="19"/>
        <v/>
      </c>
      <c r="S450" s="75">
        <f t="shared" si="20"/>
        <v>0</v>
      </c>
    </row>
    <row r="451" spans="1:19" x14ac:dyDescent="0.25">
      <c r="A451" s="55"/>
      <c r="B451" s="111"/>
      <c r="C451" s="112"/>
      <c r="D451" s="113"/>
      <c r="E451" s="113"/>
      <c r="F451" s="112"/>
      <c r="G451" s="114"/>
      <c r="H451" s="115"/>
      <c r="I451" s="55"/>
      <c r="L451" s="53" t="str">
        <f>IF(OR(F451="", G451=""), "", IFERROR(INDEX('Sub Contractors'!$C$11:$C$49, MATCH(F451, 'Sub Contractors'!$B$11:$B$49, 0)), ""))</f>
        <v/>
      </c>
      <c r="M451" s="44" t="str">
        <f t="shared" si="18"/>
        <v/>
      </c>
      <c r="O451" s="19" t="str">
        <f>IF($B451="", "", IF(OR($B451&lt;'Intro &amp; Setup'!$BS$4, $B451&gt;'Intro &amp; Setup'!$BS$2), "X", ""))</f>
        <v/>
      </c>
      <c r="Q451" s="19" t="str">
        <f t="shared" si="19"/>
        <v/>
      </c>
      <c r="S451" s="75">
        <f t="shared" si="20"/>
        <v>0</v>
      </c>
    </row>
    <row r="452" spans="1:19" x14ac:dyDescent="0.25">
      <c r="A452" s="55"/>
      <c r="B452" s="111"/>
      <c r="C452" s="112"/>
      <c r="D452" s="113"/>
      <c r="E452" s="113"/>
      <c r="F452" s="112"/>
      <c r="G452" s="114"/>
      <c r="H452" s="115"/>
      <c r="I452" s="55"/>
      <c r="L452" s="53" t="str">
        <f>IF(OR(F452="", G452=""), "", IFERROR(INDEX('Sub Contractors'!$C$11:$C$49, MATCH(F452, 'Sub Contractors'!$B$11:$B$49, 0)), ""))</f>
        <v/>
      </c>
      <c r="M452" s="44" t="str">
        <f t="shared" si="18"/>
        <v/>
      </c>
      <c r="O452" s="19" t="str">
        <f>IF($B452="", "", IF(OR($B452&lt;'Intro &amp; Setup'!$BS$4, $B452&gt;'Intro &amp; Setup'!$BS$2), "X", ""))</f>
        <v/>
      </c>
      <c r="Q452" s="19" t="str">
        <f t="shared" si="19"/>
        <v/>
      </c>
      <c r="S452" s="75">
        <f t="shared" si="20"/>
        <v>0</v>
      </c>
    </row>
    <row r="453" spans="1:19" x14ac:dyDescent="0.25">
      <c r="A453" s="55"/>
      <c r="B453" s="111"/>
      <c r="C453" s="112"/>
      <c r="D453" s="113"/>
      <c r="E453" s="113"/>
      <c r="F453" s="112"/>
      <c r="G453" s="114"/>
      <c r="H453" s="115"/>
      <c r="I453" s="55"/>
      <c r="L453" s="53" t="str">
        <f>IF(OR(F453="", G453=""), "", IFERROR(INDEX('Sub Contractors'!$C$11:$C$49, MATCH(F453, 'Sub Contractors'!$B$11:$B$49, 0)), ""))</f>
        <v/>
      </c>
      <c r="M453" s="44" t="str">
        <f t="shared" si="18"/>
        <v/>
      </c>
      <c r="O453" s="19" t="str">
        <f>IF($B453="", "", IF(OR($B453&lt;'Intro &amp; Setup'!$BS$4, $B453&gt;'Intro &amp; Setup'!$BS$2), "X", ""))</f>
        <v/>
      </c>
      <c r="Q453" s="19" t="str">
        <f t="shared" si="19"/>
        <v/>
      </c>
      <c r="S453" s="75">
        <f t="shared" si="20"/>
        <v>0</v>
      </c>
    </row>
    <row r="454" spans="1:19" x14ac:dyDescent="0.25">
      <c r="A454" s="55"/>
      <c r="B454" s="111"/>
      <c r="C454" s="112"/>
      <c r="D454" s="113"/>
      <c r="E454" s="113"/>
      <c r="F454" s="112"/>
      <c r="G454" s="114"/>
      <c r="H454" s="115"/>
      <c r="I454" s="55"/>
      <c r="L454" s="53" t="str">
        <f>IF(OR(F454="", G454=""), "", IFERROR(INDEX('Sub Contractors'!$C$11:$C$49, MATCH(F454, 'Sub Contractors'!$B$11:$B$49, 0)), ""))</f>
        <v/>
      </c>
      <c r="M454" s="44" t="str">
        <f t="shared" si="18"/>
        <v/>
      </c>
      <c r="O454" s="19" t="str">
        <f>IF($B454="", "", IF(OR($B454&lt;'Intro &amp; Setup'!$BS$4, $B454&gt;'Intro &amp; Setup'!$BS$2), "X", ""))</f>
        <v/>
      </c>
      <c r="Q454" s="19" t="str">
        <f t="shared" si="19"/>
        <v/>
      </c>
      <c r="S454" s="75">
        <f t="shared" si="20"/>
        <v>0</v>
      </c>
    </row>
    <row r="455" spans="1:19" x14ac:dyDescent="0.25">
      <c r="A455" s="55"/>
      <c r="B455" s="111"/>
      <c r="C455" s="112"/>
      <c r="D455" s="113"/>
      <c r="E455" s="113"/>
      <c r="F455" s="112"/>
      <c r="G455" s="114"/>
      <c r="H455" s="115"/>
      <c r="I455" s="55"/>
      <c r="L455" s="53" t="str">
        <f>IF(OR(F455="", G455=""), "", IFERROR(INDEX('Sub Contractors'!$C$11:$C$49, MATCH(F455, 'Sub Contractors'!$B$11:$B$49, 0)), ""))</f>
        <v/>
      </c>
      <c r="M455" s="44" t="str">
        <f t="shared" si="18"/>
        <v/>
      </c>
      <c r="O455" s="19" t="str">
        <f>IF($B455="", "", IF(OR($B455&lt;'Intro &amp; Setup'!$BS$4, $B455&gt;'Intro &amp; Setup'!$BS$2), "X", ""))</f>
        <v/>
      </c>
      <c r="Q455" s="19" t="str">
        <f t="shared" si="19"/>
        <v/>
      </c>
      <c r="S455" s="75">
        <f t="shared" si="20"/>
        <v>0</v>
      </c>
    </row>
    <row r="456" spans="1:19" x14ac:dyDescent="0.25">
      <c r="A456" s="55"/>
      <c r="B456" s="111"/>
      <c r="C456" s="112"/>
      <c r="D456" s="113"/>
      <c r="E456" s="113"/>
      <c r="F456" s="112"/>
      <c r="G456" s="114"/>
      <c r="H456" s="115"/>
      <c r="I456" s="55"/>
      <c r="L456" s="53" t="str">
        <f>IF(OR(F456="", G456=""), "", IFERROR(INDEX('Sub Contractors'!$C$11:$C$49, MATCH(F456, 'Sub Contractors'!$B$11:$B$49, 0)), ""))</f>
        <v/>
      </c>
      <c r="M456" s="44" t="str">
        <f t="shared" si="18"/>
        <v/>
      </c>
      <c r="O456" s="19" t="str">
        <f>IF($B456="", "", IF(OR($B456&lt;'Intro &amp; Setup'!$BS$4, $B456&gt;'Intro &amp; Setup'!$BS$2), "X", ""))</f>
        <v/>
      </c>
      <c r="Q456" s="19" t="str">
        <f t="shared" si="19"/>
        <v/>
      </c>
      <c r="S456" s="75">
        <f t="shared" si="20"/>
        <v>0</v>
      </c>
    </row>
    <row r="457" spans="1:19" x14ac:dyDescent="0.25">
      <c r="A457" s="55"/>
      <c r="B457" s="111"/>
      <c r="C457" s="112"/>
      <c r="D457" s="113"/>
      <c r="E457" s="113"/>
      <c r="F457" s="112"/>
      <c r="G457" s="114"/>
      <c r="H457" s="115"/>
      <c r="I457" s="55"/>
      <c r="L457" s="53" t="str">
        <f>IF(OR(F457="", G457=""), "", IFERROR(INDEX('Sub Contractors'!$C$11:$C$49, MATCH(F457, 'Sub Contractors'!$B$11:$B$49, 0)), ""))</f>
        <v/>
      </c>
      <c r="M457" s="44" t="str">
        <f t="shared" si="18"/>
        <v/>
      </c>
      <c r="O457" s="19" t="str">
        <f>IF($B457="", "", IF(OR($B457&lt;'Intro &amp; Setup'!$BS$4, $B457&gt;'Intro &amp; Setup'!$BS$2), "X", ""))</f>
        <v/>
      </c>
      <c r="Q457" s="19" t="str">
        <f t="shared" si="19"/>
        <v/>
      </c>
      <c r="S457" s="75">
        <f t="shared" si="20"/>
        <v>0</v>
      </c>
    </row>
    <row r="458" spans="1:19" x14ac:dyDescent="0.25">
      <c r="A458" s="55"/>
      <c r="B458" s="111"/>
      <c r="C458" s="112"/>
      <c r="D458" s="113"/>
      <c r="E458" s="113"/>
      <c r="F458" s="112"/>
      <c r="G458" s="114"/>
      <c r="H458" s="115"/>
      <c r="I458" s="55"/>
      <c r="L458" s="53" t="str">
        <f>IF(OR(F458="", G458=""), "", IFERROR(INDEX('Sub Contractors'!$C$11:$C$49, MATCH(F458, 'Sub Contractors'!$B$11:$B$49, 0)), ""))</f>
        <v/>
      </c>
      <c r="M458" s="44" t="str">
        <f t="shared" si="18"/>
        <v/>
      </c>
      <c r="O458" s="19" t="str">
        <f>IF($B458="", "", IF(OR($B458&lt;'Intro &amp; Setup'!$BS$4, $B458&gt;'Intro &amp; Setup'!$BS$2), "X", ""))</f>
        <v/>
      </c>
      <c r="Q458" s="19" t="str">
        <f t="shared" si="19"/>
        <v/>
      </c>
      <c r="S458" s="75">
        <f t="shared" si="20"/>
        <v>0</v>
      </c>
    </row>
    <row r="459" spans="1:19" x14ac:dyDescent="0.25">
      <c r="A459" s="55"/>
      <c r="B459" s="111"/>
      <c r="C459" s="112"/>
      <c r="D459" s="113"/>
      <c r="E459" s="113"/>
      <c r="F459" s="112"/>
      <c r="G459" s="114"/>
      <c r="H459" s="115"/>
      <c r="I459" s="55"/>
      <c r="L459" s="53" t="str">
        <f>IF(OR(F459="", G459=""), "", IFERROR(INDEX('Sub Contractors'!$C$11:$C$49, MATCH(F459, 'Sub Contractors'!$B$11:$B$49, 0)), ""))</f>
        <v/>
      </c>
      <c r="M459" s="44" t="str">
        <f t="shared" si="18"/>
        <v/>
      </c>
      <c r="O459" s="19" t="str">
        <f>IF($B459="", "", IF(OR($B459&lt;'Intro &amp; Setup'!$BS$4, $B459&gt;'Intro &amp; Setup'!$BS$2), "X", ""))</f>
        <v/>
      </c>
      <c r="Q459" s="19" t="str">
        <f t="shared" si="19"/>
        <v/>
      </c>
      <c r="S459" s="75">
        <f t="shared" si="20"/>
        <v>0</v>
      </c>
    </row>
    <row r="460" spans="1:19" x14ac:dyDescent="0.25">
      <c r="A460" s="55"/>
      <c r="B460" s="111"/>
      <c r="C460" s="112"/>
      <c r="D460" s="113"/>
      <c r="E460" s="113"/>
      <c r="F460" s="112"/>
      <c r="G460" s="114"/>
      <c r="H460" s="115"/>
      <c r="I460" s="55"/>
      <c r="L460" s="53" t="str">
        <f>IF(OR(F460="", G460=""), "", IFERROR(INDEX('Sub Contractors'!$C$11:$C$49, MATCH(F460, 'Sub Contractors'!$B$11:$B$49, 0)), ""))</f>
        <v/>
      </c>
      <c r="M460" s="44" t="str">
        <f t="shared" ref="M460:M523" si="21">IF($L460="", "", $L460*$G460*24)</f>
        <v/>
      </c>
      <c r="O460" s="19" t="str">
        <f>IF($B460="", "", IF(OR($B460&lt;'Intro &amp; Setup'!$BS$4, $B460&gt;'Intro &amp; Setup'!$BS$2), "X", ""))</f>
        <v/>
      </c>
      <c r="Q460" s="19" t="str">
        <f t="shared" ref="Q460:Q523" si="22">IF($B460="", "", TEXT($B460, "mmm yyyy"))</f>
        <v/>
      </c>
      <c r="S460" s="75">
        <f t="shared" ref="S460:S523" si="23">$E460-$D460-$H460</f>
        <v>0</v>
      </c>
    </row>
    <row r="461" spans="1:19" x14ac:dyDescent="0.25">
      <c r="A461" s="55"/>
      <c r="B461" s="111"/>
      <c r="C461" s="112"/>
      <c r="D461" s="113"/>
      <c r="E461" s="113"/>
      <c r="F461" s="112"/>
      <c r="G461" s="114"/>
      <c r="H461" s="115"/>
      <c r="I461" s="55"/>
      <c r="L461" s="53" t="str">
        <f>IF(OR(F461="", G461=""), "", IFERROR(INDEX('Sub Contractors'!$C$11:$C$49, MATCH(F461, 'Sub Contractors'!$B$11:$B$49, 0)), ""))</f>
        <v/>
      </c>
      <c r="M461" s="44" t="str">
        <f t="shared" si="21"/>
        <v/>
      </c>
      <c r="O461" s="19" t="str">
        <f>IF($B461="", "", IF(OR($B461&lt;'Intro &amp; Setup'!$BS$4, $B461&gt;'Intro &amp; Setup'!$BS$2), "X", ""))</f>
        <v/>
      </c>
      <c r="Q461" s="19" t="str">
        <f t="shared" si="22"/>
        <v/>
      </c>
      <c r="S461" s="75">
        <f t="shared" si="23"/>
        <v>0</v>
      </c>
    </row>
    <row r="462" spans="1:19" x14ac:dyDescent="0.25">
      <c r="A462" s="55"/>
      <c r="B462" s="111"/>
      <c r="C462" s="112"/>
      <c r="D462" s="113"/>
      <c r="E462" s="113"/>
      <c r="F462" s="112"/>
      <c r="G462" s="114"/>
      <c r="H462" s="115"/>
      <c r="I462" s="55"/>
      <c r="L462" s="53" t="str">
        <f>IF(OR(F462="", G462=""), "", IFERROR(INDEX('Sub Contractors'!$C$11:$C$49, MATCH(F462, 'Sub Contractors'!$B$11:$B$49, 0)), ""))</f>
        <v/>
      </c>
      <c r="M462" s="44" t="str">
        <f t="shared" si="21"/>
        <v/>
      </c>
      <c r="O462" s="19" t="str">
        <f>IF($B462="", "", IF(OR($B462&lt;'Intro &amp; Setup'!$BS$4, $B462&gt;'Intro &amp; Setup'!$BS$2), "X", ""))</f>
        <v/>
      </c>
      <c r="Q462" s="19" t="str">
        <f t="shared" si="22"/>
        <v/>
      </c>
      <c r="S462" s="75">
        <f t="shared" si="23"/>
        <v>0</v>
      </c>
    </row>
    <row r="463" spans="1:19" x14ac:dyDescent="0.25">
      <c r="A463" s="55"/>
      <c r="B463" s="111"/>
      <c r="C463" s="112"/>
      <c r="D463" s="113"/>
      <c r="E463" s="113"/>
      <c r="F463" s="112"/>
      <c r="G463" s="114"/>
      <c r="H463" s="115"/>
      <c r="I463" s="55"/>
      <c r="L463" s="53" t="str">
        <f>IF(OR(F463="", G463=""), "", IFERROR(INDEX('Sub Contractors'!$C$11:$C$49, MATCH(F463, 'Sub Contractors'!$B$11:$B$49, 0)), ""))</f>
        <v/>
      </c>
      <c r="M463" s="44" t="str">
        <f t="shared" si="21"/>
        <v/>
      </c>
      <c r="O463" s="19" t="str">
        <f>IF($B463="", "", IF(OR($B463&lt;'Intro &amp; Setup'!$BS$4, $B463&gt;'Intro &amp; Setup'!$BS$2), "X", ""))</f>
        <v/>
      </c>
      <c r="Q463" s="19" t="str">
        <f t="shared" si="22"/>
        <v/>
      </c>
      <c r="S463" s="75">
        <f t="shared" si="23"/>
        <v>0</v>
      </c>
    </row>
    <row r="464" spans="1:19" x14ac:dyDescent="0.25">
      <c r="A464" s="55"/>
      <c r="B464" s="111"/>
      <c r="C464" s="112"/>
      <c r="D464" s="113"/>
      <c r="E464" s="113"/>
      <c r="F464" s="112"/>
      <c r="G464" s="114"/>
      <c r="H464" s="115"/>
      <c r="I464" s="55"/>
      <c r="L464" s="53" t="str">
        <f>IF(OR(F464="", G464=""), "", IFERROR(INDEX('Sub Contractors'!$C$11:$C$49, MATCH(F464, 'Sub Contractors'!$B$11:$B$49, 0)), ""))</f>
        <v/>
      </c>
      <c r="M464" s="44" t="str">
        <f t="shared" si="21"/>
        <v/>
      </c>
      <c r="O464" s="19" t="str">
        <f>IF($B464="", "", IF(OR($B464&lt;'Intro &amp; Setup'!$BS$4, $B464&gt;'Intro &amp; Setup'!$BS$2), "X", ""))</f>
        <v/>
      </c>
      <c r="Q464" s="19" t="str">
        <f t="shared" si="22"/>
        <v/>
      </c>
      <c r="S464" s="75">
        <f t="shared" si="23"/>
        <v>0</v>
      </c>
    </row>
    <row r="465" spans="1:19" x14ac:dyDescent="0.25">
      <c r="A465" s="55"/>
      <c r="B465" s="111"/>
      <c r="C465" s="112"/>
      <c r="D465" s="113"/>
      <c r="E465" s="113"/>
      <c r="F465" s="112"/>
      <c r="G465" s="114"/>
      <c r="H465" s="115"/>
      <c r="I465" s="55"/>
      <c r="L465" s="53" t="str">
        <f>IF(OR(F465="", G465=""), "", IFERROR(INDEX('Sub Contractors'!$C$11:$C$49, MATCH(F465, 'Sub Contractors'!$B$11:$B$49, 0)), ""))</f>
        <v/>
      </c>
      <c r="M465" s="44" t="str">
        <f t="shared" si="21"/>
        <v/>
      </c>
      <c r="O465" s="19" t="str">
        <f>IF($B465="", "", IF(OR($B465&lt;'Intro &amp; Setup'!$BS$4, $B465&gt;'Intro &amp; Setup'!$BS$2), "X", ""))</f>
        <v/>
      </c>
      <c r="Q465" s="19" t="str">
        <f t="shared" si="22"/>
        <v/>
      </c>
      <c r="S465" s="75">
        <f t="shared" si="23"/>
        <v>0</v>
      </c>
    </row>
    <row r="466" spans="1:19" x14ac:dyDescent="0.25">
      <c r="A466" s="55"/>
      <c r="B466" s="111"/>
      <c r="C466" s="112"/>
      <c r="D466" s="113"/>
      <c r="E466" s="113"/>
      <c r="F466" s="112"/>
      <c r="G466" s="114"/>
      <c r="H466" s="115"/>
      <c r="I466" s="55"/>
      <c r="L466" s="53" t="str">
        <f>IF(OR(F466="", G466=""), "", IFERROR(INDEX('Sub Contractors'!$C$11:$C$49, MATCH(F466, 'Sub Contractors'!$B$11:$B$49, 0)), ""))</f>
        <v/>
      </c>
      <c r="M466" s="44" t="str">
        <f t="shared" si="21"/>
        <v/>
      </c>
      <c r="O466" s="19" t="str">
        <f>IF($B466="", "", IF(OR($B466&lt;'Intro &amp; Setup'!$BS$4, $B466&gt;'Intro &amp; Setup'!$BS$2), "X", ""))</f>
        <v/>
      </c>
      <c r="Q466" s="19" t="str">
        <f t="shared" si="22"/>
        <v/>
      </c>
      <c r="S466" s="75">
        <f t="shared" si="23"/>
        <v>0</v>
      </c>
    </row>
    <row r="467" spans="1:19" x14ac:dyDescent="0.25">
      <c r="A467" s="55"/>
      <c r="B467" s="111"/>
      <c r="C467" s="112"/>
      <c r="D467" s="113"/>
      <c r="E467" s="113"/>
      <c r="F467" s="112"/>
      <c r="G467" s="114"/>
      <c r="H467" s="115"/>
      <c r="I467" s="55"/>
      <c r="L467" s="53" t="str">
        <f>IF(OR(F467="", G467=""), "", IFERROR(INDEX('Sub Contractors'!$C$11:$C$49, MATCH(F467, 'Sub Contractors'!$B$11:$B$49, 0)), ""))</f>
        <v/>
      </c>
      <c r="M467" s="44" t="str">
        <f t="shared" si="21"/>
        <v/>
      </c>
      <c r="O467" s="19" t="str">
        <f>IF($B467="", "", IF(OR($B467&lt;'Intro &amp; Setup'!$BS$4, $B467&gt;'Intro &amp; Setup'!$BS$2), "X", ""))</f>
        <v/>
      </c>
      <c r="Q467" s="19" t="str">
        <f t="shared" si="22"/>
        <v/>
      </c>
      <c r="S467" s="75">
        <f t="shared" si="23"/>
        <v>0</v>
      </c>
    </row>
    <row r="468" spans="1:19" x14ac:dyDescent="0.25">
      <c r="A468" s="55"/>
      <c r="B468" s="111"/>
      <c r="C468" s="112"/>
      <c r="D468" s="113"/>
      <c r="E468" s="113"/>
      <c r="F468" s="112"/>
      <c r="G468" s="114"/>
      <c r="H468" s="115"/>
      <c r="I468" s="55"/>
      <c r="L468" s="53" t="str">
        <f>IF(OR(F468="", G468=""), "", IFERROR(INDEX('Sub Contractors'!$C$11:$C$49, MATCH(F468, 'Sub Contractors'!$B$11:$B$49, 0)), ""))</f>
        <v/>
      </c>
      <c r="M468" s="44" t="str">
        <f t="shared" si="21"/>
        <v/>
      </c>
      <c r="O468" s="19" t="str">
        <f>IF($B468="", "", IF(OR($B468&lt;'Intro &amp; Setup'!$BS$4, $B468&gt;'Intro &amp; Setup'!$BS$2), "X", ""))</f>
        <v/>
      </c>
      <c r="Q468" s="19" t="str">
        <f t="shared" si="22"/>
        <v/>
      </c>
      <c r="S468" s="75">
        <f t="shared" si="23"/>
        <v>0</v>
      </c>
    </row>
    <row r="469" spans="1:19" x14ac:dyDescent="0.25">
      <c r="A469" s="55"/>
      <c r="B469" s="111"/>
      <c r="C469" s="112"/>
      <c r="D469" s="113"/>
      <c r="E469" s="113"/>
      <c r="F469" s="112"/>
      <c r="G469" s="114"/>
      <c r="H469" s="115"/>
      <c r="I469" s="55"/>
      <c r="L469" s="53" t="str">
        <f>IF(OR(F469="", G469=""), "", IFERROR(INDEX('Sub Contractors'!$C$11:$C$49, MATCH(F469, 'Sub Contractors'!$B$11:$B$49, 0)), ""))</f>
        <v/>
      </c>
      <c r="M469" s="44" t="str">
        <f t="shared" si="21"/>
        <v/>
      </c>
      <c r="O469" s="19" t="str">
        <f>IF($B469="", "", IF(OR($B469&lt;'Intro &amp; Setup'!$BS$4, $B469&gt;'Intro &amp; Setup'!$BS$2), "X", ""))</f>
        <v/>
      </c>
      <c r="Q469" s="19" t="str">
        <f t="shared" si="22"/>
        <v/>
      </c>
      <c r="S469" s="75">
        <f t="shared" si="23"/>
        <v>0</v>
      </c>
    </row>
    <row r="470" spans="1:19" x14ac:dyDescent="0.25">
      <c r="A470" s="55"/>
      <c r="B470" s="111"/>
      <c r="C470" s="112"/>
      <c r="D470" s="113"/>
      <c r="E470" s="113"/>
      <c r="F470" s="112"/>
      <c r="G470" s="114"/>
      <c r="H470" s="115"/>
      <c r="I470" s="55"/>
      <c r="L470" s="53" t="str">
        <f>IF(OR(F470="", G470=""), "", IFERROR(INDEX('Sub Contractors'!$C$11:$C$49, MATCH(F470, 'Sub Contractors'!$B$11:$B$49, 0)), ""))</f>
        <v/>
      </c>
      <c r="M470" s="44" t="str">
        <f t="shared" si="21"/>
        <v/>
      </c>
      <c r="O470" s="19" t="str">
        <f>IF($B470="", "", IF(OR($B470&lt;'Intro &amp; Setup'!$BS$4, $B470&gt;'Intro &amp; Setup'!$BS$2), "X", ""))</f>
        <v/>
      </c>
      <c r="Q470" s="19" t="str">
        <f t="shared" si="22"/>
        <v/>
      </c>
      <c r="S470" s="75">
        <f t="shared" si="23"/>
        <v>0</v>
      </c>
    </row>
    <row r="471" spans="1:19" x14ac:dyDescent="0.25">
      <c r="A471" s="55"/>
      <c r="B471" s="111"/>
      <c r="C471" s="112"/>
      <c r="D471" s="113"/>
      <c r="E471" s="113"/>
      <c r="F471" s="112"/>
      <c r="G471" s="114"/>
      <c r="H471" s="115"/>
      <c r="I471" s="55"/>
      <c r="L471" s="53" t="str">
        <f>IF(OR(F471="", G471=""), "", IFERROR(INDEX('Sub Contractors'!$C$11:$C$49, MATCH(F471, 'Sub Contractors'!$B$11:$B$49, 0)), ""))</f>
        <v/>
      </c>
      <c r="M471" s="44" t="str">
        <f t="shared" si="21"/>
        <v/>
      </c>
      <c r="O471" s="19" t="str">
        <f>IF($B471="", "", IF(OR($B471&lt;'Intro &amp; Setup'!$BS$4, $B471&gt;'Intro &amp; Setup'!$BS$2), "X", ""))</f>
        <v/>
      </c>
      <c r="Q471" s="19" t="str">
        <f t="shared" si="22"/>
        <v/>
      </c>
      <c r="S471" s="75">
        <f t="shared" si="23"/>
        <v>0</v>
      </c>
    </row>
    <row r="472" spans="1:19" x14ac:dyDescent="0.25">
      <c r="A472" s="55"/>
      <c r="B472" s="111"/>
      <c r="C472" s="112"/>
      <c r="D472" s="113"/>
      <c r="E472" s="113"/>
      <c r="F472" s="112"/>
      <c r="G472" s="114"/>
      <c r="H472" s="115"/>
      <c r="I472" s="55"/>
      <c r="L472" s="53" t="str">
        <f>IF(OR(F472="", G472=""), "", IFERROR(INDEX('Sub Contractors'!$C$11:$C$49, MATCH(F472, 'Sub Contractors'!$B$11:$B$49, 0)), ""))</f>
        <v/>
      </c>
      <c r="M472" s="44" t="str">
        <f t="shared" si="21"/>
        <v/>
      </c>
      <c r="O472" s="19" t="str">
        <f>IF($B472="", "", IF(OR($B472&lt;'Intro &amp; Setup'!$BS$4, $B472&gt;'Intro &amp; Setup'!$BS$2), "X", ""))</f>
        <v/>
      </c>
      <c r="Q472" s="19" t="str">
        <f t="shared" si="22"/>
        <v/>
      </c>
      <c r="S472" s="75">
        <f t="shared" si="23"/>
        <v>0</v>
      </c>
    </row>
    <row r="473" spans="1:19" x14ac:dyDescent="0.25">
      <c r="A473" s="55"/>
      <c r="B473" s="111"/>
      <c r="C473" s="112"/>
      <c r="D473" s="113"/>
      <c r="E473" s="113"/>
      <c r="F473" s="112"/>
      <c r="G473" s="114"/>
      <c r="H473" s="115"/>
      <c r="I473" s="55"/>
      <c r="L473" s="53" t="str">
        <f>IF(OR(F473="", G473=""), "", IFERROR(INDEX('Sub Contractors'!$C$11:$C$49, MATCH(F473, 'Sub Contractors'!$B$11:$B$49, 0)), ""))</f>
        <v/>
      </c>
      <c r="M473" s="44" t="str">
        <f t="shared" si="21"/>
        <v/>
      </c>
      <c r="O473" s="19" t="str">
        <f>IF($B473="", "", IF(OR($B473&lt;'Intro &amp; Setup'!$BS$4, $B473&gt;'Intro &amp; Setup'!$BS$2), "X", ""))</f>
        <v/>
      </c>
      <c r="Q473" s="19" t="str">
        <f t="shared" si="22"/>
        <v/>
      </c>
      <c r="S473" s="75">
        <f t="shared" si="23"/>
        <v>0</v>
      </c>
    </row>
    <row r="474" spans="1:19" x14ac:dyDescent="0.25">
      <c r="A474" s="55"/>
      <c r="B474" s="111"/>
      <c r="C474" s="112"/>
      <c r="D474" s="113"/>
      <c r="E474" s="113"/>
      <c r="F474" s="112"/>
      <c r="G474" s="114"/>
      <c r="H474" s="115"/>
      <c r="I474" s="55"/>
      <c r="L474" s="53" t="str">
        <f>IF(OR(F474="", G474=""), "", IFERROR(INDEX('Sub Contractors'!$C$11:$C$49, MATCH(F474, 'Sub Contractors'!$B$11:$B$49, 0)), ""))</f>
        <v/>
      </c>
      <c r="M474" s="44" t="str">
        <f t="shared" si="21"/>
        <v/>
      </c>
      <c r="O474" s="19" t="str">
        <f>IF($B474="", "", IF(OR($B474&lt;'Intro &amp; Setup'!$BS$4, $B474&gt;'Intro &amp; Setup'!$BS$2), "X", ""))</f>
        <v/>
      </c>
      <c r="Q474" s="19" t="str">
        <f t="shared" si="22"/>
        <v/>
      </c>
      <c r="S474" s="75">
        <f t="shared" si="23"/>
        <v>0</v>
      </c>
    </row>
    <row r="475" spans="1:19" x14ac:dyDescent="0.25">
      <c r="A475" s="55"/>
      <c r="B475" s="111"/>
      <c r="C475" s="112"/>
      <c r="D475" s="113"/>
      <c r="E475" s="113"/>
      <c r="F475" s="112"/>
      <c r="G475" s="114"/>
      <c r="H475" s="115"/>
      <c r="I475" s="55"/>
      <c r="L475" s="53" t="str">
        <f>IF(OR(F475="", G475=""), "", IFERROR(INDEX('Sub Contractors'!$C$11:$C$49, MATCH(F475, 'Sub Contractors'!$B$11:$B$49, 0)), ""))</f>
        <v/>
      </c>
      <c r="M475" s="44" t="str">
        <f t="shared" si="21"/>
        <v/>
      </c>
      <c r="O475" s="19" t="str">
        <f>IF($B475="", "", IF(OR($B475&lt;'Intro &amp; Setup'!$BS$4, $B475&gt;'Intro &amp; Setup'!$BS$2), "X", ""))</f>
        <v/>
      </c>
      <c r="Q475" s="19" t="str">
        <f t="shared" si="22"/>
        <v/>
      </c>
      <c r="S475" s="75">
        <f t="shared" si="23"/>
        <v>0</v>
      </c>
    </row>
    <row r="476" spans="1:19" x14ac:dyDescent="0.25">
      <c r="A476" s="55"/>
      <c r="B476" s="111"/>
      <c r="C476" s="112"/>
      <c r="D476" s="113"/>
      <c r="E476" s="113"/>
      <c r="F476" s="112"/>
      <c r="G476" s="114"/>
      <c r="H476" s="115"/>
      <c r="I476" s="55"/>
      <c r="L476" s="53" t="str">
        <f>IF(OR(F476="", G476=""), "", IFERROR(INDEX('Sub Contractors'!$C$11:$C$49, MATCH(F476, 'Sub Contractors'!$B$11:$B$49, 0)), ""))</f>
        <v/>
      </c>
      <c r="M476" s="44" t="str">
        <f t="shared" si="21"/>
        <v/>
      </c>
      <c r="O476" s="19" t="str">
        <f>IF($B476="", "", IF(OR($B476&lt;'Intro &amp; Setup'!$BS$4, $B476&gt;'Intro &amp; Setup'!$BS$2), "X", ""))</f>
        <v/>
      </c>
      <c r="Q476" s="19" t="str">
        <f t="shared" si="22"/>
        <v/>
      </c>
      <c r="S476" s="75">
        <f t="shared" si="23"/>
        <v>0</v>
      </c>
    </row>
    <row r="477" spans="1:19" x14ac:dyDescent="0.25">
      <c r="A477" s="55"/>
      <c r="B477" s="111"/>
      <c r="C477" s="112"/>
      <c r="D477" s="113"/>
      <c r="E477" s="113"/>
      <c r="F477" s="112"/>
      <c r="G477" s="114"/>
      <c r="H477" s="115"/>
      <c r="I477" s="55"/>
      <c r="L477" s="53" t="str">
        <f>IF(OR(F477="", G477=""), "", IFERROR(INDEX('Sub Contractors'!$C$11:$C$49, MATCH(F477, 'Sub Contractors'!$B$11:$B$49, 0)), ""))</f>
        <v/>
      </c>
      <c r="M477" s="44" t="str">
        <f t="shared" si="21"/>
        <v/>
      </c>
      <c r="O477" s="19" t="str">
        <f>IF($B477="", "", IF(OR($B477&lt;'Intro &amp; Setup'!$BS$4, $B477&gt;'Intro &amp; Setup'!$BS$2), "X", ""))</f>
        <v/>
      </c>
      <c r="Q477" s="19" t="str">
        <f t="shared" si="22"/>
        <v/>
      </c>
      <c r="S477" s="75">
        <f t="shared" si="23"/>
        <v>0</v>
      </c>
    </row>
    <row r="478" spans="1:19" x14ac:dyDescent="0.25">
      <c r="A478" s="55"/>
      <c r="B478" s="111"/>
      <c r="C478" s="112"/>
      <c r="D478" s="113"/>
      <c r="E478" s="113"/>
      <c r="F478" s="112"/>
      <c r="G478" s="114"/>
      <c r="H478" s="115"/>
      <c r="I478" s="55"/>
      <c r="L478" s="53" t="str">
        <f>IF(OR(F478="", G478=""), "", IFERROR(INDEX('Sub Contractors'!$C$11:$C$49, MATCH(F478, 'Sub Contractors'!$B$11:$B$49, 0)), ""))</f>
        <v/>
      </c>
      <c r="M478" s="44" t="str">
        <f t="shared" si="21"/>
        <v/>
      </c>
      <c r="O478" s="19" t="str">
        <f>IF($B478="", "", IF(OR($B478&lt;'Intro &amp; Setup'!$BS$4, $B478&gt;'Intro &amp; Setup'!$BS$2), "X", ""))</f>
        <v/>
      </c>
      <c r="Q478" s="19" t="str">
        <f t="shared" si="22"/>
        <v/>
      </c>
      <c r="S478" s="75">
        <f t="shared" si="23"/>
        <v>0</v>
      </c>
    </row>
    <row r="479" spans="1:19" x14ac:dyDescent="0.25">
      <c r="A479" s="55"/>
      <c r="B479" s="111"/>
      <c r="C479" s="112"/>
      <c r="D479" s="113"/>
      <c r="E479" s="113"/>
      <c r="F479" s="112"/>
      <c r="G479" s="114"/>
      <c r="H479" s="115"/>
      <c r="I479" s="55"/>
      <c r="L479" s="53" t="str">
        <f>IF(OR(F479="", G479=""), "", IFERROR(INDEX('Sub Contractors'!$C$11:$C$49, MATCH(F479, 'Sub Contractors'!$B$11:$B$49, 0)), ""))</f>
        <v/>
      </c>
      <c r="M479" s="44" t="str">
        <f t="shared" si="21"/>
        <v/>
      </c>
      <c r="O479" s="19" t="str">
        <f>IF($B479="", "", IF(OR($B479&lt;'Intro &amp; Setup'!$BS$4, $B479&gt;'Intro &amp; Setup'!$BS$2), "X", ""))</f>
        <v/>
      </c>
      <c r="Q479" s="19" t="str">
        <f t="shared" si="22"/>
        <v/>
      </c>
      <c r="S479" s="75">
        <f t="shared" si="23"/>
        <v>0</v>
      </c>
    </row>
    <row r="480" spans="1:19" x14ac:dyDescent="0.25">
      <c r="A480" s="55"/>
      <c r="B480" s="111"/>
      <c r="C480" s="112"/>
      <c r="D480" s="113"/>
      <c r="E480" s="113"/>
      <c r="F480" s="112"/>
      <c r="G480" s="114"/>
      <c r="H480" s="115"/>
      <c r="I480" s="55"/>
      <c r="L480" s="53" t="str">
        <f>IF(OR(F480="", G480=""), "", IFERROR(INDEX('Sub Contractors'!$C$11:$C$49, MATCH(F480, 'Sub Contractors'!$B$11:$B$49, 0)), ""))</f>
        <v/>
      </c>
      <c r="M480" s="44" t="str">
        <f t="shared" si="21"/>
        <v/>
      </c>
      <c r="O480" s="19" t="str">
        <f>IF($B480="", "", IF(OR($B480&lt;'Intro &amp; Setup'!$BS$4, $B480&gt;'Intro &amp; Setup'!$BS$2), "X", ""))</f>
        <v/>
      </c>
      <c r="Q480" s="19" t="str">
        <f t="shared" si="22"/>
        <v/>
      </c>
      <c r="S480" s="75">
        <f t="shared" si="23"/>
        <v>0</v>
      </c>
    </row>
    <row r="481" spans="1:19" x14ac:dyDescent="0.25">
      <c r="A481" s="55"/>
      <c r="B481" s="111"/>
      <c r="C481" s="112"/>
      <c r="D481" s="113"/>
      <c r="E481" s="113"/>
      <c r="F481" s="112"/>
      <c r="G481" s="114"/>
      <c r="H481" s="115"/>
      <c r="I481" s="55"/>
      <c r="L481" s="53" t="str">
        <f>IF(OR(F481="", G481=""), "", IFERROR(INDEX('Sub Contractors'!$C$11:$C$49, MATCH(F481, 'Sub Contractors'!$B$11:$B$49, 0)), ""))</f>
        <v/>
      </c>
      <c r="M481" s="44" t="str">
        <f t="shared" si="21"/>
        <v/>
      </c>
      <c r="O481" s="19" t="str">
        <f>IF($B481="", "", IF(OR($B481&lt;'Intro &amp; Setup'!$BS$4, $B481&gt;'Intro &amp; Setup'!$BS$2), "X", ""))</f>
        <v/>
      </c>
      <c r="Q481" s="19" t="str">
        <f t="shared" si="22"/>
        <v/>
      </c>
      <c r="S481" s="75">
        <f t="shared" si="23"/>
        <v>0</v>
      </c>
    </row>
    <row r="482" spans="1:19" x14ac:dyDescent="0.25">
      <c r="A482" s="55"/>
      <c r="B482" s="111"/>
      <c r="C482" s="112"/>
      <c r="D482" s="113"/>
      <c r="E482" s="113"/>
      <c r="F482" s="112"/>
      <c r="G482" s="114"/>
      <c r="H482" s="115"/>
      <c r="I482" s="55"/>
      <c r="L482" s="53" t="str">
        <f>IF(OR(F482="", G482=""), "", IFERROR(INDEX('Sub Contractors'!$C$11:$C$49, MATCH(F482, 'Sub Contractors'!$B$11:$B$49, 0)), ""))</f>
        <v/>
      </c>
      <c r="M482" s="44" t="str">
        <f t="shared" si="21"/>
        <v/>
      </c>
      <c r="O482" s="19" t="str">
        <f>IF($B482="", "", IF(OR($B482&lt;'Intro &amp; Setup'!$BS$4, $B482&gt;'Intro &amp; Setup'!$BS$2), "X", ""))</f>
        <v/>
      </c>
      <c r="Q482" s="19" t="str">
        <f t="shared" si="22"/>
        <v/>
      </c>
      <c r="S482" s="75">
        <f t="shared" si="23"/>
        <v>0</v>
      </c>
    </row>
    <row r="483" spans="1:19" x14ac:dyDescent="0.25">
      <c r="A483" s="55"/>
      <c r="B483" s="111"/>
      <c r="C483" s="112"/>
      <c r="D483" s="113"/>
      <c r="E483" s="113"/>
      <c r="F483" s="112"/>
      <c r="G483" s="114"/>
      <c r="H483" s="115"/>
      <c r="I483" s="55"/>
      <c r="L483" s="53" t="str">
        <f>IF(OR(F483="", G483=""), "", IFERROR(INDEX('Sub Contractors'!$C$11:$C$49, MATCH(F483, 'Sub Contractors'!$B$11:$B$49, 0)), ""))</f>
        <v/>
      </c>
      <c r="M483" s="44" t="str">
        <f t="shared" si="21"/>
        <v/>
      </c>
      <c r="O483" s="19" t="str">
        <f>IF($B483="", "", IF(OR($B483&lt;'Intro &amp; Setup'!$BS$4, $B483&gt;'Intro &amp; Setup'!$BS$2), "X", ""))</f>
        <v/>
      </c>
      <c r="Q483" s="19" t="str">
        <f t="shared" si="22"/>
        <v/>
      </c>
      <c r="S483" s="75">
        <f t="shared" si="23"/>
        <v>0</v>
      </c>
    </row>
    <row r="484" spans="1:19" x14ac:dyDescent="0.25">
      <c r="A484" s="55"/>
      <c r="B484" s="111"/>
      <c r="C484" s="112"/>
      <c r="D484" s="113"/>
      <c r="E484" s="113"/>
      <c r="F484" s="112"/>
      <c r="G484" s="114"/>
      <c r="H484" s="115"/>
      <c r="I484" s="55"/>
      <c r="L484" s="53" t="str">
        <f>IF(OR(F484="", G484=""), "", IFERROR(INDEX('Sub Contractors'!$C$11:$C$49, MATCH(F484, 'Sub Contractors'!$B$11:$B$49, 0)), ""))</f>
        <v/>
      </c>
      <c r="M484" s="44" t="str">
        <f t="shared" si="21"/>
        <v/>
      </c>
      <c r="O484" s="19" t="str">
        <f>IF($B484="", "", IF(OR($B484&lt;'Intro &amp; Setup'!$BS$4, $B484&gt;'Intro &amp; Setup'!$BS$2), "X", ""))</f>
        <v/>
      </c>
      <c r="Q484" s="19" t="str">
        <f t="shared" si="22"/>
        <v/>
      </c>
      <c r="S484" s="75">
        <f t="shared" si="23"/>
        <v>0</v>
      </c>
    </row>
    <row r="485" spans="1:19" x14ac:dyDescent="0.25">
      <c r="A485" s="55"/>
      <c r="B485" s="111"/>
      <c r="C485" s="112"/>
      <c r="D485" s="113"/>
      <c r="E485" s="113"/>
      <c r="F485" s="112"/>
      <c r="G485" s="114"/>
      <c r="H485" s="115"/>
      <c r="I485" s="55"/>
      <c r="L485" s="53" t="str">
        <f>IF(OR(F485="", G485=""), "", IFERROR(INDEX('Sub Contractors'!$C$11:$C$49, MATCH(F485, 'Sub Contractors'!$B$11:$B$49, 0)), ""))</f>
        <v/>
      </c>
      <c r="M485" s="44" t="str">
        <f t="shared" si="21"/>
        <v/>
      </c>
      <c r="O485" s="19" t="str">
        <f>IF($B485="", "", IF(OR($B485&lt;'Intro &amp; Setup'!$BS$4, $B485&gt;'Intro &amp; Setup'!$BS$2), "X", ""))</f>
        <v/>
      </c>
      <c r="Q485" s="19" t="str">
        <f t="shared" si="22"/>
        <v/>
      </c>
      <c r="S485" s="75">
        <f t="shared" si="23"/>
        <v>0</v>
      </c>
    </row>
    <row r="486" spans="1:19" x14ac:dyDescent="0.25">
      <c r="A486" s="55"/>
      <c r="B486" s="111"/>
      <c r="C486" s="112"/>
      <c r="D486" s="113"/>
      <c r="E486" s="113"/>
      <c r="F486" s="112"/>
      <c r="G486" s="114"/>
      <c r="H486" s="115"/>
      <c r="I486" s="55"/>
      <c r="L486" s="53" t="str">
        <f>IF(OR(F486="", G486=""), "", IFERROR(INDEX('Sub Contractors'!$C$11:$C$49, MATCH(F486, 'Sub Contractors'!$B$11:$B$49, 0)), ""))</f>
        <v/>
      </c>
      <c r="M486" s="44" t="str">
        <f t="shared" si="21"/>
        <v/>
      </c>
      <c r="O486" s="19" t="str">
        <f>IF($B486="", "", IF(OR($B486&lt;'Intro &amp; Setup'!$BS$4, $B486&gt;'Intro &amp; Setup'!$BS$2), "X", ""))</f>
        <v/>
      </c>
      <c r="Q486" s="19" t="str">
        <f t="shared" si="22"/>
        <v/>
      </c>
      <c r="S486" s="75">
        <f t="shared" si="23"/>
        <v>0</v>
      </c>
    </row>
    <row r="487" spans="1:19" x14ac:dyDescent="0.25">
      <c r="A487" s="55"/>
      <c r="B487" s="111"/>
      <c r="C487" s="112"/>
      <c r="D487" s="113"/>
      <c r="E487" s="113"/>
      <c r="F487" s="112"/>
      <c r="G487" s="114"/>
      <c r="H487" s="115"/>
      <c r="I487" s="55"/>
      <c r="L487" s="53" t="str">
        <f>IF(OR(F487="", G487=""), "", IFERROR(INDEX('Sub Contractors'!$C$11:$C$49, MATCH(F487, 'Sub Contractors'!$B$11:$B$49, 0)), ""))</f>
        <v/>
      </c>
      <c r="M487" s="44" t="str">
        <f t="shared" si="21"/>
        <v/>
      </c>
      <c r="O487" s="19" t="str">
        <f>IF($B487="", "", IF(OR($B487&lt;'Intro &amp; Setup'!$BS$4, $B487&gt;'Intro &amp; Setup'!$BS$2), "X", ""))</f>
        <v/>
      </c>
      <c r="Q487" s="19" t="str">
        <f t="shared" si="22"/>
        <v/>
      </c>
      <c r="S487" s="75">
        <f t="shared" si="23"/>
        <v>0</v>
      </c>
    </row>
    <row r="488" spans="1:19" x14ac:dyDescent="0.25">
      <c r="A488" s="55"/>
      <c r="B488" s="111"/>
      <c r="C488" s="112"/>
      <c r="D488" s="113"/>
      <c r="E488" s="113"/>
      <c r="F488" s="112"/>
      <c r="G488" s="114"/>
      <c r="H488" s="115"/>
      <c r="I488" s="55"/>
      <c r="L488" s="53" t="str">
        <f>IF(OR(F488="", G488=""), "", IFERROR(INDEX('Sub Contractors'!$C$11:$C$49, MATCH(F488, 'Sub Contractors'!$B$11:$B$49, 0)), ""))</f>
        <v/>
      </c>
      <c r="M488" s="44" t="str">
        <f t="shared" si="21"/>
        <v/>
      </c>
      <c r="O488" s="19" t="str">
        <f>IF($B488="", "", IF(OR($B488&lt;'Intro &amp; Setup'!$BS$4, $B488&gt;'Intro &amp; Setup'!$BS$2), "X", ""))</f>
        <v/>
      </c>
      <c r="Q488" s="19" t="str">
        <f t="shared" si="22"/>
        <v/>
      </c>
      <c r="S488" s="75">
        <f t="shared" si="23"/>
        <v>0</v>
      </c>
    </row>
    <row r="489" spans="1:19" x14ac:dyDescent="0.25">
      <c r="A489" s="55"/>
      <c r="B489" s="111"/>
      <c r="C489" s="112"/>
      <c r="D489" s="113"/>
      <c r="E489" s="113"/>
      <c r="F489" s="112"/>
      <c r="G489" s="114"/>
      <c r="H489" s="115"/>
      <c r="I489" s="55"/>
      <c r="L489" s="53" t="str">
        <f>IF(OR(F489="", G489=""), "", IFERROR(INDEX('Sub Contractors'!$C$11:$C$49, MATCH(F489, 'Sub Contractors'!$B$11:$B$49, 0)), ""))</f>
        <v/>
      </c>
      <c r="M489" s="44" t="str">
        <f t="shared" si="21"/>
        <v/>
      </c>
      <c r="O489" s="19" t="str">
        <f>IF($B489="", "", IF(OR($B489&lt;'Intro &amp; Setup'!$BS$4, $B489&gt;'Intro &amp; Setup'!$BS$2), "X", ""))</f>
        <v/>
      </c>
      <c r="Q489" s="19" t="str">
        <f t="shared" si="22"/>
        <v/>
      </c>
      <c r="S489" s="75">
        <f t="shared" si="23"/>
        <v>0</v>
      </c>
    </row>
    <row r="490" spans="1:19" x14ac:dyDescent="0.25">
      <c r="A490" s="55"/>
      <c r="B490" s="111"/>
      <c r="C490" s="112"/>
      <c r="D490" s="113"/>
      <c r="E490" s="113"/>
      <c r="F490" s="112"/>
      <c r="G490" s="114"/>
      <c r="H490" s="115"/>
      <c r="I490" s="55"/>
      <c r="L490" s="53" t="str">
        <f>IF(OR(F490="", G490=""), "", IFERROR(INDEX('Sub Contractors'!$C$11:$C$49, MATCH(F490, 'Sub Contractors'!$B$11:$B$49, 0)), ""))</f>
        <v/>
      </c>
      <c r="M490" s="44" t="str">
        <f t="shared" si="21"/>
        <v/>
      </c>
      <c r="O490" s="19" t="str">
        <f>IF($B490="", "", IF(OR($B490&lt;'Intro &amp; Setup'!$BS$4, $B490&gt;'Intro &amp; Setup'!$BS$2), "X", ""))</f>
        <v/>
      </c>
      <c r="Q490" s="19" t="str">
        <f t="shared" si="22"/>
        <v/>
      </c>
      <c r="S490" s="75">
        <f t="shared" si="23"/>
        <v>0</v>
      </c>
    </row>
    <row r="491" spans="1:19" x14ac:dyDescent="0.25">
      <c r="A491" s="55"/>
      <c r="B491" s="111"/>
      <c r="C491" s="112"/>
      <c r="D491" s="113"/>
      <c r="E491" s="113"/>
      <c r="F491" s="112"/>
      <c r="G491" s="114"/>
      <c r="H491" s="115"/>
      <c r="I491" s="55"/>
      <c r="L491" s="53" t="str">
        <f>IF(OR(F491="", G491=""), "", IFERROR(INDEX('Sub Contractors'!$C$11:$C$49, MATCH(F491, 'Sub Contractors'!$B$11:$B$49, 0)), ""))</f>
        <v/>
      </c>
      <c r="M491" s="44" t="str">
        <f t="shared" si="21"/>
        <v/>
      </c>
      <c r="O491" s="19" t="str">
        <f>IF($B491="", "", IF(OR($B491&lt;'Intro &amp; Setup'!$BS$4, $B491&gt;'Intro &amp; Setup'!$BS$2), "X", ""))</f>
        <v/>
      </c>
      <c r="Q491" s="19" t="str">
        <f t="shared" si="22"/>
        <v/>
      </c>
      <c r="S491" s="75">
        <f t="shared" si="23"/>
        <v>0</v>
      </c>
    </row>
    <row r="492" spans="1:19" x14ac:dyDescent="0.25">
      <c r="A492" s="55"/>
      <c r="B492" s="111"/>
      <c r="C492" s="112"/>
      <c r="D492" s="113"/>
      <c r="E492" s="113"/>
      <c r="F492" s="112"/>
      <c r="G492" s="114"/>
      <c r="H492" s="115"/>
      <c r="I492" s="55"/>
      <c r="L492" s="53" t="str">
        <f>IF(OR(F492="", G492=""), "", IFERROR(INDEX('Sub Contractors'!$C$11:$C$49, MATCH(F492, 'Sub Contractors'!$B$11:$B$49, 0)), ""))</f>
        <v/>
      </c>
      <c r="M492" s="44" t="str">
        <f t="shared" si="21"/>
        <v/>
      </c>
      <c r="O492" s="19" t="str">
        <f>IF($B492="", "", IF(OR($B492&lt;'Intro &amp; Setup'!$BS$4, $B492&gt;'Intro &amp; Setup'!$BS$2), "X", ""))</f>
        <v/>
      </c>
      <c r="Q492" s="19" t="str">
        <f t="shared" si="22"/>
        <v/>
      </c>
      <c r="S492" s="75">
        <f t="shared" si="23"/>
        <v>0</v>
      </c>
    </row>
    <row r="493" spans="1:19" x14ac:dyDescent="0.25">
      <c r="A493" s="55"/>
      <c r="B493" s="111"/>
      <c r="C493" s="112"/>
      <c r="D493" s="113"/>
      <c r="E493" s="113"/>
      <c r="F493" s="112"/>
      <c r="G493" s="114"/>
      <c r="H493" s="115"/>
      <c r="I493" s="55"/>
      <c r="L493" s="53" t="str">
        <f>IF(OR(F493="", G493=""), "", IFERROR(INDEX('Sub Contractors'!$C$11:$C$49, MATCH(F493, 'Sub Contractors'!$B$11:$B$49, 0)), ""))</f>
        <v/>
      </c>
      <c r="M493" s="44" t="str">
        <f t="shared" si="21"/>
        <v/>
      </c>
      <c r="O493" s="19" t="str">
        <f>IF($B493="", "", IF(OR($B493&lt;'Intro &amp; Setup'!$BS$4, $B493&gt;'Intro &amp; Setup'!$BS$2), "X", ""))</f>
        <v/>
      </c>
      <c r="Q493" s="19" t="str">
        <f t="shared" si="22"/>
        <v/>
      </c>
      <c r="S493" s="75">
        <f t="shared" si="23"/>
        <v>0</v>
      </c>
    </row>
    <row r="494" spans="1:19" x14ac:dyDescent="0.25">
      <c r="A494" s="55"/>
      <c r="B494" s="111"/>
      <c r="C494" s="112"/>
      <c r="D494" s="113"/>
      <c r="E494" s="113"/>
      <c r="F494" s="112"/>
      <c r="G494" s="114"/>
      <c r="H494" s="115"/>
      <c r="I494" s="55"/>
      <c r="L494" s="53" t="str">
        <f>IF(OR(F494="", G494=""), "", IFERROR(INDEX('Sub Contractors'!$C$11:$C$49, MATCH(F494, 'Sub Contractors'!$B$11:$B$49, 0)), ""))</f>
        <v/>
      </c>
      <c r="M494" s="44" t="str">
        <f t="shared" si="21"/>
        <v/>
      </c>
      <c r="O494" s="19" t="str">
        <f>IF($B494="", "", IF(OR($B494&lt;'Intro &amp; Setup'!$BS$4, $B494&gt;'Intro &amp; Setup'!$BS$2), "X", ""))</f>
        <v/>
      </c>
      <c r="Q494" s="19" t="str">
        <f t="shared" si="22"/>
        <v/>
      </c>
      <c r="S494" s="75">
        <f t="shared" si="23"/>
        <v>0</v>
      </c>
    </row>
    <row r="495" spans="1:19" x14ac:dyDescent="0.25">
      <c r="A495" s="55"/>
      <c r="B495" s="111"/>
      <c r="C495" s="112"/>
      <c r="D495" s="113"/>
      <c r="E495" s="113"/>
      <c r="F495" s="112"/>
      <c r="G495" s="114"/>
      <c r="H495" s="115"/>
      <c r="I495" s="55"/>
      <c r="L495" s="53" t="str">
        <f>IF(OR(F495="", G495=""), "", IFERROR(INDEX('Sub Contractors'!$C$11:$C$49, MATCH(F495, 'Sub Contractors'!$B$11:$B$49, 0)), ""))</f>
        <v/>
      </c>
      <c r="M495" s="44" t="str">
        <f t="shared" si="21"/>
        <v/>
      </c>
      <c r="O495" s="19" t="str">
        <f>IF($B495="", "", IF(OR($B495&lt;'Intro &amp; Setup'!$BS$4, $B495&gt;'Intro &amp; Setup'!$BS$2), "X", ""))</f>
        <v/>
      </c>
      <c r="Q495" s="19" t="str">
        <f t="shared" si="22"/>
        <v/>
      </c>
      <c r="S495" s="75">
        <f t="shared" si="23"/>
        <v>0</v>
      </c>
    </row>
    <row r="496" spans="1:19" x14ac:dyDescent="0.25">
      <c r="A496" s="55"/>
      <c r="B496" s="111"/>
      <c r="C496" s="112"/>
      <c r="D496" s="113"/>
      <c r="E496" s="113"/>
      <c r="F496" s="112"/>
      <c r="G496" s="114"/>
      <c r="H496" s="115"/>
      <c r="I496" s="55"/>
      <c r="L496" s="53" t="str">
        <f>IF(OR(F496="", G496=""), "", IFERROR(INDEX('Sub Contractors'!$C$11:$C$49, MATCH(F496, 'Sub Contractors'!$B$11:$B$49, 0)), ""))</f>
        <v/>
      </c>
      <c r="M496" s="44" t="str">
        <f t="shared" si="21"/>
        <v/>
      </c>
      <c r="O496" s="19" t="str">
        <f>IF($B496="", "", IF(OR($B496&lt;'Intro &amp; Setup'!$BS$4, $B496&gt;'Intro &amp; Setup'!$BS$2), "X", ""))</f>
        <v/>
      </c>
      <c r="Q496" s="19" t="str">
        <f t="shared" si="22"/>
        <v/>
      </c>
      <c r="S496" s="75">
        <f t="shared" si="23"/>
        <v>0</v>
      </c>
    </row>
    <row r="497" spans="1:19" x14ac:dyDescent="0.25">
      <c r="A497" s="55"/>
      <c r="B497" s="111"/>
      <c r="C497" s="112"/>
      <c r="D497" s="113"/>
      <c r="E497" s="113"/>
      <c r="F497" s="112"/>
      <c r="G497" s="114"/>
      <c r="H497" s="115"/>
      <c r="I497" s="55"/>
      <c r="L497" s="53" t="str">
        <f>IF(OR(F497="", G497=""), "", IFERROR(INDEX('Sub Contractors'!$C$11:$C$49, MATCH(F497, 'Sub Contractors'!$B$11:$B$49, 0)), ""))</f>
        <v/>
      </c>
      <c r="M497" s="44" t="str">
        <f t="shared" si="21"/>
        <v/>
      </c>
      <c r="O497" s="19" t="str">
        <f>IF($B497="", "", IF(OR($B497&lt;'Intro &amp; Setup'!$BS$4, $B497&gt;'Intro &amp; Setup'!$BS$2), "X", ""))</f>
        <v/>
      </c>
      <c r="Q497" s="19" t="str">
        <f t="shared" si="22"/>
        <v/>
      </c>
      <c r="S497" s="75">
        <f t="shared" si="23"/>
        <v>0</v>
      </c>
    </row>
    <row r="498" spans="1:19" x14ac:dyDescent="0.25">
      <c r="A498" s="55"/>
      <c r="B498" s="111"/>
      <c r="C498" s="112"/>
      <c r="D498" s="113"/>
      <c r="E498" s="113"/>
      <c r="F498" s="112"/>
      <c r="G498" s="114"/>
      <c r="H498" s="115"/>
      <c r="I498" s="55"/>
      <c r="L498" s="53" t="str">
        <f>IF(OR(F498="", G498=""), "", IFERROR(INDEX('Sub Contractors'!$C$11:$C$49, MATCH(F498, 'Sub Contractors'!$B$11:$B$49, 0)), ""))</f>
        <v/>
      </c>
      <c r="M498" s="44" t="str">
        <f t="shared" si="21"/>
        <v/>
      </c>
      <c r="O498" s="19" t="str">
        <f>IF($B498="", "", IF(OR($B498&lt;'Intro &amp; Setup'!$BS$4, $B498&gt;'Intro &amp; Setup'!$BS$2), "X", ""))</f>
        <v/>
      </c>
      <c r="Q498" s="19" t="str">
        <f t="shared" si="22"/>
        <v/>
      </c>
      <c r="S498" s="75">
        <f t="shared" si="23"/>
        <v>0</v>
      </c>
    </row>
    <row r="499" spans="1:19" x14ac:dyDescent="0.25">
      <c r="A499" s="55"/>
      <c r="B499" s="111"/>
      <c r="C499" s="112"/>
      <c r="D499" s="113"/>
      <c r="E499" s="113"/>
      <c r="F499" s="112"/>
      <c r="G499" s="114"/>
      <c r="H499" s="115"/>
      <c r="I499" s="55"/>
      <c r="L499" s="53" t="str">
        <f>IF(OR(F499="", G499=""), "", IFERROR(INDEX('Sub Contractors'!$C$11:$C$49, MATCH(F499, 'Sub Contractors'!$B$11:$B$49, 0)), ""))</f>
        <v/>
      </c>
      <c r="M499" s="44" t="str">
        <f t="shared" si="21"/>
        <v/>
      </c>
      <c r="O499" s="19" t="str">
        <f>IF($B499="", "", IF(OR($B499&lt;'Intro &amp; Setup'!$BS$4, $B499&gt;'Intro &amp; Setup'!$BS$2), "X", ""))</f>
        <v/>
      </c>
      <c r="Q499" s="19" t="str">
        <f t="shared" si="22"/>
        <v/>
      </c>
      <c r="S499" s="75">
        <f t="shared" si="23"/>
        <v>0</v>
      </c>
    </row>
    <row r="500" spans="1:19" x14ac:dyDescent="0.25">
      <c r="A500" s="55"/>
      <c r="B500" s="111"/>
      <c r="C500" s="112"/>
      <c r="D500" s="113"/>
      <c r="E500" s="113"/>
      <c r="F500" s="112"/>
      <c r="G500" s="114"/>
      <c r="H500" s="115"/>
      <c r="I500" s="55"/>
      <c r="L500" s="53" t="str">
        <f>IF(OR(F500="", G500=""), "", IFERROR(INDEX('Sub Contractors'!$C$11:$C$49, MATCH(F500, 'Sub Contractors'!$B$11:$B$49, 0)), ""))</f>
        <v/>
      </c>
      <c r="M500" s="44" t="str">
        <f t="shared" si="21"/>
        <v/>
      </c>
      <c r="O500" s="19" t="str">
        <f>IF($B500="", "", IF(OR($B500&lt;'Intro &amp; Setup'!$BS$4, $B500&gt;'Intro &amp; Setup'!$BS$2), "X", ""))</f>
        <v/>
      </c>
      <c r="Q500" s="19" t="str">
        <f t="shared" si="22"/>
        <v/>
      </c>
      <c r="S500" s="75">
        <f t="shared" si="23"/>
        <v>0</v>
      </c>
    </row>
    <row r="501" spans="1:19" x14ac:dyDescent="0.25">
      <c r="A501" s="55"/>
      <c r="B501" s="111"/>
      <c r="C501" s="112"/>
      <c r="D501" s="113"/>
      <c r="E501" s="113"/>
      <c r="F501" s="112"/>
      <c r="G501" s="114"/>
      <c r="H501" s="115"/>
      <c r="I501" s="55"/>
      <c r="L501" s="53" t="str">
        <f>IF(OR(F501="", G501=""), "", IFERROR(INDEX('Sub Contractors'!$C$11:$C$49, MATCH(F501, 'Sub Contractors'!$B$11:$B$49, 0)), ""))</f>
        <v/>
      </c>
      <c r="M501" s="44" t="str">
        <f t="shared" si="21"/>
        <v/>
      </c>
      <c r="O501" s="19" t="str">
        <f>IF($B501="", "", IF(OR($B501&lt;'Intro &amp; Setup'!$BS$4, $B501&gt;'Intro &amp; Setup'!$BS$2), "X", ""))</f>
        <v/>
      </c>
      <c r="Q501" s="19" t="str">
        <f t="shared" si="22"/>
        <v/>
      </c>
      <c r="S501" s="75">
        <f t="shared" si="23"/>
        <v>0</v>
      </c>
    </row>
    <row r="502" spans="1:19" x14ac:dyDescent="0.25">
      <c r="A502" s="55"/>
      <c r="B502" s="111"/>
      <c r="C502" s="112"/>
      <c r="D502" s="113"/>
      <c r="E502" s="113"/>
      <c r="F502" s="112"/>
      <c r="G502" s="114"/>
      <c r="H502" s="115"/>
      <c r="I502" s="55"/>
      <c r="L502" s="53" t="str">
        <f>IF(OR(F502="", G502=""), "", IFERROR(INDEX('Sub Contractors'!$C$11:$C$49, MATCH(F502, 'Sub Contractors'!$B$11:$B$49, 0)), ""))</f>
        <v/>
      </c>
      <c r="M502" s="44" t="str">
        <f t="shared" si="21"/>
        <v/>
      </c>
      <c r="O502" s="19" t="str">
        <f>IF($B502="", "", IF(OR($B502&lt;'Intro &amp; Setup'!$BS$4, $B502&gt;'Intro &amp; Setup'!$BS$2), "X", ""))</f>
        <v/>
      </c>
      <c r="Q502" s="19" t="str">
        <f t="shared" si="22"/>
        <v/>
      </c>
      <c r="S502" s="75">
        <f t="shared" si="23"/>
        <v>0</v>
      </c>
    </row>
    <row r="503" spans="1:19" x14ac:dyDescent="0.25">
      <c r="A503" s="55"/>
      <c r="B503" s="111"/>
      <c r="C503" s="112"/>
      <c r="D503" s="113"/>
      <c r="E503" s="113"/>
      <c r="F503" s="112"/>
      <c r="G503" s="114"/>
      <c r="H503" s="115"/>
      <c r="I503" s="55"/>
      <c r="L503" s="53" t="str">
        <f>IF(OR(F503="", G503=""), "", IFERROR(INDEX('Sub Contractors'!$C$11:$C$49, MATCH(F503, 'Sub Contractors'!$B$11:$B$49, 0)), ""))</f>
        <v/>
      </c>
      <c r="M503" s="44" t="str">
        <f t="shared" si="21"/>
        <v/>
      </c>
      <c r="O503" s="19" t="str">
        <f>IF($B503="", "", IF(OR($B503&lt;'Intro &amp; Setup'!$BS$4, $B503&gt;'Intro &amp; Setup'!$BS$2), "X", ""))</f>
        <v/>
      </c>
      <c r="Q503" s="19" t="str">
        <f t="shared" si="22"/>
        <v/>
      </c>
      <c r="S503" s="75">
        <f t="shared" si="23"/>
        <v>0</v>
      </c>
    </row>
    <row r="504" spans="1:19" x14ac:dyDescent="0.25">
      <c r="A504" s="55"/>
      <c r="B504" s="111"/>
      <c r="C504" s="112"/>
      <c r="D504" s="113"/>
      <c r="E504" s="113"/>
      <c r="F504" s="112"/>
      <c r="G504" s="114"/>
      <c r="H504" s="115"/>
      <c r="I504" s="55"/>
      <c r="L504" s="53" t="str">
        <f>IF(OR(F504="", G504=""), "", IFERROR(INDEX('Sub Contractors'!$C$11:$C$49, MATCH(F504, 'Sub Contractors'!$B$11:$B$49, 0)), ""))</f>
        <v/>
      </c>
      <c r="M504" s="44" t="str">
        <f t="shared" si="21"/>
        <v/>
      </c>
      <c r="O504" s="19" t="str">
        <f>IF($B504="", "", IF(OR($B504&lt;'Intro &amp; Setup'!$BS$4, $B504&gt;'Intro &amp; Setup'!$BS$2), "X", ""))</f>
        <v/>
      </c>
      <c r="Q504" s="19" t="str">
        <f t="shared" si="22"/>
        <v/>
      </c>
      <c r="S504" s="75">
        <f t="shared" si="23"/>
        <v>0</v>
      </c>
    </row>
    <row r="505" spans="1:19" x14ac:dyDescent="0.25">
      <c r="A505" s="55"/>
      <c r="B505" s="111"/>
      <c r="C505" s="112"/>
      <c r="D505" s="113"/>
      <c r="E505" s="113"/>
      <c r="F505" s="112"/>
      <c r="G505" s="114"/>
      <c r="H505" s="115"/>
      <c r="I505" s="55"/>
      <c r="L505" s="53" t="str">
        <f>IF(OR(F505="", G505=""), "", IFERROR(INDEX('Sub Contractors'!$C$11:$C$49, MATCH(F505, 'Sub Contractors'!$B$11:$B$49, 0)), ""))</f>
        <v/>
      </c>
      <c r="M505" s="44" t="str">
        <f t="shared" si="21"/>
        <v/>
      </c>
      <c r="O505" s="19" t="str">
        <f>IF($B505="", "", IF(OR($B505&lt;'Intro &amp; Setup'!$BS$4, $B505&gt;'Intro &amp; Setup'!$BS$2), "X", ""))</f>
        <v/>
      </c>
      <c r="Q505" s="19" t="str">
        <f t="shared" si="22"/>
        <v/>
      </c>
      <c r="S505" s="75">
        <f t="shared" si="23"/>
        <v>0</v>
      </c>
    </row>
    <row r="506" spans="1:19" x14ac:dyDescent="0.25">
      <c r="A506" s="55"/>
      <c r="B506" s="111"/>
      <c r="C506" s="112"/>
      <c r="D506" s="113"/>
      <c r="E506" s="113"/>
      <c r="F506" s="112"/>
      <c r="G506" s="114"/>
      <c r="H506" s="115"/>
      <c r="I506" s="55"/>
      <c r="L506" s="53" t="str">
        <f>IF(OR(F506="", G506=""), "", IFERROR(INDEX('Sub Contractors'!$C$11:$C$49, MATCH(F506, 'Sub Contractors'!$B$11:$B$49, 0)), ""))</f>
        <v/>
      </c>
      <c r="M506" s="44" t="str">
        <f t="shared" si="21"/>
        <v/>
      </c>
      <c r="O506" s="19" t="str">
        <f>IF($B506="", "", IF(OR($B506&lt;'Intro &amp; Setup'!$BS$4, $B506&gt;'Intro &amp; Setup'!$BS$2), "X", ""))</f>
        <v/>
      </c>
      <c r="Q506" s="19" t="str">
        <f t="shared" si="22"/>
        <v/>
      </c>
      <c r="S506" s="75">
        <f t="shared" si="23"/>
        <v>0</v>
      </c>
    </row>
    <row r="507" spans="1:19" x14ac:dyDescent="0.25">
      <c r="A507" s="55"/>
      <c r="B507" s="111"/>
      <c r="C507" s="112"/>
      <c r="D507" s="113"/>
      <c r="E507" s="113"/>
      <c r="F507" s="112"/>
      <c r="G507" s="114"/>
      <c r="H507" s="115"/>
      <c r="I507" s="55"/>
      <c r="L507" s="53" t="str">
        <f>IF(OR(F507="", G507=""), "", IFERROR(INDEX('Sub Contractors'!$C$11:$C$49, MATCH(F507, 'Sub Contractors'!$B$11:$B$49, 0)), ""))</f>
        <v/>
      </c>
      <c r="M507" s="44" t="str">
        <f t="shared" si="21"/>
        <v/>
      </c>
      <c r="O507" s="19" t="str">
        <f>IF($B507="", "", IF(OR($B507&lt;'Intro &amp; Setup'!$BS$4, $B507&gt;'Intro &amp; Setup'!$BS$2), "X", ""))</f>
        <v/>
      </c>
      <c r="Q507" s="19" t="str">
        <f t="shared" si="22"/>
        <v/>
      </c>
      <c r="S507" s="75">
        <f t="shared" si="23"/>
        <v>0</v>
      </c>
    </row>
    <row r="508" spans="1:19" x14ac:dyDescent="0.25">
      <c r="A508" s="55"/>
      <c r="B508" s="111"/>
      <c r="C508" s="112"/>
      <c r="D508" s="113"/>
      <c r="E508" s="113"/>
      <c r="F508" s="112"/>
      <c r="G508" s="114"/>
      <c r="H508" s="115"/>
      <c r="I508" s="55"/>
      <c r="L508" s="53" t="str">
        <f>IF(OR(F508="", G508=""), "", IFERROR(INDEX('Sub Contractors'!$C$11:$C$49, MATCH(F508, 'Sub Contractors'!$B$11:$B$49, 0)), ""))</f>
        <v/>
      </c>
      <c r="M508" s="44" t="str">
        <f t="shared" si="21"/>
        <v/>
      </c>
      <c r="O508" s="19" t="str">
        <f>IF($B508="", "", IF(OR($B508&lt;'Intro &amp; Setup'!$BS$4, $B508&gt;'Intro &amp; Setup'!$BS$2), "X", ""))</f>
        <v/>
      </c>
      <c r="Q508" s="19" t="str">
        <f t="shared" si="22"/>
        <v/>
      </c>
      <c r="S508" s="75">
        <f t="shared" si="23"/>
        <v>0</v>
      </c>
    </row>
    <row r="509" spans="1:19" x14ac:dyDescent="0.25">
      <c r="A509" s="55"/>
      <c r="B509" s="111"/>
      <c r="C509" s="112"/>
      <c r="D509" s="113"/>
      <c r="E509" s="113"/>
      <c r="F509" s="112"/>
      <c r="G509" s="114"/>
      <c r="H509" s="115"/>
      <c r="I509" s="55"/>
      <c r="L509" s="53" t="str">
        <f>IF(OR(F509="", G509=""), "", IFERROR(INDEX('Sub Contractors'!$C$11:$C$49, MATCH(F509, 'Sub Contractors'!$B$11:$B$49, 0)), ""))</f>
        <v/>
      </c>
      <c r="M509" s="44" t="str">
        <f t="shared" si="21"/>
        <v/>
      </c>
      <c r="O509" s="19" t="str">
        <f>IF($B509="", "", IF(OR($B509&lt;'Intro &amp; Setup'!$BS$4, $B509&gt;'Intro &amp; Setup'!$BS$2), "X", ""))</f>
        <v/>
      </c>
      <c r="Q509" s="19" t="str">
        <f t="shared" si="22"/>
        <v/>
      </c>
      <c r="S509" s="75">
        <f t="shared" si="23"/>
        <v>0</v>
      </c>
    </row>
    <row r="510" spans="1:19" x14ac:dyDescent="0.25">
      <c r="A510" s="55"/>
      <c r="B510" s="111"/>
      <c r="C510" s="112"/>
      <c r="D510" s="113"/>
      <c r="E510" s="113"/>
      <c r="F510" s="112"/>
      <c r="G510" s="114"/>
      <c r="H510" s="115"/>
      <c r="I510" s="55"/>
      <c r="L510" s="53" t="str">
        <f>IF(OR(F510="", G510=""), "", IFERROR(INDEX('Sub Contractors'!$C$11:$C$49, MATCH(F510, 'Sub Contractors'!$B$11:$B$49, 0)), ""))</f>
        <v/>
      </c>
      <c r="M510" s="44" t="str">
        <f t="shared" si="21"/>
        <v/>
      </c>
      <c r="O510" s="19" t="str">
        <f>IF($B510="", "", IF(OR($B510&lt;'Intro &amp; Setup'!$BS$4, $B510&gt;'Intro &amp; Setup'!$BS$2), "X", ""))</f>
        <v/>
      </c>
      <c r="Q510" s="19" t="str">
        <f t="shared" si="22"/>
        <v/>
      </c>
      <c r="S510" s="75">
        <f t="shared" si="23"/>
        <v>0</v>
      </c>
    </row>
    <row r="511" spans="1:19" x14ac:dyDescent="0.25">
      <c r="A511" s="55"/>
      <c r="B511" s="111"/>
      <c r="C511" s="112"/>
      <c r="D511" s="113"/>
      <c r="E511" s="113"/>
      <c r="F511" s="112"/>
      <c r="G511" s="114"/>
      <c r="H511" s="115"/>
      <c r="I511" s="55"/>
      <c r="L511" s="53" t="str">
        <f>IF(OR(F511="", G511=""), "", IFERROR(INDEX('Sub Contractors'!$C$11:$C$49, MATCH(F511, 'Sub Contractors'!$B$11:$B$49, 0)), ""))</f>
        <v/>
      </c>
      <c r="M511" s="44" t="str">
        <f t="shared" si="21"/>
        <v/>
      </c>
      <c r="O511" s="19" t="str">
        <f>IF($B511="", "", IF(OR($B511&lt;'Intro &amp; Setup'!$BS$4, $B511&gt;'Intro &amp; Setup'!$BS$2), "X", ""))</f>
        <v/>
      </c>
      <c r="Q511" s="19" t="str">
        <f t="shared" si="22"/>
        <v/>
      </c>
      <c r="S511" s="75">
        <f t="shared" si="23"/>
        <v>0</v>
      </c>
    </row>
    <row r="512" spans="1:19" x14ac:dyDescent="0.25">
      <c r="A512" s="55"/>
      <c r="B512" s="111"/>
      <c r="C512" s="112"/>
      <c r="D512" s="113"/>
      <c r="E512" s="113"/>
      <c r="F512" s="112"/>
      <c r="G512" s="114"/>
      <c r="H512" s="115"/>
      <c r="I512" s="55"/>
      <c r="L512" s="53" t="str">
        <f>IF(OR(F512="", G512=""), "", IFERROR(INDEX('Sub Contractors'!$C$11:$C$49, MATCH(F512, 'Sub Contractors'!$B$11:$B$49, 0)), ""))</f>
        <v/>
      </c>
      <c r="M512" s="44" t="str">
        <f t="shared" si="21"/>
        <v/>
      </c>
      <c r="O512" s="19" t="str">
        <f>IF($B512="", "", IF(OR($B512&lt;'Intro &amp; Setup'!$BS$4, $B512&gt;'Intro &amp; Setup'!$BS$2), "X", ""))</f>
        <v/>
      </c>
      <c r="Q512" s="19" t="str">
        <f t="shared" si="22"/>
        <v/>
      </c>
      <c r="S512" s="75">
        <f t="shared" si="23"/>
        <v>0</v>
      </c>
    </row>
    <row r="513" spans="1:19" x14ac:dyDescent="0.25">
      <c r="A513" s="55"/>
      <c r="B513" s="111"/>
      <c r="C513" s="112"/>
      <c r="D513" s="113"/>
      <c r="E513" s="113"/>
      <c r="F513" s="112"/>
      <c r="G513" s="114"/>
      <c r="H513" s="115"/>
      <c r="I513" s="55"/>
      <c r="L513" s="53" t="str">
        <f>IF(OR(F513="", G513=""), "", IFERROR(INDEX('Sub Contractors'!$C$11:$C$49, MATCH(F513, 'Sub Contractors'!$B$11:$B$49, 0)), ""))</f>
        <v/>
      </c>
      <c r="M513" s="44" t="str">
        <f t="shared" si="21"/>
        <v/>
      </c>
      <c r="O513" s="19" t="str">
        <f>IF($B513="", "", IF(OR($B513&lt;'Intro &amp; Setup'!$BS$4, $B513&gt;'Intro &amp; Setup'!$BS$2), "X", ""))</f>
        <v/>
      </c>
      <c r="Q513" s="19" t="str">
        <f t="shared" si="22"/>
        <v/>
      </c>
      <c r="S513" s="75">
        <f t="shared" si="23"/>
        <v>0</v>
      </c>
    </row>
    <row r="514" spans="1:19" x14ac:dyDescent="0.25">
      <c r="A514" s="55"/>
      <c r="B514" s="111"/>
      <c r="C514" s="112"/>
      <c r="D514" s="113"/>
      <c r="E514" s="113"/>
      <c r="F514" s="112"/>
      <c r="G514" s="114"/>
      <c r="H514" s="115"/>
      <c r="I514" s="55"/>
      <c r="L514" s="53" t="str">
        <f>IF(OR(F514="", G514=""), "", IFERROR(INDEX('Sub Contractors'!$C$11:$C$49, MATCH(F514, 'Sub Contractors'!$B$11:$B$49, 0)), ""))</f>
        <v/>
      </c>
      <c r="M514" s="44" t="str">
        <f t="shared" si="21"/>
        <v/>
      </c>
      <c r="O514" s="19" t="str">
        <f>IF($B514="", "", IF(OR($B514&lt;'Intro &amp; Setup'!$BS$4, $B514&gt;'Intro &amp; Setup'!$BS$2), "X", ""))</f>
        <v/>
      </c>
      <c r="Q514" s="19" t="str">
        <f t="shared" si="22"/>
        <v/>
      </c>
      <c r="S514" s="75">
        <f t="shared" si="23"/>
        <v>0</v>
      </c>
    </row>
    <row r="515" spans="1:19" x14ac:dyDescent="0.25">
      <c r="A515" s="55"/>
      <c r="B515" s="111"/>
      <c r="C515" s="112"/>
      <c r="D515" s="113"/>
      <c r="E515" s="113"/>
      <c r="F515" s="112"/>
      <c r="G515" s="114"/>
      <c r="H515" s="115"/>
      <c r="I515" s="55"/>
      <c r="L515" s="53" t="str">
        <f>IF(OR(F515="", G515=""), "", IFERROR(INDEX('Sub Contractors'!$C$11:$C$49, MATCH(F515, 'Sub Contractors'!$B$11:$B$49, 0)), ""))</f>
        <v/>
      </c>
      <c r="M515" s="44" t="str">
        <f t="shared" si="21"/>
        <v/>
      </c>
      <c r="O515" s="19" t="str">
        <f>IF($B515="", "", IF(OR($B515&lt;'Intro &amp; Setup'!$BS$4, $B515&gt;'Intro &amp; Setup'!$BS$2), "X", ""))</f>
        <v/>
      </c>
      <c r="Q515" s="19" t="str">
        <f t="shared" si="22"/>
        <v/>
      </c>
      <c r="S515" s="75">
        <f t="shared" si="23"/>
        <v>0</v>
      </c>
    </row>
    <row r="516" spans="1:19" x14ac:dyDescent="0.25">
      <c r="A516" s="55"/>
      <c r="B516" s="111"/>
      <c r="C516" s="112"/>
      <c r="D516" s="113"/>
      <c r="E516" s="113"/>
      <c r="F516" s="112"/>
      <c r="G516" s="114"/>
      <c r="H516" s="115"/>
      <c r="I516" s="55"/>
      <c r="L516" s="53" t="str">
        <f>IF(OR(F516="", G516=""), "", IFERROR(INDEX('Sub Contractors'!$C$11:$C$49, MATCH(F516, 'Sub Contractors'!$B$11:$B$49, 0)), ""))</f>
        <v/>
      </c>
      <c r="M516" s="44" t="str">
        <f t="shared" si="21"/>
        <v/>
      </c>
      <c r="O516" s="19" t="str">
        <f>IF($B516="", "", IF(OR($B516&lt;'Intro &amp; Setup'!$BS$4, $B516&gt;'Intro &amp; Setup'!$BS$2), "X", ""))</f>
        <v/>
      </c>
      <c r="Q516" s="19" t="str">
        <f t="shared" si="22"/>
        <v/>
      </c>
      <c r="S516" s="75">
        <f t="shared" si="23"/>
        <v>0</v>
      </c>
    </row>
    <row r="517" spans="1:19" x14ac:dyDescent="0.25">
      <c r="A517" s="55"/>
      <c r="B517" s="111"/>
      <c r="C517" s="112"/>
      <c r="D517" s="113"/>
      <c r="E517" s="113"/>
      <c r="F517" s="112"/>
      <c r="G517" s="114"/>
      <c r="H517" s="115"/>
      <c r="I517" s="55"/>
      <c r="L517" s="53" t="str">
        <f>IF(OR(F517="", G517=""), "", IFERROR(INDEX('Sub Contractors'!$C$11:$C$49, MATCH(F517, 'Sub Contractors'!$B$11:$B$49, 0)), ""))</f>
        <v/>
      </c>
      <c r="M517" s="44" t="str">
        <f t="shared" si="21"/>
        <v/>
      </c>
      <c r="O517" s="19" t="str">
        <f>IF($B517="", "", IF(OR($B517&lt;'Intro &amp; Setup'!$BS$4, $B517&gt;'Intro &amp; Setup'!$BS$2), "X", ""))</f>
        <v/>
      </c>
      <c r="Q517" s="19" t="str">
        <f t="shared" si="22"/>
        <v/>
      </c>
      <c r="S517" s="75">
        <f t="shared" si="23"/>
        <v>0</v>
      </c>
    </row>
    <row r="518" spans="1:19" x14ac:dyDescent="0.25">
      <c r="A518" s="55"/>
      <c r="B518" s="111"/>
      <c r="C518" s="112"/>
      <c r="D518" s="113"/>
      <c r="E518" s="113"/>
      <c r="F518" s="112"/>
      <c r="G518" s="114"/>
      <c r="H518" s="115"/>
      <c r="I518" s="55"/>
      <c r="L518" s="53" t="str">
        <f>IF(OR(F518="", G518=""), "", IFERROR(INDEX('Sub Contractors'!$C$11:$C$49, MATCH(F518, 'Sub Contractors'!$B$11:$B$49, 0)), ""))</f>
        <v/>
      </c>
      <c r="M518" s="44" t="str">
        <f t="shared" si="21"/>
        <v/>
      </c>
      <c r="O518" s="19" t="str">
        <f>IF($B518="", "", IF(OR($B518&lt;'Intro &amp; Setup'!$BS$4, $B518&gt;'Intro &amp; Setup'!$BS$2), "X", ""))</f>
        <v/>
      </c>
      <c r="Q518" s="19" t="str">
        <f t="shared" si="22"/>
        <v/>
      </c>
      <c r="S518" s="75">
        <f t="shared" si="23"/>
        <v>0</v>
      </c>
    </row>
    <row r="519" spans="1:19" x14ac:dyDescent="0.25">
      <c r="A519" s="55"/>
      <c r="B519" s="111"/>
      <c r="C519" s="112"/>
      <c r="D519" s="113"/>
      <c r="E519" s="113"/>
      <c r="F519" s="112"/>
      <c r="G519" s="114"/>
      <c r="H519" s="115"/>
      <c r="I519" s="55"/>
      <c r="L519" s="53" t="str">
        <f>IF(OR(F519="", G519=""), "", IFERROR(INDEX('Sub Contractors'!$C$11:$C$49, MATCH(F519, 'Sub Contractors'!$B$11:$B$49, 0)), ""))</f>
        <v/>
      </c>
      <c r="M519" s="44" t="str">
        <f t="shared" si="21"/>
        <v/>
      </c>
      <c r="O519" s="19" t="str">
        <f>IF($B519="", "", IF(OR($B519&lt;'Intro &amp; Setup'!$BS$4, $B519&gt;'Intro &amp; Setup'!$BS$2), "X", ""))</f>
        <v/>
      </c>
      <c r="Q519" s="19" t="str">
        <f t="shared" si="22"/>
        <v/>
      </c>
      <c r="S519" s="75">
        <f t="shared" si="23"/>
        <v>0</v>
      </c>
    </row>
    <row r="520" spans="1:19" x14ac:dyDescent="0.25">
      <c r="A520" s="55"/>
      <c r="B520" s="111"/>
      <c r="C520" s="112"/>
      <c r="D520" s="113"/>
      <c r="E520" s="113"/>
      <c r="F520" s="112"/>
      <c r="G520" s="114"/>
      <c r="H520" s="115"/>
      <c r="I520" s="55"/>
      <c r="L520" s="53" t="str">
        <f>IF(OR(F520="", G520=""), "", IFERROR(INDEX('Sub Contractors'!$C$11:$C$49, MATCH(F520, 'Sub Contractors'!$B$11:$B$49, 0)), ""))</f>
        <v/>
      </c>
      <c r="M520" s="44" t="str">
        <f t="shared" si="21"/>
        <v/>
      </c>
      <c r="O520" s="19" t="str">
        <f>IF($B520="", "", IF(OR($B520&lt;'Intro &amp; Setup'!$BS$4, $B520&gt;'Intro &amp; Setup'!$BS$2), "X", ""))</f>
        <v/>
      </c>
      <c r="Q520" s="19" t="str">
        <f t="shared" si="22"/>
        <v/>
      </c>
      <c r="S520" s="75">
        <f t="shared" si="23"/>
        <v>0</v>
      </c>
    </row>
    <row r="521" spans="1:19" x14ac:dyDescent="0.25">
      <c r="A521" s="55"/>
      <c r="B521" s="111"/>
      <c r="C521" s="112"/>
      <c r="D521" s="113"/>
      <c r="E521" s="113"/>
      <c r="F521" s="112"/>
      <c r="G521" s="114"/>
      <c r="H521" s="115"/>
      <c r="I521" s="55"/>
      <c r="L521" s="53" t="str">
        <f>IF(OR(F521="", G521=""), "", IFERROR(INDEX('Sub Contractors'!$C$11:$C$49, MATCH(F521, 'Sub Contractors'!$B$11:$B$49, 0)), ""))</f>
        <v/>
      </c>
      <c r="M521" s="44" t="str">
        <f t="shared" si="21"/>
        <v/>
      </c>
      <c r="O521" s="19" t="str">
        <f>IF($B521="", "", IF(OR($B521&lt;'Intro &amp; Setup'!$BS$4, $B521&gt;'Intro &amp; Setup'!$BS$2), "X", ""))</f>
        <v/>
      </c>
      <c r="Q521" s="19" t="str">
        <f t="shared" si="22"/>
        <v/>
      </c>
      <c r="S521" s="75">
        <f t="shared" si="23"/>
        <v>0</v>
      </c>
    </row>
    <row r="522" spans="1:19" x14ac:dyDescent="0.25">
      <c r="A522" s="55"/>
      <c r="B522" s="111"/>
      <c r="C522" s="112"/>
      <c r="D522" s="113"/>
      <c r="E522" s="113"/>
      <c r="F522" s="112"/>
      <c r="G522" s="114"/>
      <c r="H522" s="115"/>
      <c r="I522" s="55"/>
      <c r="L522" s="53" t="str">
        <f>IF(OR(F522="", G522=""), "", IFERROR(INDEX('Sub Contractors'!$C$11:$C$49, MATCH(F522, 'Sub Contractors'!$B$11:$B$49, 0)), ""))</f>
        <v/>
      </c>
      <c r="M522" s="44" t="str">
        <f t="shared" si="21"/>
        <v/>
      </c>
      <c r="O522" s="19" t="str">
        <f>IF($B522="", "", IF(OR($B522&lt;'Intro &amp; Setup'!$BS$4, $B522&gt;'Intro &amp; Setup'!$BS$2), "X", ""))</f>
        <v/>
      </c>
      <c r="Q522" s="19" t="str">
        <f t="shared" si="22"/>
        <v/>
      </c>
      <c r="S522" s="75">
        <f t="shared" si="23"/>
        <v>0</v>
      </c>
    </row>
    <row r="523" spans="1:19" x14ac:dyDescent="0.25">
      <c r="A523" s="55"/>
      <c r="B523" s="111"/>
      <c r="C523" s="112"/>
      <c r="D523" s="113"/>
      <c r="E523" s="113"/>
      <c r="F523" s="112"/>
      <c r="G523" s="114"/>
      <c r="H523" s="115"/>
      <c r="I523" s="55"/>
      <c r="L523" s="53" t="str">
        <f>IF(OR(F523="", G523=""), "", IFERROR(INDEX('Sub Contractors'!$C$11:$C$49, MATCH(F523, 'Sub Contractors'!$B$11:$B$49, 0)), ""))</f>
        <v/>
      </c>
      <c r="M523" s="44" t="str">
        <f t="shared" si="21"/>
        <v/>
      </c>
      <c r="O523" s="19" t="str">
        <f>IF($B523="", "", IF(OR($B523&lt;'Intro &amp; Setup'!$BS$4, $B523&gt;'Intro &amp; Setup'!$BS$2), "X", ""))</f>
        <v/>
      </c>
      <c r="Q523" s="19" t="str">
        <f t="shared" si="22"/>
        <v/>
      </c>
      <c r="S523" s="75">
        <f t="shared" si="23"/>
        <v>0</v>
      </c>
    </row>
    <row r="524" spans="1:19" x14ac:dyDescent="0.25">
      <c r="A524" s="55"/>
      <c r="B524" s="111"/>
      <c r="C524" s="112"/>
      <c r="D524" s="113"/>
      <c r="E524" s="113"/>
      <c r="F524" s="112"/>
      <c r="G524" s="114"/>
      <c r="H524" s="115"/>
      <c r="I524" s="55"/>
      <c r="L524" s="53" t="str">
        <f>IF(OR(F524="", G524=""), "", IFERROR(INDEX('Sub Contractors'!$C$11:$C$49, MATCH(F524, 'Sub Contractors'!$B$11:$B$49, 0)), ""))</f>
        <v/>
      </c>
      <c r="M524" s="44" t="str">
        <f t="shared" ref="M524:M587" si="24">IF($L524="", "", $L524*$G524*24)</f>
        <v/>
      </c>
      <c r="O524" s="19" t="str">
        <f>IF($B524="", "", IF(OR($B524&lt;'Intro &amp; Setup'!$BS$4, $B524&gt;'Intro &amp; Setup'!$BS$2), "X", ""))</f>
        <v/>
      </c>
      <c r="Q524" s="19" t="str">
        <f t="shared" ref="Q524:Q587" si="25">IF($B524="", "", TEXT($B524, "mmm yyyy"))</f>
        <v/>
      </c>
      <c r="S524" s="75">
        <f t="shared" ref="S524:S587" si="26">$E524-$D524-$H524</f>
        <v>0</v>
      </c>
    </row>
    <row r="525" spans="1:19" x14ac:dyDescent="0.25">
      <c r="A525" s="55"/>
      <c r="B525" s="111"/>
      <c r="C525" s="112"/>
      <c r="D525" s="113"/>
      <c r="E525" s="113"/>
      <c r="F525" s="112"/>
      <c r="G525" s="114"/>
      <c r="H525" s="115"/>
      <c r="I525" s="55"/>
      <c r="L525" s="53" t="str">
        <f>IF(OR(F525="", G525=""), "", IFERROR(INDEX('Sub Contractors'!$C$11:$C$49, MATCH(F525, 'Sub Contractors'!$B$11:$B$49, 0)), ""))</f>
        <v/>
      </c>
      <c r="M525" s="44" t="str">
        <f t="shared" si="24"/>
        <v/>
      </c>
      <c r="O525" s="19" t="str">
        <f>IF($B525="", "", IF(OR($B525&lt;'Intro &amp; Setup'!$BS$4, $B525&gt;'Intro &amp; Setup'!$BS$2), "X", ""))</f>
        <v/>
      </c>
      <c r="Q525" s="19" t="str">
        <f t="shared" si="25"/>
        <v/>
      </c>
      <c r="S525" s="75">
        <f t="shared" si="26"/>
        <v>0</v>
      </c>
    </row>
    <row r="526" spans="1:19" x14ac:dyDescent="0.25">
      <c r="A526" s="55"/>
      <c r="B526" s="111"/>
      <c r="C526" s="112"/>
      <c r="D526" s="113"/>
      <c r="E526" s="113"/>
      <c r="F526" s="112"/>
      <c r="G526" s="114"/>
      <c r="H526" s="115"/>
      <c r="I526" s="55"/>
      <c r="L526" s="53" t="str">
        <f>IF(OR(F526="", G526=""), "", IFERROR(INDEX('Sub Contractors'!$C$11:$C$49, MATCH(F526, 'Sub Contractors'!$B$11:$B$49, 0)), ""))</f>
        <v/>
      </c>
      <c r="M526" s="44" t="str">
        <f t="shared" si="24"/>
        <v/>
      </c>
      <c r="O526" s="19" t="str">
        <f>IF($B526="", "", IF(OR($B526&lt;'Intro &amp; Setup'!$BS$4, $B526&gt;'Intro &amp; Setup'!$BS$2), "X", ""))</f>
        <v/>
      </c>
      <c r="Q526" s="19" t="str">
        <f t="shared" si="25"/>
        <v/>
      </c>
      <c r="S526" s="75">
        <f t="shared" si="26"/>
        <v>0</v>
      </c>
    </row>
    <row r="527" spans="1:19" x14ac:dyDescent="0.25">
      <c r="A527" s="55"/>
      <c r="B527" s="111"/>
      <c r="C527" s="112"/>
      <c r="D527" s="113"/>
      <c r="E527" s="113"/>
      <c r="F527" s="112"/>
      <c r="G527" s="114"/>
      <c r="H527" s="115"/>
      <c r="I527" s="55"/>
      <c r="L527" s="53" t="str">
        <f>IF(OR(F527="", G527=""), "", IFERROR(INDEX('Sub Contractors'!$C$11:$C$49, MATCH(F527, 'Sub Contractors'!$B$11:$B$49, 0)), ""))</f>
        <v/>
      </c>
      <c r="M527" s="44" t="str">
        <f t="shared" si="24"/>
        <v/>
      </c>
      <c r="O527" s="19" t="str">
        <f>IF($B527="", "", IF(OR($B527&lt;'Intro &amp; Setup'!$BS$4, $B527&gt;'Intro &amp; Setup'!$BS$2), "X", ""))</f>
        <v/>
      </c>
      <c r="Q527" s="19" t="str">
        <f t="shared" si="25"/>
        <v/>
      </c>
      <c r="S527" s="75">
        <f t="shared" si="26"/>
        <v>0</v>
      </c>
    </row>
    <row r="528" spans="1:19" x14ac:dyDescent="0.25">
      <c r="A528" s="55"/>
      <c r="B528" s="111"/>
      <c r="C528" s="112"/>
      <c r="D528" s="113"/>
      <c r="E528" s="113"/>
      <c r="F528" s="112"/>
      <c r="G528" s="114"/>
      <c r="H528" s="115"/>
      <c r="I528" s="55"/>
      <c r="L528" s="53" t="str">
        <f>IF(OR(F528="", G528=""), "", IFERROR(INDEX('Sub Contractors'!$C$11:$C$49, MATCH(F528, 'Sub Contractors'!$B$11:$B$49, 0)), ""))</f>
        <v/>
      </c>
      <c r="M528" s="44" t="str">
        <f t="shared" si="24"/>
        <v/>
      </c>
      <c r="O528" s="19" t="str">
        <f>IF($B528="", "", IF(OR($B528&lt;'Intro &amp; Setup'!$BS$4, $B528&gt;'Intro &amp; Setup'!$BS$2), "X", ""))</f>
        <v/>
      </c>
      <c r="Q528" s="19" t="str">
        <f t="shared" si="25"/>
        <v/>
      </c>
      <c r="S528" s="75">
        <f t="shared" si="26"/>
        <v>0</v>
      </c>
    </row>
    <row r="529" spans="1:19" x14ac:dyDescent="0.25">
      <c r="A529" s="55"/>
      <c r="B529" s="111"/>
      <c r="C529" s="112"/>
      <c r="D529" s="113"/>
      <c r="E529" s="113"/>
      <c r="F529" s="112"/>
      <c r="G529" s="114"/>
      <c r="H529" s="115"/>
      <c r="I529" s="55"/>
      <c r="L529" s="53" t="str">
        <f>IF(OR(F529="", G529=""), "", IFERROR(INDEX('Sub Contractors'!$C$11:$C$49, MATCH(F529, 'Sub Contractors'!$B$11:$B$49, 0)), ""))</f>
        <v/>
      </c>
      <c r="M529" s="44" t="str">
        <f t="shared" si="24"/>
        <v/>
      </c>
      <c r="O529" s="19" t="str">
        <f>IF($B529="", "", IF(OR($B529&lt;'Intro &amp; Setup'!$BS$4, $B529&gt;'Intro &amp; Setup'!$BS$2), "X", ""))</f>
        <v/>
      </c>
      <c r="Q529" s="19" t="str">
        <f t="shared" si="25"/>
        <v/>
      </c>
      <c r="S529" s="75">
        <f t="shared" si="26"/>
        <v>0</v>
      </c>
    </row>
    <row r="530" spans="1:19" x14ac:dyDescent="0.25">
      <c r="A530" s="55"/>
      <c r="B530" s="111"/>
      <c r="C530" s="112"/>
      <c r="D530" s="113"/>
      <c r="E530" s="113"/>
      <c r="F530" s="112"/>
      <c r="G530" s="114"/>
      <c r="H530" s="115"/>
      <c r="I530" s="55"/>
      <c r="L530" s="53" t="str">
        <f>IF(OR(F530="", G530=""), "", IFERROR(INDEX('Sub Contractors'!$C$11:$C$49, MATCH(F530, 'Sub Contractors'!$B$11:$B$49, 0)), ""))</f>
        <v/>
      </c>
      <c r="M530" s="44" t="str">
        <f t="shared" si="24"/>
        <v/>
      </c>
      <c r="O530" s="19" t="str">
        <f>IF($B530="", "", IF(OR($B530&lt;'Intro &amp; Setup'!$BS$4, $B530&gt;'Intro &amp; Setup'!$BS$2), "X", ""))</f>
        <v/>
      </c>
      <c r="Q530" s="19" t="str">
        <f t="shared" si="25"/>
        <v/>
      </c>
      <c r="S530" s="75">
        <f t="shared" si="26"/>
        <v>0</v>
      </c>
    </row>
    <row r="531" spans="1:19" x14ac:dyDescent="0.25">
      <c r="A531" s="55"/>
      <c r="B531" s="111"/>
      <c r="C531" s="112"/>
      <c r="D531" s="113"/>
      <c r="E531" s="113"/>
      <c r="F531" s="112"/>
      <c r="G531" s="114"/>
      <c r="H531" s="115"/>
      <c r="I531" s="55"/>
      <c r="L531" s="53" t="str">
        <f>IF(OR(F531="", G531=""), "", IFERROR(INDEX('Sub Contractors'!$C$11:$C$49, MATCH(F531, 'Sub Contractors'!$B$11:$B$49, 0)), ""))</f>
        <v/>
      </c>
      <c r="M531" s="44" t="str">
        <f t="shared" si="24"/>
        <v/>
      </c>
      <c r="O531" s="19" t="str">
        <f>IF($B531="", "", IF(OR($B531&lt;'Intro &amp; Setup'!$BS$4, $B531&gt;'Intro &amp; Setup'!$BS$2), "X", ""))</f>
        <v/>
      </c>
      <c r="Q531" s="19" t="str">
        <f t="shared" si="25"/>
        <v/>
      </c>
      <c r="S531" s="75">
        <f t="shared" si="26"/>
        <v>0</v>
      </c>
    </row>
    <row r="532" spans="1:19" x14ac:dyDescent="0.25">
      <c r="A532" s="55"/>
      <c r="B532" s="111"/>
      <c r="C532" s="112"/>
      <c r="D532" s="113"/>
      <c r="E532" s="113"/>
      <c r="F532" s="112"/>
      <c r="G532" s="114"/>
      <c r="H532" s="115"/>
      <c r="I532" s="55"/>
      <c r="L532" s="53" t="str">
        <f>IF(OR(F532="", G532=""), "", IFERROR(INDEX('Sub Contractors'!$C$11:$C$49, MATCH(F532, 'Sub Contractors'!$B$11:$B$49, 0)), ""))</f>
        <v/>
      </c>
      <c r="M532" s="44" t="str">
        <f t="shared" si="24"/>
        <v/>
      </c>
      <c r="O532" s="19" t="str">
        <f>IF($B532="", "", IF(OR($B532&lt;'Intro &amp; Setup'!$BS$4, $B532&gt;'Intro &amp; Setup'!$BS$2), "X", ""))</f>
        <v/>
      </c>
      <c r="Q532" s="19" t="str">
        <f t="shared" si="25"/>
        <v/>
      </c>
      <c r="S532" s="75">
        <f t="shared" si="26"/>
        <v>0</v>
      </c>
    </row>
    <row r="533" spans="1:19" x14ac:dyDescent="0.25">
      <c r="A533" s="55"/>
      <c r="B533" s="111"/>
      <c r="C533" s="112"/>
      <c r="D533" s="113"/>
      <c r="E533" s="113"/>
      <c r="F533" s="112"/>
      <c r="G533" s="114"/>
      <c r="H533" s="115"/>
      <c r="I533" s="55"/>
      <c r="L533" s="53" t="str">
        <f>IF(OR(F533="", G533=""), "", IFERROR(INDEX('Sub Contractors'!$C$11:$C$49, MATCH(F533, 'Sub Contractors'!$B$11:$B$49, 0)), ""))</f>
        <v/>
      </c>
      <c r="M533" s="44" t="str">
        <f t="shared" si="24"/>
        <v/>
      </c>
      <c r="O533" s="19" t="str">
        <f>IF($B533="", "", IF(OR($B533&lt;'Intro &amp; Setup'!$BS$4, $B533&gt;'Intro &amp; Setup'!$BS$2), "X", ""))</f>
        <v/>
      </c>
      <c r="Q533" s="19" t="str">
        <f t="shared" si="25"/>
        <v/>
      </c>
      <c r="S533" s="75">
        <f t="shared" si="26"/>
        <v>0</v>
      </c>
    </row>
    <row r="534" spans="1:19" x14ac:dyDescent="0.25">
      <c r="A534" s="55"/>
      <c r="B534" s="111"/>
      <c r="C534" s="112"/>
      <c r="D534" s="113"/>
      <c r="E534" s="113"/>
      <c r="F534" s="112"/>
      <c r="G534" s="114"/>
      <c r="H534" s="115"/>
      <c r="I534" s="55"/>
      <c r="L534" s="53" t="str">
        <f>IF(OR(F534="", G534=""), "", IFERROR(INDEX('Sub Contractors'!$C$11:$C$49, MATCH(F534, 'Sub Contractors'!$B$11:$B$49, 0)), ""))</f>
        <v/>
      </c>
      <c r="M534" s="44" t="str">
        <f t="shared" si="24"/>
        <v/>
      </c>
      <c r="O534" s="19" t="str">
        <f>IF($B534="", "", IF(OR($B534&lt;'Intro &amp; Setup'!$BS$4, $B534&gt;'Intro &amp; Setup'!$BS$2), "X", ""))</f>
        <v/>
      </c>
      <c r="Q534" s="19" t="str">
        <f t="shared" si="25"/>
        <v/>
      </c>
      <c r="S534" s="75">
        <f t="shared" si="26"/>
        <v>0</v>
      </c>
    </row>
    <row r="535" spans="1:19" x14ac:dyDescent="0.25">
      <c r="A535" s="55"/>
      <c r="B535" s="111"/>
      <c r="C535" s="112"/>
      <c r="D535" s="113"/>
      <c r="E535" s="113"/>
      <c r="F535" s="112"/>
      <c r="G535" s="114"/>
      <c r="H535" s="115"/>
      <c r="I535" s="55"/>
      <c r="L535" s="53" t="str">
        <f>IF(OR(F535="", G535=""), "", IFERROR(INDEX('Sub Contractors'!$C$11:$C$49, MATCH(F535, 'Sub Contractors'!$B$11:$B$49, 0)), ""))</f>
        <v/>
      </c>
      <c r="M535" s="44" t="str">
        <f t="shared" si="24"/>
        <v/>
      </c>
      <c r="O535" s="19" t="str">
        <f>IF($B535="", "", IF(OR($B535&lt;'Intro &amp; Setup'!$BS$4, $B535&gt;'Intro &amp; Setup'!$BS$2), "X", ""))</f>
        <v/>
      </c>
      <c r="Q535" s="19" t="str">
        <f t="shared" si="25"/>
        <v/>
      </c>
      <c r="S535" s="75">
        <f t="shared" si="26"/>
        <v>0</v>
      </c>
    </row>
    <row r="536" spans="1:19" x14ac:dyDescent="0.25">
      <c r="A536" s="55"/>
      <c r="B536" s="111"/>
      <c r="C536" s="112"/>
      <c r="D536" s="113"/>
      <c r="E536" s="113"/>
      <c r="F536" s="112"/>
      <c r="G536" s="114"/>
      <c r="H536" s="115"/>
      <c r="I536" s="55"/>
      <c r="L536" s="53" t="str">
        <f>IF(OR(F536="", G536=""), "", IFERROR(INDEX('Sub Contractors'!$C$11:$C$49, MATCH(F536, 'Sub Contractors'!$B$11:$B$49, 0)), ""))</f>
        <v/>
      </c>
      <c r="M536" s="44" t="str">
        <f t="shared" si="24"/>
        <v/>
      </c>
      <c r="O536" s="19" t="str">
        <f>IF($B536="", "", IF(OR($B536&lt;'Intro &amp; Setup'!$BS$4, $B536&gt;'Intro &amp; Setup'!$BS$2), "X", ""))</f>
        <v/>
      </c>
      <c r="Q536" s="19" t="str">
        <f t="shared" si="25"/>
        <v/>
      </c>
      <c r="S536" s="75">
        <f t="shared" si="26"/>
        <v>0</v>
      </c>
    </row>
    <row r="537" spans="1:19" x14ac:dyDescent="0.25">
      <c r="A537" s="55"/>
      <c r="B537" s="111"/>
      <c r="C537" s="112"/>
      <c r="D537" s="113"/>
      <c r="E537" s="113"/>
      <c r="F537" s="112"/>
      <c r="G537" s="114"/>
      <c r="H537" s="115"/>
      <c r="I537" s="55"/>
      <c r="L537" s="53" t="str">
        <f>IF(OR(F537="", G537=""), "", IFERROR(INDEX('Sub Contractors'!$C$11:$C$49, MATCH(F537, 'Sub Contractors'!$B$11:$B$49, 0)), ""))</f>
        <v/>
      </c>
      <c r="M537" s="44" t="str">
        <f t="shared" si="24"/>
        <v/>
      </c>
      <c r="O537" s="19" t="str">
        <f>IF($B537="", "", IF(OR($B537&lt;'Intro &amp; Setup'!$BS$4, $B537&gt;'Intro &amp; Setup'!$BS$2), "X", ""))</f>
        <v/>
      </c>
      <c r="Q537" s="19" t="str">
        <f t="shared" si="25"/>
        <v/>
      </c>
      <c r="S537" s="75">
        <f t="shared" si="26"/>
        <v>0</v>
      </c>
    </row>
    <row r="538" spans="1:19" x14ac:dyDescent="0.25">
      <c r="A538" s="55"/>
      <c r="B538" s="111"/>
      <c r="C538" s="112"/>
      <c r="D538" s="113"/>
      <c r="E538" s="113"/>
      <c r="F538" s="112"/>
      <c r="G538" s="114"/>
      <c r="H538" s="115"/>
      <c r="I538" s="55"/>
      <c r="L538" s="53" t="str">
        <f>IF(OR(F538="", G538=""), "", IFERROR(INDEX('Sub Contractors'!$C$11:$C$49, MATCH(F538, 'Sub Contractors'!$B$11:$B$49, 0)), ""))</f>
        <v/>
      </c>
      <c r="M538" s="44" t="str">
        <f t="shared" si="24"/>
        <v/>
      </c>
      <c r="O538" s="19" t="str">
        <f>IF($B538="", "", IF(OR($B538&lt;'Intro &amp; Setup'!$BS$4, $B538&gt;'Intro &amp; Setup'!$BS$2), "X", ""))</f>
        <v/>
      </c>
      <c r="Q538" s="19" t="str">
        <f t="shared" si="25"/>
        <v/>
      </c>
      <c r="S538" s="75">
        <f t="shared" si="26"/>
        <v>0</v>
      </c>
    </row>
    <row r="539" spans="1:19" x14ac:dyDescent="0.25">
      <c r="A539" s="55"/>
      <c r="B539" s="111"/>
      <c r="C539" s="112"/>
      <c r="D539" s="113"/>
      <c r="E539" s="113"/>
      <c r="F539" s="112"/>
      <c r="G539" s="114"/>
      <c r="H539" s="115"/>
      <c r="I539" s="55"/>
      <c r="L539" s="53" t="str">
        <f>IF(OR(F539="", G539=""), "", IFERROR(INDEX('Sub Contractors'!$C$11:$C$49, MATCH(F539, 'Sub Contractors'!$B$11:$B$49, 0)), ""))</f>
        <v/>
      </c>
      <c r="M539" s="44" t="str">
        <f t="shared" si="24"/>
        <v/>
      </c>
      <c r="O539" s="19" t="str">
        <f>IF($B539="", "", IF(OR($B539&lt;'Intro &amp; Setup'!$BS$4, $B539&gt;'Intro &amp; Setup'!$BS$2), "X", ""))</f>
        <v/>
      </c>
      <c r="Q539" s="19" t="str">
        <f t="shared" si="25"/>
        <v/>
      </c>
      <c r="S539" s="75">
        <f t="shared" si="26"/>
        <v>0</v>
      </c>
    </row>
    <row r="540" spans="1:19" x14ac:dyDescent="0.25">
      <c r="A540" s="55"/>
      <c r="B540" s="111"/>
      <c r="C540" s="112"/>
      <c r="D540" s="113"/>
      <c r="E540" s="113"/>
      <c r="F540" s="112"/>
      <c r="G540" s="114"/>
      <c r="H540" s="115"/>
      <c r="I540" s="55"/>
      <c r="L540" s="53" t="str">
        <f>IF(OR(F540="", G540=""), "", IFERROR(INDEX('Sub Contractors'!$C$11:$C$49, MATCH(F540, 'Sub Contractors'!$B$11:$B$49, 0)), ""))</f>
        <v/>
      </c>
      <c r="M540" s="44" t="str">
        <f t="shared" si="24"/>
        <v/>
      </c>
      <c r="O540" s="19" t="str">
        <f>IF($B540="", "", IF(OR($B540&lt;'Intro &amp; Setup'!$BS$4, $B540&gt;'Intro &amp; Setup'!$BS$2), "X", ""))</f>
        <v/>
      </c>
      <c r="Q540" s="19" t="str">
        <f t="shared" si="25"/>
        <v/>
      </c>
      <c r="S540" s="75">
        <f t="shared" si="26"/>
        <v>0</v>
      </c>
    </row>
    <row r="541" spans="1:19" x14ac:dyDescent="0.25">
      <c r="A541" s="55"/>
      <c r="B541" s="111"/>
      <c r="C541" s="112"/>
      <c r="D541" s="113"/>
      <c r="E541" s="113"/>
      <c r="F541" s="112"/>
      <c r="G541" s="114"/>
      <c r="H541" s="115"/>
      <c r="I541" s="55"/>
      <c r="L541" s="53" t="str">
        <f>IF(OR(F541="", G541=""), "", IFERROR(INDEX('Sub Contractors'!$C$11:$C$49, MATCH(F541, 'Sub Contractors'!$B$11:$B$49, 0)), ""))</f>
        <v/>
      </c>
      <c r="M541" s="44" t="str">
        <f t="shared" si="24"/>
        <v/>
      </c>
      <c r="O541" s="19" t="str">
        <f>IF($B541="", "", IF(OR($B541&lt;'Intro &amp; Setup'!$BS$4, $B541&gt;'Intro &amp; Setup'!$BS$2), "X", ""))</f>
        <v/>
      </c>
      <c r="Q541" s="19" t="str">
        <f t="shared" si="25"/>
        <v/>
      </c>
      <c r="S541" s="75">
        <f t="shared" si="26"/>
        <v>0</v>
      </c>
    </row>
    <row r="542" spans="1:19" x14ac:dyDescent="0.25">
      <c r="A542" s="55"/>
      <c r="B542" s="111"/>
      <c r="C542" s="112"/>
      <c r="D542" s="113"/>
      <c r="E542" s="113"/>
      <c r="F542" s="112"/>
      <c r="G542" s="114"/>
      <c r="H542" s="115"/>
      <c r="I542" s="55"/>
      <c r="L542" s="53" t="str">
        <f>IF(OR(F542="", G542=""), "", IFERROR(INDEX('Sub Contractors'!$C$11:$C$49, MATCH(F542, 'Sub Contractors'!$B$11:$B$49, 0)), ""))</f>
        <v/>
      </c>
      <c r="M542" s="44" t="str">
        <f t="shared" si="24"/>
        <v/>
      </c>
      <c r="O542" s="19" t="str">
        <f>IF($B542="", "", IF(OR($B542&lt;'Intro &amp; Setup'!$BS$4, $B542&gt;'Intro &amp; Setup'!$BS$2), "X", ""))</f>
        <v/>
      </c>
      <c r="Q542" s="19" t="str">
        <f t="shared" si="25"/>
        <v/>
      </c>
      <c r="S542" s="75">
        <f t="shared" si="26"/>
        <v>0</v>
      </c>
    </row>
    <row r="543" spans="1:19" x14ac:dyDescent="0.25">
      <c r="A543" s="55"/>
      <c r="B543" s="111"/>
      <c r="C543" s="112"/>
      <c r="D543" s="113"/>
      <c r="E543" s="113"/>
      <c r="F543" s="112"/>
      <c r="G543" s="114"/>
      <c r="H543" s="115"/>
      <c r="I543" s="55"/>
      <c r="L543" s="53" t="str">
        <f>IF(OR(F543="", G543=""), "", IFERROR(INDEX('Sub Contractors'!$C$11:$C$49, MATCH(F543, 'Sub Contractors'!$B$11:$B$49, 0)), ""))</f>
        <v/>
      </c>
      <c r="M543" s="44" t="str">
        <f t="shared" si="24"/>
        <v/>
      </c>
      <c r="O543" s="19" t="str">
        <f>IF($B543="", "", IF(OR($B543&lt;'Intro &amp; Setup'!$BS$4, $B543&gt;'Intro &amp; Setup'!$BS$2), "X", ""))</f>
        <v/>
      </c>
      <c r="Q543" s="19" t="str">
        <f t="shared" si="25"/>
        <v/>
      </c>
      <c r="S543" s="75">
        <f t="shared" si="26"/>
        <v>0</v>
      </c>
    </row>
    <row r="544" spans="1:19" x14ac:dyDescent="0.25">
      <c r="A544" s="55"/>
      <c r="B544" s="111"/>
      <c r="C544" s="112"/>
      <c r="D544" s="113"/>
      <c r="E544" s="113"/>
      <c r="F544" s="112"/>
      <c r="G544" s="114"/>
      <c r="H544" s="115"/>
      <c r="I544" s="55"/>
      <c r="L544" s="53" t="str">
        <f>IF(OR(F544="", G544=""), "", IFERROR(INDEX('Sub Contractors'!$C$11:$C$49, MATCH(F544, 'Sub Contractors'!$B$11:$B$49, 0)), ""))</f>
        <v/>
      </c>
      <c r="M544" s="44" t="str">
        <f t="shared" si="24"/>
        <v/>
      </c>
      <c r="O544" s="19" t="str">
        <f>IF($B544="", "", IF(OR($B544&lt;'Intro &amp; Setup'!$BS$4, $B544&gt;'Intro &amp; Setup'!$BS$2), "X", ""))</f>
        <v/>
      </c>
      <c r="Q544" s="19" t="str">
        <f t="shared" si="25"/>
        <v/>
      </c>
      <c r="S544" s="75">
        <f t="shared" si="26"/>
        <v>0</v>
      </c>
    </row>
    <row r="545" spans="1:19" x14ac:dyDescent="0.25">
      <c r="A545" s="55"/>
      <c r="B545" s="111"/>
      <c r="C545" s="112"/>
      <c r="D545" s="113"/>
      <c r="E545" s="113"/>
      <c r="F545" s="112"/>
      <c r="G545" s="114"/>
      <c r="H545" s="115"/>
      <c r="I545" s="55"/>
      <c r="L545" s="53" t="str">
        <f>IF(OR(F545="", G545=""), "", IFERROR(INDEX('Sub Contractors'!$C$11:$C$49, MATCH(F545, 'Sub Contractors'!$B$11:$B$49, 0)), ""))</f>
        <v/>
      </c>
      <c r="M545" s="44" t="str">
        <f t="shared" si="24"/>
        <v/>
      </c>
      <c r="O545" s="19" t="str">
        <f>IF($B545="", "", IF(OR($B545&lt;'Intro &amp; Setup'!$BS$4, $B545&gt;'Intro &amp; Setup'!$BS$2), "X", ""))</f>
        <v/>
      </c>
      <c r="Q545" s="19" t="str">
        <f t="shared" si="25"/>
        <v/>
      </c>
      <c r="S545" s="75">
        <f t="shared" si="26"/>
        <v>0</v>
      </c>
    </row>
    <row r="546" spans="1:19" x14ac:dyDescent="0.25">
      <c r="A546" s="55"/>
      <c r="B546" s="111"/>
      <c r="C546" s="112"/>
      <c r="D546" s="113"/>
      <c r="E546" s="113"/>
      <c r="F546" s="112"/>
      <c r="G546" s="114"/>
      <c r="H546" s="115"/>
      <c r="I546" s="55"/>
      <c r="L546" s="53" t="str">
        <f>IF(OR(F546="", G546=""), "", IFERROR(INDEX('Sub Contractors'!$C$11:$C$49, MATCH(F546, 'Sub Contractors'!$B$11:$B$49, 0)), ""))</f>
        <v/>
      </c>
      <c r="M546" s="44" t="str">
        <f t="shared" si="24"/>
        <v/>
      </c>
      <c r="O546" s="19" t="str">
        <f>IF($B546="", "", IF(OR($B546&lt;'Intro &amp; Setup'!$BS$4, $B546&gt;'Intro &amp; Setup'!$BS$2), "X", ""))</f>
        <v/>
      </c>
      <c r="Q546" s="19" t="str">
        <f t="shared" si="25"/>
        <v/>
      </c>
      <c r="S546" s="75">
        <f t="shared" si="26"/>
        <v>0</v>
      </c>
    </row>
    <row r="547" spans="1:19" x14ac:dyDescent="0.25">
      <c r="A547" s="55"/>
      <c r="B547" s="111"/>
      <c r="C547" s="112"/>
      <c r="D547" s="113"/>
      <c r="E547" s="113"/>
      <c r="F547" s="112"/>
      <c r="G547" s="114"/>
      <c r="H547" s="115"/>
      <c r="I547" s="55"/>
      <c r="L547" s="53" t="str">
        <f>IF(OR(F547="", G547=""), "", IFERROR(INDEX('Sub Contractors'!$C$11:$C$49, MATCH(F547, 'Sub Contractors'!$B$11:$B$49, 0)), ""))</f>
        <v/>
      </c>
      <c r="M547" s="44" t="str">
        <f t="shared" si="24"/>
        <v/>
      </c>
      <c r="O547" s="19" t="str">
        <f>IF($B547="", "", IF(OR($B547&lt;'Intro &amp; Setup'!$BS$4, $B547&gt;'Intro &amp; Setup'!$BS$2), "X", ""))</f>
        <v/>
      </c>
      <c r="Q547" s="19" t="str">
        <f t="shared" si="25"/>
        <v/>
      </c>
      <c r="S547" s="75">
        <f t="shared" si="26"/>
        <v>0</v>
      </c>
    </row>
    <row r="548" spans="1:19" x14ac:dyDescent="0.25">
      <c r="A548" s="55"/>
      <c r="B548" s="111"/>
      <c r="C548" s="112"/>
      <c r="D548" s="113"/>
      <c r="E548" s="113"/>
      <c r="F548" s="112"/>
      <c r="G548" s="114"/>
      <c r="H548" s="115"/>
      <c r="I548" s="55"/>
      <c r="L548" s="53" t="str">
        <f>IF(OR(F548="", G548=""), "", IFERROR(INDEX('Sub Contractors'!$C$11:$C$49, MATCH(F548, 'Sub Contractors'!$B$11:$B$49, 0)), ""))</f>
        <v/>
      </c>
      <c r="M548" s="44" t="str">
        <f t="shared" si="24"/>
        <v/>
      </c>
      <c r="O548" s="19" t="str">
        <f>IF($B548="", "", IF(OR($B548&lt;'Intro &amp; Setup'!$BS$4, $B548&gt;'Intro &amp; Setup'!$BS$2), "X", ""))</f>
        <v/>
      </c>
      <c r="Q548" s="19" t="str">
        <f t="shared" si="25"/>
        <v/>
      </c>
      <c r="S548" s="75">
        <f t="shared" si="26"/>
        <v>0</v>
      </c>
    </row>
    <row r="549" spans="1:19" x14ac:dyDescent="0.25">
      <c r="A549" s="55"/>
      <c r="B549" s="111"/>
      <c r="C549" s="112"/>
      <c r="D549" s="113"/>
      <c r="E549" s="113"/>
      <c r="F549" s="112"/>
      <c r="G549" s="114"/>
      <c r="H549" s="115"/>
      <c r="I549" s="55"/>
      <c r="L549" s="53" t="str">
        <f>IF(OR(F549="", G549=""), "", IFERROR(INDEX('Sub Contractors'!$C$11:$C$49, MATCH(F549, 'Sub Contractors'!$B$11:$B$49, 0)), ""))</f>
        <v/>
      </c>
      <c r="M549" s="44" t="str">
        <f t="shared" si="24"/>
        <v/>
      </c>
      <c r="O549" s="19" t="str">
        <f>IF($B549="", "", IF(OR($B549&lt;'Intro &amp; Setup'!$BS$4, $B549&gt;'Intro &amp; Setup'!$BS$2), "X", ""))</f>
        <v/>
      </c>
      <c r="Q549" s="19" t="str">
        <f t="shared" si="25"/>
        <v/>
      </c>
      <c r="S549" s="75">
        <f t="shared" si="26"/>
        <v>0</v>
      </c>
    </row>
    <row r="550" spans="1:19" x14ac:dyDescent="0.25">
      <c r="A550" s="55"/>
      <c r="B550" s="111"/>
      <c r="C550" s="112"/>
      <c r="D550" s="113"/>
      <c r="E550" s="113"/>
      <c r="F550" s="112"/>
      <c r="G550" s="114"/>
      <c r="H550" s="115"/>
      <c r="I550" s="55"/>
      <c r="L550" s="53" t="str">
        <f>IF(OR(F550="", G550=""), "", IFERROR(INDEX('Sub Contractors'!$C$11:$C$49, MATCH(F550, 'Sub Contractors'!$B$11:$B$49, 0)), ""))</f>
        <v/>
      </c>
      <c r="M550" s="44" t="str">
        <f t="shared" si="24"/>
        <v/>
      </c>
      <c r="O550" s="19" t="str">
        <f>IF($B550="", "", IF(OR($B550&lt;'Intro &amp; Setup'!$BS$4, $B550&gt;'Intro &amp; Setup'!$BS$2), "X", ""))</f>
        <v/>
      </c>
      <c r="Q550" s="19" t="str">
        <f t="shared" si="25"/>
        <v/>
      </c>
      <c r="S550" s="75">
        <f t="shared" si="26"/>
        <v>0</v>
      </c>
    </row>
    <row r="551" spans="1:19" x14ac:dyDescent="0.25">
      <c r="A551" s="55"/>
      <c r="B551" s="111"/>
      <c r="C551" s="112"/>
      <c r="D551" s="113"/>
      <c r="E551" s="113"/>
      <c r="F551" s="112"/>
      <c r="G551" s="114"/>
      <c r="H551" s="115"/>
      <c r="I551" s="55"/>
      <c r="L551" s="53" t="str">
        <f>IF(OR(F551="", G551=""), "", IFERROR(INDEX('Sub Contractors'!$C$11:$C$49, MATCH(F551, 'Sub Contractors'!$B$11:$B$49, 0)), ""))</f>
        <v/>
      </c>
      <c r="M551" s="44" t="str">
        <f t="shared" si="24"/>
        <v/>
      </c>
      <c r="O551" s="19" t="str">
        <f>IF($B551="", "", IF(OR($B551&lt;'Intro &amp; Setup'!$BS$4, $B551&gt;'Intro &amp; Setup'!$BS$2), "X", ""))</f>
        <v/>
      </c>
      <c r="Q551" s="19" t="str">
        <f t="shared" si="25"/>
        <v/>
      </c>
      <c r="S551" s="75">
        <f t="shared" si="26"/>
        <v>0</v>
      </c>
    </row>
    <row r="552" spans="1:19" x14ac:dyDescent="0.25">
      <c r="A552" s="55"/>
      <c r="B552" s="111"/>
      <c r="C552" s="112"/>
      <c r="D552" s="113"/>
      <c r="E552" s="113"/>
      <c r="F552" s="112"/>
      <c r="G552" s="114"/>
      <c r="H552" s="115"/>
      <c r="I552" s="55"/>
      <c r="L552" s="53" t="str">
        <f>IF(OR(F552="", G552=""), "", IFERROR(INDEX('Sub Contractors'!$C$11:$C$49, MATCH(F552, 'Sub Contractors'!$B$11:$B$49, 0)), ""))</f>
        <v/>
      </c>
      <c r="M552" s="44" t="str">
        <f t="shared" si="24"/>
        <v/>
      </c>
      <c r="O552" s="19" t="str">
        <f>IF($B552="", "", IF(OR($B552&lt;'Intro &amp; Setup'!$BS$4, $B552&gt;'Intro &amp; Setup'!$BS$2), "X", ""))</f>
        <v/>
      </c>
      <c r="Q552" s="19" t="str">
        <f t="shared" si="25"/>
        <v/>
      </c>
      <c r="S552" s="75">
        <f t="shared" si="26"/>
        <v>0</v>
      </c>
    </row>
    <row r="553" spans="1:19" x14ac:dyDescent="0.25">
      <c r="A553" s="55"/>
      <c r="B553" s="111"/>
      <c r="C553" s="112"/>
      <c r="D553" s="113"/>
      <c r="E553" s="113"/>
      <c r="F553" s="112"/>
      <c r="G553" s="114"/>
      <c r="H553" s="115"/>
      <c r="I553" s="55"/>
      <c r="L553" s="53" t="str">
        <f>IF(OR(F553="", G553=""), "", IFERROR(INDEX('Sub Contractors'!$C$11:$C$49, MATCH(F553, 'Sub Contractors'!$B$11:$B$49, 0)), ""))</f>
        <v/>
      </c>
      <c r="M553" s="44" t="str">
        <f t="shared" si="24"/>
        <v/>
      </c>
      <c r="O553" s="19" t="str">
        <f>IF($B553="", "", IF(OR($B553&lt;'Intro &amp; Setup'!$BS$4, $B553&gt;'Intro &amp; Setup'!$BS$2), "X", ""))</f>
        <v/>
      </c>
      <c r="Q553" s="19" t="str">
        <f t="shared" si="25"/>
        <v/>
      </c>
      <c r="S553" s="75">
        <f t="shared" si="26"/>
        <v>0</v>
      </c>
    </row>
    <row r="554" spans="1:19" x14ac:dyDescent="0.25">
      <c r="A554" s="55"/>
      <c r="B554" s="111"/>
      <c r="C554" s="112"/>
      <c r="D554" s="113"/>
      <c r="E554" s="113"/>
      <c r="F554" s="112"/>
      <c r="G554" s="114"/>
      <c r="H554" s="115"/>
      <c r="I554" s="55"/>
      <c r="L554" s="53" t="str">
        <f>IF(OR(F554="", G554=""), "", IFERROR(INDEX('Sub Contractors'!$C$11:$C$49, MATCH(F554, 'Sub Contractors'!$B$11:$B$49, 0)), ""))</f>
        <v/>
      </c>
      <c r="M554" s="44" t="str">
        <f t="shared" si="24"/>
        <v/>
      </c>
      <c r="O554" s="19" t="str">
        <f>IF($B554="", "", IF(OR($B554&lt;'Intro &amp; Setup'!$BS$4, $B554&gt;'Intro &amp; Setup'!$BS$2), "X", ""))</f>
        <v/>
      </c>
      <c r="Q554" s="19" t="str">
        <f t="shared" si="25"/>
        <v/>
      </c>
      <c r="S554" s="75">
        <f t="shared" si="26"/>
        <v>0</v>
      </c>
    </row>
    <row r="555" spans="1:19" x14ac:dyDescent="0.25">
      <c r="A555" s="55"/>
      <c r="B555" s="111"/>
      <c r="C555" s="112"/>
      <c r="D555" s="113"/>
      <c r="E555" s="113"/>
      <c r="F555" s="112"/>
      <c r="G555" s="114"/>
      <c r="H555" s="115"/>
      <c r="I555" s="55"/>
      <c r="L555" s="53" t="str">
        <f>IF(OR(F555="", G555=""), "", IFERROR(INDEX('Sub Contractors'!$C$11:$C$49, MATCH(F555, 'Sub Contractors'!$B$11:$B$49, 0)), ""))</f>
        <v/>
      </c>
      <c r="M555" s="44" t="str">
        <f t="shared" si="24"/>
        <v/>
      </c>
      <c r="O555" s="19" t="str">
        <f>IF($B555="", "", IF(OR($B555&lt;'Intro &amp; Setup'!$BS$4, $B555&gt;'Intro &amp; Setup'!$BS$2), "X", ""))</f>
        <v/>
      </c>
      <c r="Q555" s="19" t="str">
        <f t="shared" si="25"/>
        <v/>
      </c>
      <c r="S555" s="75">
        <f t="shared" si="26"/>
        <v>0</v>
      </c>
    </row>
    <row r="556" spans="1:19" x14ac:dyDescent="0.25">
      <c r="A556" s="55"/>
      <c r="B556" s="111"/>
      <c r="C556" s="112"/>
      <c r="D556" s="113"/>
      <c r="E556" s="113"/>
      <c r="F556" s="112"/>
      <c r="G556" s="114"/>
      <c r="H556" s="115"/>
      <c r="I556" s="55"/>
      <c r="L556" s="53" t="str">
        <f>IF(OR(F556="", G556=""), "", IFERROR(INDEX('Sub Contractors'!$C$11:$C$49, MATCH(F556, 'Sub Contractors'!$B$11:$B$49, 0)), ""))</f>
        <v/>
      </c>
      <c r="M556" s="44" t="str">
        <f t="shared" si="24"/>
        <v/>
      </c>
      <c r="O556" s="19" t="str">
        <f>IF($B556="", "", IF(OR($B556&lt;'Intro &amp; Setup'!$BS$4, $B556&gt;'Intro &amp; Setup'!$BS$2), "X", ""))</f>
        <v/>
      </c>
      <c r="Q556" s="19" t="str">
        <f t="shared" si="25"/>
        <v/>
      </c>
      <c r="S556" s="75">
        <f t="shared" si="26"/>
        <v>0</v>
      </c>
    </row>
    <row r="557" spans="1:19" x14ac:dyDescent="0.25">
      <c r="A557" s="55"/>
      <c r="B557" s="111"/>
      <c r="C557" s="112"/>
      <c r="D557" s="113"/>
      <c r="E557" s="113"/>
      <c r="F557" s="112"/>
      <c r="G557" s="114"/>
      <c r="H557" s="115"/>
      <c r="I557" s="55"/>
      <c r="L557" s="53" t="str">
        <f>IF(OR(F557="", G557=""), "", IFERROR(INDEX('Sub Contractors'!$C$11:$C$49, MATCH(F557, 'Sub Contractors'!$B$11:$B$49, 0)), ""))</f>
        <v/>
      </c>
      <c r="M557" s="44" t="str">
        <f t="shared" si="24"/>
        <v/>
      </c>
      <c r="O557" s="19" t="str">
        <f>IF($B557="", "", IF(OR($B557&lt;'Intro &amp; Setup'!$BS$4, $B557&gt;'Intro &amp; Setup'!$BS$2), "X", ""))</f>
        <v/>
      </c>
      <c r="Q557" s="19" t="str">
        <f t="shared" si="25"/>
        <v/>
      </c>
      <c r="S557" s="75">
        <f t="shared" si="26"/>
        <v>0</v>
      </c>
    </row>
    <row r="558" spans="1:19" x14ac:dyDescent="0.25">
      <c r="A558" s="55"/>
      <c r="B558" s="111"/>
      <c r="C558" s="112"/>
      <c r="D558" s="113"/>
      <c r="E558" s="113"/>
      <c r="F558" s="112"/>
      <c r="G558" s="114"/>
      <c r="H558" s="115"/>
      <c r="I558" s="55"/>
      <c r="L558" s="53" t="str">
        <f>IF(OR(F558="", G558=""), "", IFERROR(INDEX('Sub Contractors'!$C$11:$C$49, MATCH(F558, 'Sub Contractors'!$B$11:$B$49, 0)), ""))</f>
        <v/>
      </c>
      <c r="M558" s="44" t="str">
        <f t="shared" si="24"/>
        <v/>
      </c>
      <c r="O558" s="19" t="str">
        <f>IF($B558="", "", IF(OR($B558&lt;'Intro &amp; Setup'!$BS$4, $B558&gt;'Intro &amp; Setup'!$BS$2), "X", ""))</f>
        <v/>
      </c>
      <c r="Q558" s="19" t="str">
        <f t="shared" si="25"/>
        <v/>
      </c>
      <c r="S558" s="75">
        <f t="shared" si="26"/>
        <v>0</v>
      </c>
    </row>
    <row r="559" spans="1:19" x14ac:dyDescent="0.25">
      <c r="A559" s="55"/>
      <c r="B559" s="111"/>
      <c r="C559" s="112"/>
      <c r="D559" s="113"/>
      <c r="E559" s="113"/>
      <c r="F559" s="112"/>
      <c r="G559" s="114"/>
      <c r="H559" s="115"/>
      <c r="I559" s="55"/>
      <c r="L559" s="53" t="str">
        <f>IF(OR(F559="", G559=""), "", IFERROR(INDEX('Sub Contractors'!$C$11:$C$49, MATCH(F559, 'Sub Contractors'!$B$11:$B$49, 0)), ""))</f>
        <v/>
      </c>
      <c r="M559" s="44" t="str">
        <f t="shared" si="24"/>
        <v/>
      </c>
      <c r="O559" s="19" t="str">
        <f>IF($B559="", "", IF(OR($B559&lt;'Intro &amp; Setup'!$BS$4, $B559&gt;'Intro &amp; Setup'!$BS$2), "X", ""))</f>
        <v/>
      </c>
      <c r="Q559" s="19" t="str">
        <f t="shared" si="25"/>
        <v/>
      </c>
      <c r="S559" s="75">
        <f t="shared" si="26"/>
        <v>0</v>
      </c>
    </row>
    <row r="560" spans="1:19" x14ac:dyDescent="0.25">
      <c r="A560" s="55"/>
      <c r="B560" s="111"/>
      <c r="C560" s="112"/>
      <c r="D560" s="113"/>
      <c r="E560" s="113"/>
      <c r="F560" s="112"/>
      <c r="G560" s="114"/>
      <c r="H560" s="115"/>
      <c r="I560" s="55"/>
      <c r="L560" s="53" t="str">
        <f>IF(OR(F560="", G560=""), "", IFERROR(INDEX('Sub Contractors'!$C$11:$C$49, MATCH(F560, 'Sub Contractors'!$B$11:$B$49, 0)), ""))</f>
        <v/>
      </c>
      <c r="M560" s="44" t="str">
        <f t="shared" si="24"/>
        <v/>
      </c>
      <c r="O560" s="19" t="str">
        <f>IF($B560="", "", IF(OR($B560&lt;'Intro &amp; Setup'!$BS$4, $B560&gt;'Intro &amp; Setup'!$BS$2), "X", ""))</f>
        <v/>
      </c>
      <c r="Q560" s="19" t="str">
        <f t="shared" si="25"/>
        <v/>
      </c>
      <c r="S560" s="75">
        <f t="shared" si="26"/>
        <v>0</v>
      </c>
    </row>
    <row r="561" spans="1:19" x14ac:dyDescent="0.25">
      <c r="A561" s="55"/>
      <c r="B561" s="111"/>
      <c r="C561" s="112"/>
      <c r="D561" s="113"/>
      <c r="E561" s="113"/>
      <c r="F561" s="112"/>
      <c r="G561" s="114"/>
      <c r="H561" s="115"/>
      <c r="I561" s="55"/>
      <c r="L561" s="53" t="str">
        <f>IF(OR(F561="", G561=""), "", IFERROR(INDEX('Sub Contractors'!$C$11:$C$49, MATCH(F561, 'Sub Contractors'!$B$11:$B$49, 0)), ""))</f>
        <v/>
      </c>
      <c r="M561" s="44" t="str">
        <f t="shared" si="24"/>
        <v/>
      </c>
      <c r="O561" s="19" t="str">
        <f>IF($B561="", "", IF(OR($B561&lt;'Intro &amp; Setup'!$BS$4, $B561&gt;'Intro &amp; Setup'!$BS$2), "X", ""))</f>
        <v/>
      </c>
      <c r="Q561" s="19" t="str">
        <f t="shared" si="25"/>
        <v/>
      </c>
      <c r="S561" s="75">
        <f t="shared" si="26"/>
        <v>0</v>
      </c>
    </row>
    <row r="562" spans="1:19" x14ac:dyDescent="0.25">
      <c r="A562" s="55"/>
      <c r="B562" s="111"/>
      <c r="C562" s="112"/>
      <c r="D562" s="113"/>
      <c r="E562" s="113"/>
      <c r="F562" s="112"/>
      <c r="G562" s="114"/>
      <c r="H562" s="115"/>
      <c r="I562" s="55"/>
      <c r="L562" s="53" t="str">
        <f>IF(OR(F562="", G562=""), "", IFERROR(INDEX('Sub Contractors'!$C$11:$C$49, MATCH(F562, 'Sub Contractors'!$B$11:$B$49, 0)), ""))</f>
        <v/>
      </c>
      <c r="M562" s="44" t="str">
        <f t="shared" si="24"/>
        <v/>
      </c>
      <c r="O562" s="19" t="str">
        <f>IF($B562="", "", IF(OR($B562&lt;'Intro &amp; Setup'!$BS$4, $B562&gt;'Intro &amp; Setup'!$BS$2), "X", ""))</f>
        <v/>
      </c>
      <c r="Q562" s="19" t="str">
        <f t="shared" si="25"/>
        <v/>
      </c>
      <c r="S562" s="75">
        <f t="shared" si="26"/>
        <v>0</v>
      </c>
    </row>
    <row r="563" spans="1:19" x14ac:dyDescent="0.25">
      <c r="A563" s="55"/>
      <c r="B563" s="111"/>
      <c r="C563" s="112"/>
      <c r="D563" s="113"/>
      <c r="E563" s="113"/>
      <c r="F563" s="112"/>
      <c r="G563" s="114"/>
      <c r="H563" s="115"/>
      <c r="I563" s="55"/>
      <c r="L563" s="53" t="str">
        <f>IF(OR(F563="", G563=""), "", IFERROR(INDEX('Sub Contractors'!$C$11:$C$49, MATCH(F563, 'Sub Contractors'!$B$11:$B$49, 0)), ""))</f>
        <v/>
      </c>
      <c r="M563" s="44" t="str">
        <f t="shared" si="24"/>
        <v/>
      </c>
      <c r="O563" s="19" t="str">
        <f>IF($B563="", "", IF(OR($B563&lt;'Intro &amp; Setup'!$BS$4, $B563&gt;'Intro &amp; Setup'!$BS$2), "X", ""))</f>
        <v/>
      </c>
      <c r="Q563" s="19" t="str">
        <f t="shared" si="25"/>
        <v/>
      </c>
      <c r="S563" s="75">
        <f t="shared" si="26"/>
        <v>0</v>
      </c>
    </row>
    <row r="564" spans="1:19" x14ac:dyDescent="0.25">
      <c r="A564" s="55"/>
      <c r="B564" s="111"/>
      <c r="C564" s="112"/>
      <c r="D564" s="113"/>
      <c r="E564" s="113"/>
      <c r="F564" s="112"/>
      <c r="G564" s="114"/>
      <c r="H564" s="115"/>
      <c r="I564" s="55"/>
      <c r="L564" s="53" t="str">
        <f>IF(OR(F564="", G564=""), "", IFERROR(INDEX('Sub Contractors'!$C$11:$C$49, MATCH(F564, 'Sub Contractors'!$B$11:$B$49, 0)), ""))</f>
        <v/>
      </c>
      <c r="M564" s="44" t="str">
        <f t="shared" si="24"/>
        <v/>
      </c>
      <c r="O564" s="19" t="str">
        <f>IF($B564="", "", IF(OR($B564&lt;'Intro &amp; Setup'!$BS$4, $B564&gt;'Intro &amp; Setup'!$BS$2), "X", ""))</f>
        <v/>
      </c>
      <c r="Q564" s="19" t="str">
        <f t="shared" si="25"/>
        <v/>
      </c>
      <c r="S564" s="75">
        <f t="shared" si="26"/>
        <v>0</v>
      </c>
    </row>
    <row r="565" spans="1:19" x14ac:dyDescent="0.25">
      <c r="A565" s="55"/>
      <c r="B565" s="111"/>
      <c r="C565" s="112"/>
      <c r="D565" s="113"/>
      <c r="E565" s="113"/>
      <c r="F565" s="112"/>
      <c r="G565" s="114"/>
      <c r="H565" s="115"/>
      <c r="I565" s="55"/>
      <c r="L565" s="53" t="str">
        <f>IF(OR(F565="", G565=""), "", IFERROR(INDEX('Sub Contractors'!$C$11:$C$49, MATCH(F565, 'Sub Contractors'!$B$11:$B$49, 0)), ""))</f>
        <v/>
      </c>
      <c r="M565" s="44" t="str">
        <f t="shared" si="24"/>
        <v/>
      </c>
      <c r="O565" s="19" t="str">
        <f>IF($B565="", "", IF(OR($B565&lt;'Intro &amp; Setup'!$BS$4, $B565&gt;'Intro &amp; Setup'!$BS$2), "X", ""))</f>
        <v/>
      </c>
      <c r="Q565" s="19" t="str">
        <f t="shared" si="25"/>
        <v/>
      </c>
      <c r="S565" s="75">
        <f t="shared" si="26"/>
        <v>0</v>
      </c>
    </row>
    <row r="566" spans="1:19" x14ac:dyDescent="0.25">
      <c r="A566" s="55"/>
      <c r="B566" s="111"/>
      <c r="C566" s="112"/>
      <c r="D566" s="113"/>
      <c r="E566" s="113"/>
      <c r="F566" s="112"/>
      <c r="G566" s="114"/>
      <c r="H566" s="115"/>
      <c r="I566" s="55"/>
      <c r="L566" s="53" t="str">
        <f>IF(OR(F566="", G566=""), "", IFERROR(INDEX('Sub Contractors'!$C$11:$C$49, MATCH(F566, 'Sub Contractors'!$B$11:$B$49, 0)), ""))</f>
        <v/>
      </c>
      <c r="M566" s="44" t="str">
        <f t="shared" si="24"/>
        <v/>
      </c>
      <c r="O566" s="19" t="str">
        <f>IF($B566="", "", IF(OR($B566&lt;'Intro &amp; Setup'!$BS$4, $B566&gt;'Intro &amp; Setup'!$BS$2), "X", ""))</f>
        <v/>
      </c>
      <c r="Q566" s="19" t="str">
        <f t="shared" si="25"/>
        <v/>
      </c>
      <c r="S566" s="75">
        <f t="shared" si="26"/>
        <v>0</v>
      </c>
    </row>
    <row r="567" spans="1:19" x14ac:dyDescent="0.25">
      <c r="A567" s="55"/>
      <c r="B567" s="111"/>
      <c r="C567" s="112"/>
      <c r="D567" s="113"/>
      <c r="E567" s="113"/>
      <c r="F567" s="112"/>
      <c r="G567" s="114"/>
      <c r="H567" s="115"/>
      <c r="I567" s="55"/>
      <c r="L567" s="53" t="str">
        <f>IF(OR(F567="", G567=""), "", IFERROR(INDEX('Sub Contractors'!$C$11:$C$49, MATCH(F567, 'Sub Contractors'!$B$11:$B$49, 0)), ""))</f>
        <v/>
      </c>
      <c r="M567" s="44" t="str">
        <f t="shared" si="24"/>
        <v/>
      </c>
      <c r="O567" s="19" t="str">
        <f>IF($B567="", "", IF(OR($B567&lt;'Intro &amp; Setup'!$BS$4, $B567&gt;'Intro &amp; Setup'!$BS$2), "X", ""))</f>
        <v/>
      </c>
      <c r="Q567" s="19" t="str">
        <f t="shared" si="25"/>
        <v/>
      </c>
      <c r="S567" s="75">
        <f t="shared" si="26"/>
        <v>0</v>
      </c>
    </row>
    <row r="568" spans="1:19" x14ac:dyDescent="0.25">
      <c r="A568" s="55"/>
      <c r="B568" s="111"/>
      <c r="C568" s="112"/>
      <c r="D568" s="113"/>
      <c r="E568" s="113"/>
      <c r="F568" s="112"/>
      <c r="G568" s="114"/>
      <c r="H568" s="115"/>
      <c r="I568" s="55"/>
      <c r="L568" s="53" t="str">
        <f>IF(OR(F568="", G568=""), "", IFERROR(INDEX('Sub Contractors'!$C$11:$C$49, MATCH(F568, 'Sub Contractors'!$B$11:$B$49, 0)), ""))</f>
        <v/>
      </c>
      <c r="M568" s="44" t="str">
        <f t="shared" si="24"/>
        <v/>
      </c>
      <c r="O568" s="19" t="str">
        <f>IF($B568="", "", IF(OR($B568&lt;'Intro &amp; Setup'!$BS$4, $B568&gt;'Intro &amp; Setup'!$BS$2), "X", ""))</f>
        <v/>
      </c>
      <c r="Q568" s="19" t="str">
        <f t="shared" si="25"/>
        <v/>
      </c>
      <c r="S568" s="75">
        <f t="shared" si="26"/>
        <v>0</v>
      </c>
    </row>
    <row r="569" spans="1:19" x14ac:dyDescent="0.25">
      <c r="A569" s="55"/>
      <c r="B569" s="111"/>
      <c r="C569" s="112"/>
      <c r="D569" s="113"/>
      <c r="E569" s="113"/>
      <c r="F569" s="112"/>
      <c r="G569" s="114"/>
      <c r="H569" s="115"/>
      <c r="I569" s="55"/>
      <c r="L569" s="53" t="str">
        <f>IF(OR(F569="", G569=""), "", IFERROR(INDEX('Sub Contractors'!$C$11:$C$49, MATCH(F569, 'Sub Contractors'!$B$11:$B$49, 0)), ""))</f>
        <v/>
      </c>
      <c r="M569" s="44" t="str">
        <f t="shared" si="24"/>
        <v/>
      </c>
      <c r="O569" s="19" t="str">
        <f>IF($B569="", "", IF(OR($B569&lt;'Intro &amp; Setup'!$BS$4, $B569&gt;'Intro &amp; Setup'!$BS$2), "X", ""))</f>
        <v/>
      </c>
      <c r="Q569" s="19" t="str">
        <f t="shared" si="25"/>
        <v/>
      </c>
      <c r="S569" s="75">
        <f t="shared" si="26"/>
        <v>0</v>
      </c>
    </row>
    <row r="570" spans="1:19" x14ac:dyDescent="0.25">
      <c r="A570" s="55"/>
      <c r="B570" s="111"/>
      <c r="C570" s="112"/>
      <c r="D570" s="113"/>
      <c r="E570" s="113"/>
      <c r="F570" s="112"/>
      <c r="G570" s="114"/>
      <c r="H570" s="115"/>
      <c r="I570" s="55"/>
      <c r="L570" s="53" t="str">
        <f>IF(OR(F570="", G570=""), "", IFERROR(INDEX('Sub Contractors'!$C$11:$C$49, MATCH(F570, 'Sub Contractors'!$B$11:$B$49, 0)), ""))</f>
        <v/>
      </c>
      <c r="M570" s="44" t="str">
        <f t="shared" si="24"/>
        <v/>
      </c>
      <c r="O570" s="19" t="str">
        <f>IF($B570="", "", IF(OR($B570&lt;'Intro &amp; Setup'!$BS$4, $B570&gt;'Intro &amp; Setup'!$BS$2), "X", ""))</f>
        <v/>
      </c>
      <c r="Q570" s="19" t="str">
        <f t="shared" si="25"/>
        <v/>
      </c>
      <c r="S570" s="75">
        <f t="shared" si="26"/>
        <v>0</v>
      </c>
    </row>
    <row r="571" spans="1:19" x14ac:dyDescent="0.25">
      <c r="A571" s="55"/>
      <c r="B571" s="111"/>
      <c r="C571" s="112"/>
      <c r="D571" s="113"/>
      <c r="E571" s="113"/>
      <c r="F571" s="112"/>
      <c r="G571" s="114"/>
      <c r="H571" s="115"/>
      <c r="I571" s="55"/>
      <c r="L571" s="53" t="str">
        <f>IF(OR(F571="", G571=""), "", IFERROR(INDEX('Sub Contractors'!$C$11:$C$49, MATCH(F571, 'Sub Contractors'!$B$11:$B$49, 0)), ""))</f>
        <v/>
      </c>
      <c r="M571" s="44" t="str">
        <f t="shared" si="24"/>
        <v/>
      </c>
      <c r="O571" s="19" t="str">
        <f>IF($B571="", "", IF(OR($B571&lt;'Intro &amp; Setup'!$BS$4, $B571&gt;'Intro &amp; Setup'!$BS$2), "X", ""))</f>
        <v/>
      </c>
      <c r="Q571" s="19" t="str">
        <f t="shared" si="25"/>
        <v/>
      </c>
      <c r="S571" s="75">
        <f t="shared" si="26"/>
        <v>0</v>
      </c>
    </row>
    <row r="572" spans="1:19" x14ac:dyDescent="0.25">
      <c r="A572" s="55"/>
      <c r="B572" s="111"/>
      <c r="C572" s="112"/>
      <c r="D572" s="113"/>
      <c r="E572" s="113"/>
      <c r="F572" s="112"/>
      <c r="G572" s="114"/>
      <c r="H572" s="115"/>
      <c r="I572" s="55"/>
      <c r="L572" s="53" t="str">
        <f>IF(OR(F572="", G572=""), "", IFERROR(INDEX('Sub Contractors'!$C$11:$C$49, MATCH(F572, 'Sub Contractors'!$B$11:$B$49, 0)), ""))</f>
        <v/>
      </c>
      <c r="M572" s="44" t="str">
        <f t="shared" si="24"/>
        <v/>
      </c>
      <c r="O572" s="19" t="str">
        <f>IF($B572="", "", IF(OR($B572&lt;'Intro &amp; Setup'!$BS$4, $B572&gt;'Intro &amp; Setup'!$BS$2), "X", ""))</f>
        <v/>
      </c>
      <c r="Q572" s="19" t="str">
        <f t="shared" si="25"/>
        <v/>
      </c>
      <c r="S572" s="75">
        <f t="shared" si="26"/>
        <v>0</v>
      </c>
    </row>
    <row r="573" spans="1:19" x14ac:dyDescent="0.25">
      <c r="A573" s="55"/>
      <c r="B573" s="111"/>
      <c r="C573" s="112"/>
      <c r="D573" s="113"/>
      <c r="E573" s="113"/>
      <c r="F573" s="112"/>
      <c r="G573" s="114"/>
      <c r="H573" s="115"/>
      <c r="I573" s="55"/>
      <c r="L573" s="53" t="str">
        <f>IF(OR(F573="", G573=""), "", IFERROR(INDEX('Sub Contractors'!$C$11:$C$49, MATCH(F573, 'Sub Contractors'!$B$11:$B$49, 0)), ""))</f>
        <v/>
      </c>
      <c r="M573" s="44" t="str">
        <f t="shared" si="24"/>
        <v/>
      </c>
      <c r="O573" s="19" t="str">
        <f>IF($B573="", "", IF(OR($B573&lt;'Intro &amp; Setup'!$BS$4, $B573&gt;'Intro &amp; Setup'!$BS$2), "X", ""))</f>
        <v/>
      </c>
      <c r="Q573" s="19" t="str">
        <f t="shared" si="25"/>
        <v/>
      </c>
      <c r="S573" s="75">
        <f t="shared" si="26"/>
        <v>0</v>
      </c>
    </row>
    <row r="574" spans="1:19" x14ac:dyDescent="0.25">
      <c r="A574" s="55"/>
      <c r="B574" s="111"/>
      <c r="C574" s="112"/>
      <c r="D574" s="113"/>
      <c r="E574" s="113"/>
      <c r="F574" s="112"/>
      <c r="G574" s="114"/>
      <c r="H574" s="115"/>
      <c r="I574" s="55"/>
      <c r="L574" s="53" t="str">
        <f>IF(OR(F574="", G574=""), "", IFERROR(INDEX('Sub Contractors'!$C$11:$C$49, MATCH(F574, 'Sub Contractors'!$B$11:$B$49, 0)), ""))</f>
        <v/>
      </c>
      <c r="M574" s="44" t="str">
        <f t="shared" si="24"/>
        <v/>
      </c>
      <c r="O574" s="19" t="str">
        <f>IF($B574="", "", IF(OR($B574&lt;'Intro &amp; Setup'!$BS$4, $B574&gt;'Intro &amp; Setup'!$BS$2), "X", ""))</f>
        <v/>
      </c>
      <c r="Q574" s="19" t="str">
        <f t="shared" si="25"/>
        <v/>
      </c>
      <c r="S574" s="75">
        <f t="shared" si="26"/>
        <v>0</v>
      </c>
    </row>
    <row r="575" spans="1:19" x14ac:dyDescent="0.25">
      <c r="A575" s="55"/>
      <c r="B575" s="111"/>
      <c r="C575" s="112"/>
      <c r="D575" s="113"/>
      <c r="E575" s="113"/>
      <c r="F575" s="112"/>
      <c r="G575" s="114"/>
      <c r="H575" s="115"/>
      <c r="I575" s="55"/>
      <c r="L575" s="53" t="str">
        <f>IF(OR(F575="", G575=""), "", IFERROR(INDEX('Sub Contractors'!$C$11:$C$49, MATCH(F575, 'Sub Contractors'!$B$11:$B$49, 0)), ""))</f>
        <v/>
      </c>
      <c r="M575" s="44" t="str">
        <f t="shared" si="24"/>
        <v/>
      </c>
      <c r="O575" s="19" t="str">
        <f>IF($B575="", "", IF(OR($B575&lt;'Intro &amp; Setup'!$BS$4, $B575&gt;'Intro &amp; Setup'!$BS$2), "X", ""))</f>
        <v/>
      </c>
      <c r="Q575" s="19" t="str">
        <f t="shared" si="25"/>
        <v/>
      </c>
      <c r="S575" s="75">
        <f t="shared" si="26"/>
        <v>0</v>
      </c>
    </row>
    <row r="576" spans="1:19" x14ac:dyDescent="0.25">
      <c r="A576" s="55"/>
      <c r="B576" s="111"/>
      <c r="C576" s="112"/>
      <c r="D576" s="113"/>
      <c r="E576" s="113"/>
      <c r="F576" s="112"/>
      <c r="G576" s="114"/>
      <c r="H576" s="115"/>
      <c r="I576" s="55"/>
      <c r="L576" s="53" t="str">
        <f>IF(OR(F576="", G576=""), "", IFERROR(INDEX('Sub Contractors'!$C$11:$C$49, MATCH(F576, 'Sub Contractors'!$B$11:$B$49, 0)), ""))</f>
        <v/>
      </c>
      <c r="M576" s="44" t="str">
        <f t="shared" si="24"/>
        <v/>
      </c>
      <c r="O576" s="19" t="str">
        <f>IF($B576="", "", IF(OR($B576&lt;'Intro &amp; Setup'!$BS$4, $B576&gt;'Intro &amp; Setup'!$BS$2), "X", ""))</f>
        <v/>
      </c>
      <c r="Q576" s="19" t="str">
        <f t="shared" si="25"/>
        <v/>
      </c>
      <c r="S576" s="75">
        <f t="shared" si="26"/>
        <v>0</v>
      </c>
    </row>
    <row r="577" spans="1:19" x14ac:dyDescent="0.25">
      <c r="A577" s="55"/>
      <c r="B577" s="111"/>
      <c r="C577" s="112"/>
      <c r="D577" s="113"/>
      <c r="E577" s="113"/>
      <c r="F577" s="112"/>
      <c r="G577" s="114"/>
      <c r="H577" s="115"/>
      <c r="I577" s="55"/>
      <c r="L577" s="53" t="str">
        <f>IF(OR(F577="", G577=""), "", IFERROR(INDEX('Sub Contractors'!$C$11:$C$49, MATCH(F577, 'Sub Contractors'!$B$11:$B$49, 0)), ""))</f>
        <v/>
      </c>
      <c r="M577" s="44" t="str">
        <f t="shared" si="24"/>
        <v/>
      </c>
      <c r="O577" s="19" t="str">
        <f>IF($B577="", "", IF(OR($B577&lt;'Intro &amp; Setup'!$BS$4, $B577&gt;'Intro &amp; Setup'!$BS$2), "X", ""))</f>
        <v/>
      </c>
      <c r="Q577" s="19" t="str">
        <f t="shared" si="25"/>
        <v/>
      </c>
      <c r="S577" s="75">
        <f t="shared" si="26"/>
        <v>0</v>
      </c>
    </row>
    <row r="578" spans="1:19" x14ac:dyDescent="0.25">
      <c r="A578" s="55"/>
      <c r="B578" s="111"/>
      <c r="C578" s="112"/>
      <c r="D578" s="113"/>
      <c r="E578" s="113"/>
      <c r="F578" s="112"/>
      <c r="G578" s="114"/>
      <c r="H578" s="115"/>
      <c r="I578" s="55"/>
      <c r="L578" s="53" t="str">
        <f>IF(OR(F578="", G578=""), "", IFERROR(INDEX('Sub Contractors'!$C$11:$C$49, MATCH(F578, 'Sub Contractors'!$B$11:$B$49, 0)), ""))</f>
        <v/>
      </c>
      <c r="M578" s="44" t="str">
        <f t="shared" si="24"/>
        <v/>
      </c>
      <c r="O578" s="19" t="str">
        <f>IF($B578="", "", IF(OR($B578&lt;'Intro &amp; Setup'!$BS$4, $B578&gt;'Intro &amp; Setup'!$BS$2), "X", ""))</f>
        <v/>
      </c>
      <c r="Q578" s="19" t="str">
        <f t="shared" si="25"/>
        <v/>
      </c>
      <c r="S578" s="75">
        <f t="shared" si="26"/>
        <v>0</v>
      </c>
    </row>
    <row r="579" spans="1:19" x14ac:dyDescent="0.25">
      <c r="A579" s="55"/>
      <c r="B579" s="111"/>
      <c r="C579" s="112"/>
      <c r="D579" s="113"/>
      <c r="E579" s="113"/>
      <c r="F579" s="112"/>
      <c r="G579" s="114"/>
      <c r="H579" s="115"/>
      <c r="I579" s="55"/>
      <c r="L579" s="53" t="str">
        <f>IF(OR(F579="", G579=""), "", IFERROR(INDEX('Sub Contractors'!$C$11:$C$49, MATCH(F579, 'Sub Contractors'!$B$11:$B$49, 0)), ""))</f>
        <v/>
      </c>
      <c r="M579" s="44" t="str">
        <f t="shared" si="24"/>
        <v/>
      </c>
      <c r="O579" s="19" t="str">
        <f>IF($B579="", "", IF(OR($B579&lt;'Intro &amp; Setup'!$BS$4, $B579&gt;'Intro &amp; Setup'!$BS$2), "X", ""))</f>
        <v/>
      </c>
      <c r="Q579" s="19" t="str">
        <f t="shared" si="25"/>
        <v/>
      </c>
      <c r="S579" s="75">
        <f t="shared" si="26"/>
        <v>0</v>
      </c>
    </row>
    <row r="580" spans="1:19" x14ac:dyDescent="0.25">
      <c r="A580" s="55"/>
      <c r="B580" s="111"/>
      <c r="C580" s="112"/>
      <c r="D580" s="113"/>
      <c r="E580" s="113"/>
      <c r="F580" s="112"/>
      <c r="G580" s="114"/>
      <c r="H580" s="115"/>
      <c r="I580" s="55"/>
      <c r="L580" s="53" t="str">
        <f>IF(OR(F580="", G580=""), "", IFERROR(INDEX('Sub Contractors'!$C$11:$C$49, MATCH(F580, 'Sub Contractors'!$B$11:$B$49, 0)), ""))</f>
        <v/>
      </c>
      <c r="M580" s="44" t="str">
        <f t="shared" si="24"/>
        <v/>
      </c>
      <c r="O580" s="19" t="str">
        <f>IF($B580="", "", IF(OR($B580&lt;'Intro &amp; Setup'!$BS$4, $B580&gt;'Intro &amp; Setup'!$BS$2), "X", ""))</f>
        <v/>
      </c>
      <c r="Q580" s="19" t="str">
        <f t="shared" si="25"/>
        <v/>
      </c>
      <c r="S580" s="75">
        <f t="shared" si="26"/>
        <v>0</v>
      </c>
    </row>
    <row r="581" spans="1:19" x14ac:dyDescent="0.25">
      <c r="A581" s="55"/>
      <c r="B581" s="111"/>
      <c r="C581" s="112"/>
      <c r="D581" s="113"/>
      <c r="E581" s="113"/>
      <c r="F581" s="112"/>
      <c r="G581" s="114"/>
      <c r="H581" s="115"/>
      <c r="I581" s="55"/>
      <c r="L581" s="53" t="str">
        <f>IF(OR(F581="", G581=""), "", IFERROR(INDEX('Sub Contractors'!$C$11:$C$49, MATCH(F581, 'Sub Contractors'!$B$11:$B$49, 0)), ""))</f>
        <v/>
      </c>
      <c r="M581" s="44" t="str">
        <f t="shared" si="24"/>
        <v/>
      </c>
      <c r="O581" s="19" t="str">
        <f>IF($B581="", "", IF(OR($B581&lt;'Intro &amp; Setup'!$BS$4, $B581&gt;'Intro &amp; Setup'!$BS$2), "X", ""))</f>
        <v/>
      </c>
      <c r="Q581" s="19" t="str">
        <f t="shared" si="25"/>
        <v/>
      </c>
      <c r="S581" s="75">
        <f t="shared" si="26"/>
        <v>0</v>
      </c>
    </row>
    <row r="582" spans="1:19" x14ac:dyDescent="0.25">
      <c r="A582" s="55"/>
      <c r="B582" s="111"/>
      <c r="C582" s="112"/>
      <c r="D582" s="113"/>
      <c r="E582" s="113"/>
      <c r="F582" s="112"/>
      <c r="G582" s="114"/>
      <c r="H582" s="115"/>
      <c r="I582" s="55"/>
      <c r="L582" s="53" t="str">
        <f>IF(OR(F582="", G582=""), "", IFERROR(INDEX('Sub Contractors'!$C$11:$C$49, MATCH(F582, 'Sub Contractors'!$B$11:$B$49, 0)), ""))</f>
        <v/>
      </c>
      <c r="M582" s="44" t="str">
        <f t="shared" si="24"/>
        <v/>
      </c>
      <c r="O582" s="19" t="str">
        <f>IF($B582="", "", IF(OR($B582&lt;'Intro &amp; Setup'!$BS$4, $B582&gt;'Intro &amp; Setup'!$BS$2), "X", ""))</f>
        <v/>
      </c>
      <c r="Q582" s="19" t="str">
        <f t="shared" si="25"/>
        <v/>
      </c>
      <c r="S582" s="75">
        <f t="shared" si="26"/>
        <v>0</v>
      </c>
    </row>
    <row r="583" spans="1:19" x14ac:dyDescent="0.25">
      <c r="A583" s="55"/>
      <c r="B583" s="111"/>
      <c r="C583" s="112"/>
      <c r="D583" s="113"/>
      <c r="E583" s="113"/>
      <c r="F583" s="112"/>
      <c r="G583" s="114"/>
      <c r="H583" s="115"/>
      <c r="I583" s="55"/>
      <c r="L583" s="53" t="str">
        <f>IF(OR(F583="", G583=""), "", IFERROR(INDEX('Sub Contractors'!$C$11:$C$49, MATCH(F583, 'Sub Contractors'!$B$11:$B$49, 0)), ""))</f>
        <v/>
      </c>
      <c r="M583" s="44" t="str">
        <f t="shared" si="24"/>
        <v/>
      </c>
      <c r="O583" s="19" t="str">
        <f>IF($B583="", "", IF(OR($B583&lt;'Intro &amp; Setup'!$BS$4, $B583&gt;'Intro &amp; Setup'!$BS$2), "X", ""))</f>
        <v/>
      </c>
      <c r="Q583" s="19" t="str">
        <f t="shared" si="25"/>
        <v/>
      </c>
      <c r="S583" s="75">
        <f t="shared" si="26"/>
        <v>0</v>
      </c>
    </row>
    <row r="584" spans="1:19" x14ac:dyDescent="0.25">
      <c r="A584" s="55"/>
      <c r="B584" s="111"/>
      <c r="C584" s="112"/>
      <c r="D584" s="113"/>
      <c r="E584" s="113"/>
      <c r="F584" s="112"/>
      <c r="G584" s="114"/>
      <c r="H584" s="115"/>
      <c r="I584" s="55"/>
      <c r="L584" s="53" t="str">
        <f>IF(OR(F584="", G584=""), "", IFERROR(INDEX('Sub Contractors'!$C$11:$C$49, MATCH(F584, 'Sub Contractors'!$B$11:$B$49, 0)), ""))</f>
        <v/>
      </c>
      <c r="M584" s="44" t="str">
        <f t="shared" si="24"/>
        <v/>
      </c>
      <c r="O584" s="19" t="str">
        <f>IF($B584="", "", IF(OR($B584&lt;'Intro &amp; Setup'!$BS$4, $B584&gt;'Intro &amp; Setup'!$BS$2), "X", ""))</f>
        <v/>
      </c>
      <c r="Q584" s="19" t="str">
        <f t="shared" si="25"/>
        <v/>
      </c>
      <c r="S584" s="75">
        <f t="shared" si="26"/>
        <v>0</v>
      </c>
    </row>
    <row r="585" spans="1:19" x14ac:dyDescent="0.25">
      <c r="A585" s="55"/>
      <c r="B585" s="111"/>
      <c r="C585" s="112"/>
      <c r="D585" s="113"/>
      <c r="E585" s="113"/>
      <c r="F585" s="112"/>
      <c r="G585" s="114"/>
      <c r="H585" s="115"/>
      <c r="I585" s="55"/>
      <c r="L585" s="53" t="str">
        <f>IF(OR(F585="", G585=""), "", IFERROR(INDEX('Sub Contractors'!$C$11:$C$49, MATCH(F585, 'Sub Contractors'!$B$11:$B$49, 0)), ""))</f>
        <v/>
      </c>
      <c r="M585" s="44" t="str">
        <f t="shared" si="24"/>
        <v/>
      </c>
      <c r="O585" s="19" t="str">
        <f>IF($B585="", "", IF(OR($B585&lt;'Intro &amp; Setup'!$BS$4, $B585&gt;'Intro &amp; Setup'!$BS$2), "X", ""))</f>
        <v/>
      </c>
      <c r="Q585" s="19" t="str">
        <f t="shared" si="25"/>
        <v/>
      </c>
      <c r="S585" s="75">
        <f t="shared" si="26"/>
        <v>0</v>
      </c>
    </row>
    <row r="586" spans="1:19" x14ac:dyDescent="0.25">
      <c r="A586" s="55"/>
      <c r="B586" s="111"/>
      <c r="C586" s="112"/>
      <c r="D586" s="113"/>
      <c r="E586" s="113"/>
      <c r="F586" s="112"/>
      <c r="G586" s="114"/>
      <c r="H586" s="115"/>
      <c r="I586" s="55"/>
      <c r="L586" s="53" t="str">
        <f>IF(OR(F586="", G586=""), "", IFERROR(INDEX('Sub Contractors'!$C$11:$C$49, MATCH(F586, 'Sub Contractors'!$B$11:$B$49, 0)), ""))</f>
        <v/>
      </c>
      <c r="M586" s="44" t="str">
        <f t="shared" si="24"/>
        <v/>
      </c>
      <c r="O586" s="19" t="str">
        <f>IF($B586="", "", IF(OR($B586&lt;'Intro &amp; Setup'!$BS$4, $B586&gt;'Intro &amp; Setup'!$BS$2), "X", ""))</f>
        <v/>
      </c>
      <c r="Q586" s="19" t="str">
        <f t="shared" si="25"/>
        <v/>
      </c>
      <c r="S586" s="75">
        <f t="shared" si="26"/>
        <v>0</v>
      </c>
    </row>
    <row r="587" spans="1:19" x14ac:dyDescent="0.25">
      <c r="A587" s="55"/>
      <c r="B587" s="111"/>
      <c r="C587" s="112"/>
      <c r="D587" s="113"/>
      <c r="E587" s="113"/>
      <c r="F587" s="112"/>
      <c r="G587" s="114"/>
      <c r="H587" s="115"/>
      <c r="I587" s="55"/>
      <c r="L587" s="53" t="str">
        <f>IF(OR(F587="", G587=""), "", IFERROR(INDEX('Sub Contractors'!$C$11:$C$49, MATCH(F587, 'Sub Contractors'!$B$11:$B$49, 0)), ""))</f>
        <v/>
      </c>
      <c r="M587" s="44" t="str">
        <f t="shared" si="24"/>
        <v/>
      </c>
      <c r="O587" s="19" t="str">
        <f>IF($B587="", "", IF(OR($B587&lt;'Intro &amp; Setup'!$BS$4, $B587&gt;'Intro &amp; Setup'!$BS$2), "X", ""))</f>
        <v/>
      </c>
      <c r="Q587" s="19" t="str">
        <f t="shared" si="25"/>
        <v/>
      </c>
      <c r="S587" s="75">
        <f t="shared" si="26"/>
        <v>0</v>
      </c>
    </row>
    <row r="588" spans="1:19" x14ac:dyDescent="0.25">
      <c r="A588" s="55"/>
      <c r="B588" s="111"/>
      <c r="C588" s="112"/>
      <c r="D588" s="113"/>
      <c r="E588" s="113"/>
      <c r="F588" s="112"/>
      <c r="G588" s="114"/>
      <c r="H588" s="115"/>
      <c r="I588" s="55"/>
      <c r="L588" s="53" t="str">
        <f>IF(OR(F588="", G588=""), "", IFERROR(INDEX('Sub Contractors'!$C$11:$C$49, MATCH(F588, 'Sub Contractors'!$B$11:$B$49, 0)), ""))</f>
        <v/>
      </c>
      <c r="M588" s="44" t="str">
        <f t="shared" ref="M588:M651" si="27">IF($L588="", "", $L588*$G588*24)</f>
        <v/>
      </c>
      <c r="O588" s="19" t="str">
        <f>IF($B588="", "", IF(OR($B588&lt;'Intro &amp; Setup'!$BS$4, $B588&gt;'Intro &amp; Setup'!$BS$2), "X", ""))</f>
        <v/>
      </c>
      <c r="Q588" s="19" t="str">
        <f t="shared" ref="Q588:Q651" si="28">IF($B588="", "", TEXT($B588, "mmm yyyy"))</f>
        <v/>
      </c>
      <c r="S588" s="75">
        <f t="shared" ref="S588:S651" si="29">$E588-$D588-$H588</f>
        <v>0</v>
      </c>
    </row>
    <row r="589" spans="1:19" x14ac:dyDescent="0.25">
      <c r="A589" s="55"/>
      <c r="B589" s="111"/>
      <c r="C589" s="112"/>
      <c r="D589" s="113"/>
      <c r="E589" s="113"/>
      <c r="F589" s="112"/>
      <c r="G589" s="114"/>
      <c r="H589" s="115"/>
      <c r="I589" s="55"/>
      <c r="L589" s="53" t="str">
        <f>IF(OR(F589="", G589=""), "", IFERROR(INDEX('Sub Contractors'!$C$11:$C$49, MATCH(F589, 'Sub Contractors'!$B$11:$B$49, 0)), ""))</f>
        <v/>
      </c>
      <c r="M589" s="44" t="str">
        <f t="shared" si="27"/>
        <v/>
      </c>
      <c r="O589" s="19" t="str">
        <f>IF($B589="", "", IF(OR($B589&lt;'Intro &amp; Setup'!$BS$4, $B589&gt;'Intro &amp; Setup'!$BS$2), "X", ""))</f>
        <v/>
      </c>
      <c r="Q589" s="19" t="str">
        <f t="shared" si="28"/>
        <v/>
      </c>
      <c r="S589" s="75">
        <f t="shared" si="29"/>
        <v>0</v>
      </c>
    </row>
    <row r="590" spans="1:19" x14ac:dyDescent="0.25">
      <c r="A590" s="55"/>
      <c r="B590" s="111"/>
      <c r="C590" s="112"/>
      <c r="D590" s="113"/>
      <c r="E590" s="113"/>
      <c r="F590" s="112"/>
      <c r="G590" s="114"/>
      <c r="H590" s="115"/>
      <c r="I590" s="55"/>
      <c r="L590" s="53" t="str">
        <f>IF(OR(F590="", G590=""), "", IFERROR(INDEX('Sub Contractors'!$C$11:$C$49, MATCH(F590, 'Sub Contractors'!$B$11:$B$49, 0)), ""))</f>
        <v/>
      </c>
      <c r="M590" s="44" t="str">
        <f t="shared" si="27"/>
        <v/>
      </c>
      <c r="O590" s="19" t="str">
        <f>IF($B590="", "", IF(OR($B590&lt;'Intro &amp; Setup'!$BS$4, $B590&gt;'Intro &amp; Setup'!$BS$2), "X", ""))</f>
        <v/>
      </c>
      <c r="Q590" s="19" t="str">
        <f t="shared" si="28"/>
        <v/>
      </c>
      <c r="S590" s="75">
        <f t="shared" si="29"/>
        <v>0</v>
      </c>
    </row>
    <row r="591" spans="1:19" x14ac:dyDescent="0.25">
      <c r="A591" s="55"/>
      <c r="B591" s="111"/>
      <c r="C591" s="112"/>
      <c r="D591" s="113"/>
      <c r="E591" s="113"/>
      <c r="F591" s="112"/>
      <c r="G591" s="114"/>
      <c r="H591" s="115"/>
      <c r="I591" s="55"/>
      <c r="L591" s="53" t="str">
        <f>IF(OR(F591="", G591=""), "", IFERROR(INDEX('Sub Contractors'!$C$11:$C$49, MATCH(F591, 'Sub Contractors'!$B$11:$B$49, 0)), ""))</f>
        <v/>
      </c>
      <c r="M591" s="44" t="str">
        <f t="shared" si="27"/>
        <v/>
      </c>
      <c r="O591" s="19" t="str">
        <f>IF($B591="", "", IF(OR($B591&lt;'Intro &amp; Setup'!$BS$4, $B591&gt;'Intro &amp; Setup'!$BS$2), "X", ""))</f>
        <v/>
      </c>
      <c r="Q591" s="19" t="str">
        <f t="shared" si="28"/>
        <v/>
      </c>
      <c r="S591" s="75">
        <f t="shared" si="29"/>
        <v>0</v>
      </c>
    </row>
    <row r="592" spans="1:19" x14ac:dyDescent="0.25">
      <c r="A592" s="55"/>
      <c r="B592" s="111"/>
      <c r="C592" s="112"/>
      <c r="D592" s="113"/>
      <c r="E592" s="113"/>
      <c r="F592" s="112"/>
      <c r="G592" s="114"/>
      <c r="H592" s="115"/>
      <c r="I592" s="55"/>
      <c r="L592" s="53" t="str">
        <f>IF(OR(F592="", G592=""), "", IFERROR(INDEX('Sub Contractors'!$C$11:$C$49, MATCH(F592, 'Sub Contractors'!$B$11:$B$49, 0)), ""))</f>
        <v/>
      </c>
      <c r="M592" s="44" t="str">
        <f t="shared" si="27"/>
        <v/>
      </c>
      <c r="O592" s="19" t="str">
        <f>IF($B592="", "", IF(OR($B592&lt;'Intro &amp; Setup'!$BS$4, $B592&gt;'Intro &amp; Setup'!$BS$2), "X", ""))</f>
        <v/>
      </c>
      <c r="Q592" s="19" t="str">
        <f t="shared" si="28"/>
        <v/>
      </c>
      <c r="S592" s="75">
        <f t="shared" si="29"/>
        <v>0</v>
      </c>
    </row>
    <row r="593" spans="1:19" x14ac:dyDescent="0.25">
      <c r="A593" s="55"/>
      <c r="B593" s="111"/>
      <c r="C593" s="112"/>
      <c r="D593" s="113"/>
      <c r="E593" s="113"/>
      <c r="F593" s="112"/>
      <c r="G593" s="114"/>
      <c r="H593" s="115"/>
      <c r="I593" s="55"/>
      <c r="L593" s="53" t="str">
        <f>IF(OR(F593="", G593=""), "", IFERROR(INDEX('Sub Contractors'!$C$11:$C$49, MATCH(F593, 'Sub Contractors'!$B$11:$B$49, 0)), ""))</f>
        <v/>
      </c>
      <c r="M593" s="44" t="str">
        <f t="shared" si="27"/>
        <v/>
      </c>
      <c r="O593" s="19" t="str">
        <f>IF($B593="", "", IF(OR($B593&lt;'Intro &amp; Setup'!$BS$4, $B593&gt;'Intro &amp; Setup'!$BS$2), "X", ""))</f>
        <v/>
      </c>
      <c r="Q593" s="19" t="str">
        <f t="shared" si="28"/>
        <v/>
      </c>
      <c r="S593" s="75">
        <f t="shared" si="29"/>
        <v>0</v>
      </c>
    </row>
    <row r="594" spans="1:19" x14ac:dyDescent="0.25">
      <c r="A594" s="55"/>
      <c r="B594" s="111"/>
      <c r="C594" s="112"/>
      <c r="D594" s="113"/>
      <c r="E594" s="113"/>
      <c r="F594" s="112"/>
      <c r="G594" s="114"/>
      <c r="H594" s="115"/>
      <c r="I594" s="55"/>
      <c r="L594" s="53" t="str">
        <f>IF(OR(F594="", G594=""), "", IFERROR(INDEX('Sub Contractors'!$C$11:$C$49, MATCH(F594, 'Sub Contractors'!$B$11:$B$49, 0)), ""))</f>
        <v/>
      </c>
      <c r="M594" s="44" t="str">
        <f t="shared" si="27"/>
        <v/>
      </c>
      <c r="O594" s="19" t="str">
        <f>IF($B594="", "", IF(OR($B594&lt;'Intro &amp; Setup'!$BS$4, $B594&gt;'Intro &amp; Setup'!$BS$2), "X", ""))</f>
        <v/>
      </c>
      <c r="Q594" s="19" t="str">
        <f t="shared" si="28"/>
        <v/>
      </c>
      <c r="S594" s="75">
        <f t="shared" si="29"/>
        <v>0</v>
      </c>
    </row>
    <row r="595" spans="1:19" x14ac:dyDescent="0.25">
      <c r="A595" s="55"/>
      <c r="B595" s="111"/>
      <c r="C595" s="112"/>
      <c r="D595" s="113"/>
      <c r="E595" s="113"/>
      <c r="F595" s="112"/>
      <c r="G595" s="114"/>
      <c r="H595" s="115"/>
      <c r="I595" s="55"/>
      <c r="L595" s="53" t="str">
        <f>IF(OR(F595="", G595=""), "", IFERROR(INDEX('Sub Contractors'!$C$11:$C$49, MATCH(F595, 'Sub Contractors'!$B$11:$B$49, 0)), ""))</f>
        <v/>
      </c>
      <c r="M595" s="44" t="str">
        <f t="shared" si="27"/>
        <v/>
      </c>
      <c r="O595" s="19" t="str">
        <f>IF($B595="", "", IF(OR($B595&lt;'Intro &amp; Setup'!$BS$4, $B595&gt;'Intro &amp; Setup'!$BS$2), "X", ""))</f>
        <v/>
      </c>
      <c r="Q595" s="19" t="str">
        <f t="shared" si="28"/>
        <v/>
      </c>
      <c r="S595" s="75">
        <f t="shared" si="29"/>
        <v>0</v>
      </c>
    </row>
    <row r="596" spans="1:19" x14ac:dyDescent="0.25">
      <c r="A596" s="55"/>
      <c r="B596" s="111"/>
      <c r="C596" s="112"/>
      <c r="D596" s="113"/>
      <c r="E596" s="113"/>
      <c r="F596" s="112"/>
      <c r="G596" s="114"/>
      <c r="H596" s="115"/>
      <c r="I596" s="55"/>
      <c r="L596" s="53" t="str">
        <f>IF(OR(F596="", G596=""), "", IFERROR(INDEX('Sub Contractors'!$C$11:$C$49, MATCH(F596, 'Sub Contractors'!$B$11:$B$49, 0)), ""))</f>
        <v/>
      </c>
      <c r="M596" s="44" t="str">
        <f t="shared" si="27"/>
        <v/>
      </c>
      <c r="O596" s="19" t="str">
        <f>IF($B596="", "", IF(OR($B596&lt;'Intro &amp; Setup'!$BS$4, $B596&gt;'Intro &amp; Setup'!$BS$2), "X", ""))</f>
        <v/>
      </c>
      <c r="Q596" s="19" t="str">
        <f t="shared" si="28"/>
        <v/>
      </c>
      <c r="S596" s="75">
        <f t="shared" si="29"/>
        <v>0</v>
      </c>
    </row>
    <row r="597" spans="1:19" x14ac:dyDescent="0.25">
      <c r="A597" s="55"/>
      <c r="B597" s="111"/>
      <c r="C597" s="112"/>
      <c r="D597" s="113"/>
      <c r="E597" s="113"/>
      <c r="F597" s="112"/>
      <c r="G597" s="114"/>
      <c r="H597" s="115"/>
      <c r="I597" s="55"/>
      <c r="L597" s="53" t="str">
        <f>IF(OR(F597="", G597=""), "", IFERROR(INDEX('Sub Contractors'!$C$11:$C$49, MATCH(F597, 'Sub Contractors'!$B$11:$B$49, 0)), ""))</f>
        <v/>
      </c>
      <c r="M597" s="44" t="str">
        <f t="shared" si="27"/>
        <v/>
      </c>
      <c r="O597" s="19" t="str">
        <f>IF($B597="", "", IF(OR($B597&lt;'Intro &amp; Setup'!$BS$4, $B597&gt;'Intro &amp; Setup'!$BS$2), "X", ""))</f>
        <v/>
      </c>
      <c r="Q597" s="19" t="str">
        <f t="shared" si="28"/>
        <v/>
      </c>
      <c r="S597" s="75">
        <f t="shared" si="29"/>
        <v>0</v>
      </c>
    </row>
    <row r="598" spans="1:19" x14ac:dyDescent="0.25">
      <c r="A598" s="55"/>
      <c r="B598" s="111"/>
      <c r="C598" s="112"/>
      <c r="D598" s="113"/>
      <c r="E598" s="113"/>
      <c r="F598" s="112"/>
      <c r="G598" s="114"/>
      <c r="H598" s="115"/>
      <c r="I598" s="55"/>
      <c r="L598" s="53" t="str">
        <f>IF(OR(F598="", G598=""), "", IFERROR(INDEX('Sub Contractors'!$C$11:$C$49, MATCH(F598, 'Sub Contractors'!$B$11:$B$49, 0)), ""))</f>
        <v/>
      </c>
      <c r="M598" s="44" t="str">
        <f t="shared" si="27"/>
        <v/>
      </c>
      <c r="O598" s="19" t="str">
        <f>IF($B598="", "", IF(OR($B598&lt;'Intro &amp; Setup'!$BS$4, $B598&gt;'Intro &amp; Setup'!$BS$2), "X", ""))</f>
        <v/>
      </c>
      <c r="Q598" s="19" t="str">
        <f t="shared" si="28"/>
        <v/>
      </c>
      <c r="S598" s="75">
        <f t="shared" si="29"/>
        <v>0</v>
      </c>
    </row>
    <row r="599" spans="1:19" x14ac:dyDescent="0.25">
      <c r="A599" s="55"/>
      <c r="B599" s="111"/>
      <c r="C599" s="112"/>
      <c r="D599" s="113"/>
      <c r="E599" s="113"/>
      <c r="F599" s="112"/>
      <c r="G599" s="114"/>
      <c r="H599" s="115"/>
      <c r="I599" s="55"/>
      <c r="L599" s="53" t="str">
        <f>IF(OR(F599="", G599=""), "", IFERROR(INDEX('Sub Contractors'!$C$11:$C$49, MATCH(F599, 'Sub Contractors'!$B$11:$B$49, 0)), ""))</f>
        <v/>
      </c>
      <c r="M599" s="44" t="str">
        <f t="shared" si="27"/>
        <v/>
      </c>
      <c r="O599" s="19" t="str">
        <f>IF($B599="", "", IF(OR($B599&lt;'Intro &amp; Setup'!$BS$4, $B599&gt;'Intro &amp; Setup'!$BS$2), "X", ""))</f>
        <v/>
      </c>
      <c r="Q599" s="19" t="str">
        <f t="shared" si="28"/>
        <v/>
      </c>
      <c r="S599" s="75">
        <f t="shared" si="29"/>
        <v>0</v>
      </c>
    </row>
    <row r="600" spans="1:19" x14ac:dyDescent="0.25">
      <c r="A600" s="55"/>
      <c r="B600" s="111"/>
      <c r="C600" s="112"/>
      <c r="D600" s="113"/>
      <c r="E600" s="113"/>
      <c r="F600" s="112"/>
      <c r="G600" s="114"/>
      <c r="H600" s="115"/>
      <c r="I600" s="55"/>
      <c r="L600" s="53" t="str">
        <f>IF(OR(F600="", G600=""), "", IFERROR(INDEX('Sub Contractors'!$C$11:$C$49, MATCH(F600, 'Sub Contractors'!$B$11:$B$49, 0)), ""))</f>
        <v/>
      </c>
      <c r="M600" s="44" t="str">
        <f t="shared" si="27"/>
        <v/>
      </c>
      <c r="O600" s="19" t="str">
        <f>IF($B600="", "", IF(OR($B600&lt;'Intro &amp; Setup'!$BS$4, $B600&gt;'Intro &amp; Setup'!$BS$2), "X", ""))</f>
        <v/>
      </c>
      <c r="Q600" s="19" t="str">
        <f t="shared" si="28"/>
        <v/>
      </c>
      <c r="S600" s="75">
        <f t="shared" si="29"/>
        <v>0</v>
      </c>
    </row>
    <row r="601" spans="1:19" x14ac:dyDescent="0.25">
      <c r="A601" s="55"/>
      <c r="B601" s="111"/>
      <c r="C601" s="112"/>
      <c r="D601" s="113"/>
      <c r="E601" s="113"/>
      <c r="F601" s="112"/>
      <c r="G601" s="114"/>
      <c r="H601" s="115"/>
      <c r="I601" s="55"/>
      <c r="L601" s="53" t="str">
        <f>IF(OR(F601="", G601=""), "", IFERROR(INDEX('Sub Contractors'!$C$11:$C$49, MATCH(F601, 'Sub Contractors'!$B$11:$B$49, 0)), ""))</f>
        <v/>
      </c>
      <c r="M601" s="44" t="str">
        <f t="shared" si="27"/>
        <v/>
      </c>
      <c r="O601" s="19" t="str">
        <f>IF($B601="", "", IF(OR($B601&lt;'Intro &amp; Setup'!$BS$4, $B601&gt;'Intro &amp; Setup'!$BS$2), "X", ""))</f>
        <v/>
      </c>
      <c r="Q601" s="19" t="str">
        <f t="shared" si="28"/>
        <v/>
      </c>
      <c r="S601" s="75">
        <f t="shared" si="29"/>
        <v>0</v>
      </c>
    </row>
    <row r="602" spans="1:19" x14ac:dyDescent="0.25">
      <c r="A602" s="55"/>
      <c r="B602" s="111"/>
      <c r="C602" s="112"/>
      <c r="D602" s="113"/>
      <c r="E602" s="113"/>
      <c r="F602" s="112"/>
      <c r="G602" s="114"/>
      <c r="H602" s="115"/>
      <c r="I602" s="55"/>
      <c r="L602" s="53" t="str">
        <f>IF(OR(F602="", G602=""), "", IFERROR(INDEX('Sub Contractors'!$C$11:$C$49, MATCH(F602, 'Sub Contractors'!$B$11:$B$49, 0)), ""))</f>
        <v/>
      </c>
      <c r="M602" s="44" t="str">
        <f t="shared" si="27"/>
        <v/>
      </c>
      <c r="O602" s="19" t="str">
        <f>IF($B602="", "", IF(OR($B602&lt;'Intro &amp; Setup'!$BS$4, $B602&gt;'Intro &amp; Setup'!$BS$2), "X", ""))</f>
        <v/>
      </c>
      <c r="Q602" s="19" t="str">
        <f t="shared" si="28"/>
        <v/>
      </c>
      <c r="S602" s="75">
        <f t="shared" si="29"/>
        <v>0</v>
      </c>
    </row>
    <row r="603" spans="1:19" x14ac:dyDescent="0.25">
      <c r="A603" s="55"/>
      <c r="B603" s="111"/>
      <c r="C603" s="112"/>
      <c r="D603" s="113"/>
      <c r="E603" s="113"/>
      <c r="F603" s="112"/>
      <c r="G603" s="114"/>
      <c r="H603" s="115"/>
      <c r="I603" s="55"/>
      <c r="L603" s="53" t="str">
        <f>IF(OR(F603="", G603=""), "", IFERROR(INDEX('Sub Contractors'!$C$11:$C$49, MATCH(F603, 'Sub Contractors'!$B$11:$B$49, 0)), ""))</f>
        <v/>
      </c>
      <c r="M603" s="44" t="str">
        <f t="shared" si="27"/>
        <v/>
      </c>
      <c r="O603" s="19" t="str">
        <f>IF($B603="", "", IF(OR($B603&lt;'Intro &amp; Setup'!$BS$4, $B603&gt;'Intro &amp; Setup'!$BS$2), "X", ""))</f>
        <v/>
      </c>
      <c r="Q603" s="19" t="str">
        <f t="shared" si="28"/>
        <v/>
      </c>
      <c r="S603" s="75">
        <f t="shared" si="29"/>
        <v>0</v>
      </c>
    </row>
    <row r="604" spans="1:19" x14ac:dyDescent="0.25">
      <c r="A604" s="55"/>
      <c r="B604" s="111"/>
      <c r="C604" s="112"/>
      <c r="D604" s="113"/>
      <c r="E604" s="113"/>
      <c r="F604" s="112"/>
      <c r="G604" s="114"/>
      <c r="H604" s="115"/>
      <c r="I604" s="55"/>
      <c r="L604" s="53" t="str">
        <f>IF(OR(F604="", G604=""), "", IFERROR(INDEX('Sub Contractors'!$C$11:$C$49, MATCH(F604, 'Sub Contractors'!$B$11:$B$49, 0)), ""))</f>
        <v/>
      </c>
      <c r="M604" s="44" t="str">
        <f t="shared" si="27"/>
        <v/>
      </c>
      <c r="O604" s="19" t="str">
        <f>IF($B604="", "", IF(OR($B604&lt;'Intro &amp; Setup'!$BS$4, $B604&gt;'Intro &amp; Setup'!$BS$2), "X", ""))</f>
        <v/>
      </c>
      <c r="Q604" s="19" t="str">
        <f t="shared" si="28"/>
        <v/>
      </c>
      <c r="S604" s="75">
        <f t="shared" si="29"/>
        <v>0</v>
      </c>
    </row>
    <row r="605" spans="1:19" x14ac:dyDescent="0.25">
      <c r="A605" s="55"/>
      <c r="B605" s="111"/>
      <c r="C605" s="112"/>
      <c r="D605" s="113"/>
      <c r="E605" s="113"/>
      <c r="F605" s="112"/>
      <c r="G605" s="114"/>
      <c r="H605" s="115"/>
      <c r="I605" s="55"/>
      <c r="L605" s="53" t="str">
        <f>IF(OR(F605="", G605=""), "", IFERROR(INDEX('Sub Contractors'!$C$11:$C$49, MATCH(F605, 'Sub Contractors'!$B$11:$B$49, 0)), ""))</f>
        <v/>
      </c>
      <c r="M605" s="44" t="str">
        <f t="shared" si="27"/>
        <v/>
      </c>
      <c r="O605" s="19" t="str">
        <f>IF($B605="", "", IF(OR($B605&lt;'Intro &amp; Setup'!$BS$4, $B605&gt;'Intro &amp; Setup'!$BS$2), "X", ""))</f>
        <v/>
      </c>
      <c r="Q605" s="19" t="str">
        <f t="shared" si="28"/>
        <v/>
      </c>
      <c r="S605" s="75">
        <f t="shared" si="29"/>
        <v>0</v>
      </c>
    </row>
    <row r="606" spans="1:19" x14ac:dyDescent="0.25">
      <c r="A606" s="55"/>
      <c r="B606" s="111"/>
      <c r="C606" s="112"/>
      <c r="D606" s="113"/>
      <c r="E606" s="113"/>
      <c r="F606" s="112"/>
      <c r="G606" s="114"/>
      <c r="H606" s="115"/>
      <c r="I606" s="55"/>
      <c r="L606" s="53" t="str">
        <f>IF(OR(F606="", G606=""), "", IFERROR(INDEX('Sub Contractors'!$C$11:$C$49, MATCH(F606, 'Sub Contractors'!$B$11:$B$49, 0)), ""))</f>
        <v/>
      </c>
      <c r="M606" s="44" t="str">
        <f t="shared" si="27"/>
        <v/>
      </c>
      <c r="O606" s="19" t="str">
        <f>IF($B606="", "", IF(OR($B606&lt;'Intro &amp; Setup'!$BS$4, $B606&gt;'Intro &amp; Setup'!$BS$2), "X", ""))</f>
        <v/>
      </c>
      <c r="Q606" s="19" t="str">
        <f t="shared" si="28"/>
        <v/>
      </c>
      <c r="S606" s="75">
        <f t="shared" si="29"/>
        <v>0</v>
      </c>
    </row>
    <row r="607" spans="1:19" x14ac:dyDescent="0.25">
      <c r="A607" s="55"/>
      <c r="B607" s="111"/>
      <c r="C607" s="112"/>
      <c r="D607" s="113"/>
      <c r="E607" s="113"/>
      <c r="F607" s="112"/>
      <c r="G607" s="114"/>
      <c r="H607" s="115"/>
      <c r="I607" s="55"/>
      <c r="L607" s="53" t="str">
        <f>IF(OR(F607="", G607=""), "", IFERROR(INDEX('Sub Contractors'!$C$11:$C$49, MATCH(F607, 'Sub Contractors'!$B$11:$B$49, 0)), ""))</f>
        <v/>
      </c>
      <c r="M607" s="44" t="str">
        <f t="shared" si="27"/>
        <v/>
      </c>
      <c r="O607" s="19" t="str">
        <f>IF($B607="", "", IF(OR($B607&lt;'Intro &amp; Setup'!$BS$4, $B607&gt;'Intro &amp; Setup'!$BS$2), "X", ""))</f>
        <v/>
      </c>
      <c r="Q607" s="19" t="str">
        <f t="shared" si="28"/>
        <v/>
      </c>
      <c r="S607" s="75">
        <f t="shared" si="29"/>
        <v>0</v>
      </c>
    </row>
    <row r="608" spans="1:19" x14ac:dyDescent="0.25">
      <c r="A608" s="55"/>
      <c r="B608" s="111"/>
      <c r="C608" s="112"/>
      <c r="D608" s="113"/>
      <c r="E608" s="113"/>
      <c r="F608" s="112"/>
      <c r="G608" s="114"/>
      <c r="H608" s="115"/>
      <c r="I608" s="55"/>
      <c r="L608" s="53" t="str">
        <f>IF(OR(F608="", G608=""), "", IFERROR(INDEX('Sub Contractors'!$C$11:$C$49, MATCH(F608, 'Sub Contractors'!$B$11:$B$49, 0)), ""))</f>
        <v/>
      </c>
      <c r="M608" s="44" t="str">
        <f t="shared" si="27"/>
        <v/>
      </c>
      <c r="O608" s="19" t="str">
        <f>IF($B608="", "", IF(OR($B608&lt;'Intro &amp; Setup'!$BS$4, $B608&gt;'Intro &amp; Setup'!$BS$2), "X", ""))</f>
        <v/>
      </c>
      <c r="Q608" s="19" t="str">
        <f t="shared" si="28"/>
        <v/>
      </c>
      <c r="S608" s="75">
        <f t="shared" si="29"/>
        <v>0</v>
      </c>
    </row>
    <row r="609" spans="1:19" x14ac:dyDescent="0.25">
      <c r="A609" s="55"/>
      <c r="B609" s="111"/>
      <c r="C609" s="112"/>
      <c r="D609" s="113"/>
      <c r="E609" s="113"/>
      <c r="F609" s="112"/>
      <c r="G609" s="114"/>
      <c r="H609" s="115"/>
      <c r="I609" s="55"/>
      <c r="L609" s="53" t="str">
        <f>IF(OR(F609="", G609=""), "", IFERROR(INDEX('Sub Contractors'!$C$11:$C$49, MATCH(F609, 'Sub Contractors'!$B$11:$B$49, 0)), ""))</f>
        <v/>
      </c>
      <c r="M609" s="44" t="str">
        <f t="shared" si="27"/>
        <v/>
      </c>
      <c r="O609" s="19" t="str">
        <f>IF($B609="", "", IF(OR($B609&lt;'Intro &amp; Setup'!$BS$4, $B609&gt;'Intro &amp; Setup'!$BS$2), "X", ""))</f>
        <v/>
      </c>
      <c r="Q609" s="19" t="str">
        <f t="shared" si="28"/>
        <v/>
      </c>
      <c r="S609" s="75">
        <f t="shared" si="29"/>
        <v>0</v>
      </c>
    </row>
    <row r="610" spans="1:19" x14ac:dyDescent="0.25">
      <c r="A610" s="55"/>
      <c r="B610" s="111"/>
      <c r="C610" s="112"/>
      <c r="D610" s="113"/>
      <c r="E610" s="113"/>
      <c r="F610" s="112"/>
      <c r="G610" s="114"/>
      <c r="H610" s="115"/>
      <c r="I610" s="55"/>
      <c r="L610" s="53" t="str">
        <f>IF(OR(F610="", G610=""), "", IFERROR(INDEX('Sub Contractors'!$C$11:$C$49, MATCH(F610, 'Sub Contractors'!$B$11:$B$49, 0)), ""))</f>
        <v/>
      </c>
      <c r="M610" s="44" t="str">
        <f t="shared" si="27"/>
        <v/>
      </c>
      <c r="O610" s="19" t="str">
        <f>IF($B610="", "", IF(OR($B610&lt;'Intro &amp; Setup'!$BS$4, $B610&gt;'Intro &amp; Setup'!$BS$2), "X", ""))</f>
        <v/>
      </c>
      <c r="Q610" s="19" t="str">
        <f t="shared" si="28"/>
        <v/>
      </c>
      <c r="S610" s="75">
        <f t="shared" si="29"/>
        <v>0</v>
      </c>
    </row>
    <row r="611" spans="1:19" x14ac:dyDescent="0.25">
      <c r="A611" s="55"/>
      <c r="B611" s="111"/>
      <c r="C611" s="112"/>
      <c r="D611" s="113"/>
      <c r="E611" s="113"/>
      <c r="F611" s="112"/>
      <c r="G611" s="114"/>
      <c r="H611" s="115"/>
      <c r="I611" s="55"/>
      <c r="L611" s="53" t="str">
        <f>IF(OR(F611="", G611=""), "", IFERROR(INDEX('Sub Contractors'!$C$11:$C$49, MATCH(F611, 'Sub Contractors'!$B$11:$B$49, 0)), ""))</f>
        <v/>
      </c>
      <c r="M611" s="44" t="str">
        <f t="shared" si="27"/>
        <v/>
      </c>
      <c r="O611" s="19" t="str">
        <f>IF($B611="", "", IF(OR($B611&lt;'Intro &amp; Setup'!$BS$4, $B611&gt;'Intro &amp; Setup'!$BS$2), "X", ""))</f>
        <v/>
      </c>
      <c r="Q611" s="19" t="str">
        <f t="shared" si="28"/>
        <v/>
      </c>
      <c r="S611" s="75">
        <f t="shared" si="29"/>
        <v>0</v>
      </c>
    </row>
    <row r="612" spans="1:19" x14ac:dyDescent="0.25">
      <c r="A612" s="55"/>
      <c r="B612" s="111"/>
      <c r="C612" s="112"/>
      <c r="D612" s="113"/>
      <c r="E612" s="113"/>
      <c r="F612" s="112"/>
      <c r="G612" s="114"/>
      <c r="H612" s="115"/>
      <c r="I612" s="55"/>
      <c r="L612" s="53" t="str">
        <f>IF(OR(F612="", G612=""), "", IFERROR(INDEX('Sub Contractors'!$C$11:$C$49, MATCH(F612, 'Sub Contractors'!$B$11:$B$49, 0)), ""))</f>
        <v/>
      </c>
      <c r="M612" s="44" t="str">
        <f t="shared" si="27"/>
        <v/>
      </c>
      <c r="O612" s="19" t="str">
        <f>IF($B612="", "", IF(OR($B612&lt;'Intro &amp; Setup'!$BS$4, $B612&gt;'Intro &amp; Setup'!$BS$2), "X", ""))</f>
        <v/>
      </c>
      <c r="Q612" s="19" t="str">
        <f t="shared" si="28"/>
        <v/>
      </c>
      <c r="S612" s="75">
        <f t="shared" si="29"/>
        <v>0</v>
      </c>
    </row>
    <row r="613" spans="1:19" x14ac:dyDescent="0.25">
      <c r="A613" s="55"/>
      <c r="B613" s="111"/>
      <c r="C613" s="112"/>
      <c r="D613" s="113"/>
      <c r="E613" s="113"/>
      <c r="F613" s="112"/>
      <c r="G613" s="114"/>
      <c r="H613" s="115"/>
      <c r="I613" s="55"/>
      <c r="L613" s="53" t="str">
        <f>IF(OR(F613="", G613=""), "", IFERROR(INDEX('Sub Contractors'!$C$11:$C$49, MATCH(F613, 'Sub Contractors'!$B$11:$B$49, 0)), ""))</f>
        <v/>
      </c>
      <c r="M613" s="44" t="str">
        <f t="shared" si="27"/>
        <v/>
      </c>
      <c r="O613" s="19" t="str">
        <f>IF($B613="", "", IF(OR($B613&lt;'Intro &amp; Setup'!$BS$4, $B613&gt;'Intro &amp; Setup'!$BS$2), "X", ""))</f>
        <v/>
      </c>
      <c r="Q613" s="19" t="str">
        <f t="shared" si="28"/>
        <v/>
      </c>
      <c r="S613" s="75">
        <f t="shared" si="29"/>
        <v>0</v>
      </c>
    </row>
    <row r="614" spans="1:19" x14ac:dyDescent="0.25">
      <c r="A614" s="55"/>
      <c r="B614" s="111"/>
      <c r="C614" s="112"/>
      <c r="D614" s="113"/>
      <c r="E614" s="113"/>
      <c r="F614" s="112"/>
      <c r="G614" s="114"/>
      <c r="H614" s="115"/>
      <c r="I614" s="55"/>
      <c r="L614" s="53" t="str">
        <f>IF(OR(F614="", G614=""), "", IFERROR(INDEX('Sub Contractors'!$C$11:$C$49, MATCH(F614, 'Sub Contractors'!$B$11:$B$49, 0)), ""))</f>
        <v/>
      </c>
      <c r="M614" s="44" t="str">
        <f t="shared" si="27"/>
        <v/>
      </c>
      <c r="O614" s="19" t="str">
        <f>IF($B614="", "", IF(OR($B614&lt;'Intro &amp; Setup'!$BS$4, $B614&gt;'Intro &amp; Setup'!$BS$2), "X", ""))</f>
        <v/>
      </c>
      <c r="Q614" s="19" t="str">
        <f t="shared" si="28"/>
        <v/>
      </c>
      <c r="S614" s="75">
        <f t="shared" si="29"/>
        <v>0</v>
      </c>
    </row>
    <row r="615" spans="1:19" x14ac:dyDescent="0.25">
      <c r="A615" s="55"/>
      <c r="B615" s="111"/>
      <c r="C615" s="112"/>
      <c r="D615" s="113"/>
      <c r="E615" s="113"/>
      <c r="F615" s="112"/>
      <c r="G615" s="114"/>
      <c r="H615" s="115"/>
      <c r="I615" s="55"/>
      <c r="L615" s="53" t="str">
        <f>IF(OR(F615="", G615=""), "", IFERROR(INDEX('Sub Contractors'!$C$11:$C$49, MATCH(F615, 'Sub Contractors'!$B$11:$B$49, 0)), ""))</f>
        <v/>
      </c>
      <c r="M615" s="44" t="str">
        <f t="shared" si="27"/>
        <v/>
      </c>
      <c r="O615" s="19" t="str">
        <f>IF($B615="", "", IF(OR($B615&lt;'Intro &amp; Setup'!$BS$4, $B615&gt;'Intro &amp; Setup'!$BS$2), "X", ""))</f>
        <v/>
      </c>
      <c r="Q615" s="19" t="str">
        <f t="shared" si="28"/>
        <v/>
      </c>
      <c r="S615" s="75">
        <f t="shared" si="29"/>
        <v>0</v>
      </c>
    </row>
    <row r="616" spans="1:19" x14ac:dyDescent="0.25">
      <c r="A616" s="55"/>
      <c r="B616" s="111"/>
      <c r="C616" s="112"/>
      <c r="D616" s="113"/>
      <c r="E616" s="113"/>
      <c r="F616" s="112"/>
      <c r="G616" s="114"/>
      <c r="H616" s="115"/>
      <c r="I616" s="55"/>
      <c r="L616" s="53" t="str">
        <f>IF(OR(F616="", G616=""), "", IFERROR(INDEX('Sub Contractors'!$C$11:$C$49, MATCH(F616, 'Sub Contractors'!$B$11:$B$49, 0)), ""))</f>
        <v/>
      </c>
      <c r="M616" s="44" t="str">
        <f t="shared" si="27"/>
        <v/>
      </c>
      <c r="O616" s="19" t="str">
        <f>IF($B616="", "", IF(OR($B616&lt;'Intro &amp; Setup'!$BS$4, $B616&gt;'Intro &amp; Setup'!$BS$2), "X", ""))</f>
        <v/>
      </c>
      <c r="Q616" s="19" t="str">
        <f t="shared" si="28"/>
        <v/>
      </c>
      <c r="S616" s="75">
        <f t="shared" si="29"/>
        <v>0</v>
      </c>
    </row>
    <row r="617" spans="1:19" x14ac:dyDescent="0.25">
      <c r="A617" s="55"/>
      <c r="B617" s="111"/>
      <c r="C617" s="112"/>
      <c r="D617" s="113"/>
      <c r="E617" s="113"/>
      <c r="F617" s="112"/>
      <c r="G617" s="114"/>
      <c r="H617" s="115"/>
      <c r="I617" s="55"/>
      <c r="L617" s="53" t="str">
        <f>IF(OR(F617="", G617=""), "", IFERROR(INDEX('Sub Contractors'!$C$11:$C$49, MATCH(F617, 'Sub Contractors'!$B$11:$B$49, 0)), ""))</f>
        <v/>
      </c>
      <c r="M617" s="44" t="str">
        <f t="shared" si="27"/>
        <v/>
      </c>
      <c r="O617" s="19" t="str">
        <f>IF($B617="", "", IF(OR($B617&lt;'Intro &amp; Setup'!$BS$4, $B617&gt;'Intro &amp; Setup'!$BS$2), "X", ""))</f>
        <v/>
      </c>
      <c r="Q617" s="19" t="str">
        <f t="shared" si="28"/>
        <v/>
      </c>
      <c r="S617" s="75">
        <f t="shared" si="29"/>
        <v>0</v>
      </c>
    </row>
    <row r="618" spans="1:19" x14ac:dyDescent="0.25">
      <c r="A618" s="55"/>
      <c r="B618" s="111"/>
      <c r="C618" s="112"/>
      <c r="D618" s="113"/>
      <c r="E618" s="113"/>
      <c r="F618" s="112"/>
      <c r="G618" s="114"/>
      <c r="H618" s="115"/>
      <c r="I618" s="55"/>
      <c r="L618" s="53" t="str">
        <f>IF(OR(F618="", G618=""), "", IFERROR(INDEX('Sub Contractors'!$C$11:$C$49, MATCH(F618, 'Sub Contractors'!$B$11:$B$49, 0)), ""))</f>
        <v/>
      </c>
      <c r="M618" s="44" t="str">
        <f t="shared" si="27"/>
        <v/>
      </c>
      <c r="O618" s="19" t="str">
        <f>IF($B618="", "", IF(OR($B618&lt;'Intro &amp; Setup'!$BS$4, $B618&gt;'Intro &amp; Setup'!$BS$2), "X", ""))</f>
        <v/>
      </c>
      <c r="Q618" s="19" t="str">
        <f t="shared" si="28"/>
        <v/>
      </c>
      <c r="S618" s="75">
        <f t="shared" si="29"/>
        <v>0</v>
      </c>
    </row>
    <row r="619" spans="1:19" x14ac:dyDescent="0.25">
      <c r="A619" s="55"/>
      <c r="B619" s="111"/>
      <c r="C619" s="112"/>
      <c r="D619" s="113"/>
      <c r="E619" s="113"/>
      <c r="F619" s="112"/>
      <c r="G619" s="114"/>
      <c r="H619" s="115"/>
      <c r="I619" s="55"/>
      <c r="L619" s="53" t="str">
        <f>IF(OR(F619="", G619=""), "", IFERROR(INDEX('Sub Contractors'!$C$11:$C$49, MATCH(F619, 'Sub Contractors'!$B$11:$B$49, 0)), ""))</f>
        <v/>
      </c>
      <c r="M619" s="44" t="str">
        <f t="shared" si="27"/>
        <v/>
      </c>
      <c r="O619" s="19" t="str">
        <f>IF($B619="", "", IF(OR($B619&lt;'Intro &amp; Setup'!$BS$4, $B619&gt;'Intro &amp; Setup'!$BS$2), "X", ""))</f>
        <v/>
      </c>
      <c r="Q619" s="19" t="str">
        <f t="shared" si="28"/>
        <v/>
      </c>
      <c r="S619" s="75">
        <f t="shared" si="29"/>
        <v>0</v>
      </c>
    </row>
    <row r="620" spans="1:19" x14ac:dyDescent="0.25">
      <c r="A620" s="55"/>
      <c r="B620" s="111"/>
      <c r="C620" s="112"/>
      <c r="D620" s="113"/>
      <c r="E620" s="113"/>
      <c r="F620" s="112"/>
      <c r="G620" s="114"/>
      <c r="H620" s="115"/>
      <c r="I620" s="55"/>
      <c r="L620" s="53" t="str">
        <f>IF(OR(F620="", G620=""), "", IFERROR(INDEX('Sub Contractors'!$C$11:$C$49, MATCH(F620, 'Sub Contractors'!$B$11:$B$49, 0)), ""))</f>
        <v/>
      </c>
      <c r="M620" s="44" t="str">
        <f t="shared" si="27"/>
        <v/>
      </c>
      <c r="O620" s="19" t="str">
        <f>IF($B620="", "", IF(OR($B620&lt;'Intro &amp; Setup'!$BS$4, $B620&gt;'Intro &amp; Setup'!$BS$2), "X", ""))</f>
        <v/>
      </c>
      <c r="Q620" s="19" t="str">
        <f t="shared" si="28"/>
        <v/>
      </c>
      <c r="S620" s="75">
        <f t="shared" si="29"/>
        <v>0</v>
      </c>
    </row>
    <row r="621" spans="1:19" x14ac:dyDescent="0.25">
      <c r="A621" s="55"/>
      <c r="B621" s="111"/>
      <c r="C621" s="112"/>
      <c r="D621" s="113"/>
      <c r="E621" s="113"/>
      <c r="F621" s="112"/>
      <c r="G621" s="114"/>
      <c r="H621" s="115"/>
      <c r="I621" s="55"/>
      <c r="L621" s="53" t="str">
        <f>IF(OR(F621="", G621=""), "", IFERROR(INDEX('Sub Contractors'!$C$11:$C$49, MATCH(F621, 'Sub Contractors'!$B$11:$B$49, 0)), ""))</f>
        <v/>
      </c>
      <c r="M621" s="44" t="str">
        <f t="shared" si="27"/>
        <v/>
      </c>
      <c r="O621" s="19" t="str">
        <f>IF($B621="", "", IF(OR($B621&lt;'Intro &amp; Setup'!$BS$4, $B621&gt;'Intro &amp; Setup'!$BS$2), "X", ""))</f>
        <v/>
      </c>
      <c r="Q621" s="19" t="str">
        <f t="shared" si="28"/>
        <v/>
      </c>
      <c r="S621" s="75">
        <f t="shared" si="29"/>
        <v>0</v>
      </c>
    </row>
    <row r="622" spans="1:19" x14ac:dyDescent="0.25">
      <c r="A622" s="55"/>
      <c r="B622" s="111"/>
      <c r="C622" s="112"/>
      <c r="D622" s="113"/>
      <c r="E622" s="113"/>
      <c r="F622" s="112"/>
      <c r="G622" s="114"/>
      <c r="H622" s="115"/>
      <c r="I622" s="55"/>
      <c r="L622" s="53" t="str">
        <f>IF(OR(F622="", G622=""), "", IFERROR(INDEX('Sub Contractors'!$C$11:$C$49, MATCH(F622, 'Sub Contractors'!$B$11:$B$49, 0)), ""))</f>
        <v/>
      </c>
      <c r="M622" s="44" t="str">
        <f t="shared" si="27"/>
        <v/>
      </c>
      <c r="O622" s="19" t="str">
        <f>IF($B622="", "", IF(OR($B622&lt;'Intro &amp; Setup'!$BS$4, $B622&gt;'Intro &amp; Setup'!$BS$2), "X", ""))</f>
        <v/>
      </c>
      <c r="Q622" s="19" t="str">
        <f t="shared" si="28"/>
        <v/>
      </c>
      <c r="S622" s="75">
        <f t="shared" si="29"/>
        <v>0</v>
      </c>
    </row>
    <row r="623" spans="1:19" x14ac:dyDescent="0.25">
      <c r="A623" s="55"/>
      <c r="B623" s="111"/>
      <c r="C623" s="112"/>
      <c r="D623" s="113"/>
      <c r="E623" s="113"/>
      <c r="F623" s="112"/>
      <c r="G623" s="114"/>
      <c r="H623" s="115"/>
      <c r="I623" s="55"/>
      <c r="L623" s="53" t="str">
        <f>IF(OR(F623="", G623=""), "", IFERROR(INDEX('Sub Contractors'!$C$11:$C$49, MATCH(F623, 'Sub Contractors'!$B$11:$B$49, 0)), ""))</f>
        <v/>
      </c>
      <c r="M623" s="44" t="str">
        <f t="shared" si="27"/>
        <v/>
      </c>
      <c r="O623" s="19" t="str">
        <f>IF($B623="", "", IF(OR($B623&lt;'Intro &amp; Setup'!$BS$4, $B623&gt;'Intro &amp; Setup'!$BS$2), "X", ""))</f>
        <v/>
      </c>
      <c r="Q623" s="19" t="str">
        <f t="shared" si="28"/>
        <v/>
      </c>
      <c r="S623" s="75">
        <f t="shared" si="29"/>
        <v>0</v>
      </c>
    </row>
    <row r="624" spans="1:19" x14ac:dyDescent="0.25">
      <c r="A624" s="55"/>
      <c r="B624" s="111"/>
      <c r="C624" s="112"/>
      <c r="D624" s="113"/>
      <c r="E624" s="113"/>
      <c r="F624" s="112"/>
      <c r="G624" s="114"/>
      <c r="H624" s="115"/>
      <c r="I624" s="55"/>
      <c r="L624" s="53" t="str">
        <f>IF(OR(F624="", G624=""), "", IFERROR(INDEX('Sub Contractors'!$C$11:$C$49, MATCH(F624, 'Sub Contractors'!$B$11:$B$49, 0)), ""))</f>
        <v/>
      </c>
      <c r="M624" s="44" t="str">
        <f t="shared" si="27"/>
        <v/>
      </c>
      <c r="O624" s="19" t="str">
        <f>IF($B624="", "", IF(OR($B624&lt;'Intro &amp; Setup'!$BS$4, $B624&gt;'Intro &amp; Setup'!$BS$2), "X", ""))</f>
        <v/>
      </c>
      <c r="Q624" s="19" t="str">
        <f t="shared" si="28"/>
        <v/>
      </c>
      <c r="S624" s="75">
        <f t="shared" si="29"/>
        <v>0</v>
      </c>
    </row>
    <row r="625" spans="1:19" x14ac:dyDescent="0.25">
      <c r="A625" s="55"/>
      <c r="B625" s="111"/>
      <c r="C625" s="112"/>
      <c r="D625" s="113"/>
      <c r="E625" s="113"/>
      <c r="F625" s="112"/>
      <c r="G625" s="114"/>
      <c r="H625" s="115"/>
      <c r="I625" s="55"/>
      <c r="L625" s="53" t="str">
        <f>IF(OR(F625="", G625=""), "", IFERROR(INDEX('Sub Contractors'!$C$11:$C$49, MATCH(F625, 'Sub Contractors'!$B$11:$B$49, 0)), ""))</f>
        <v/>
      </c>
      <c r="M625" s="44" t="str">
        <f t="shared" si="27"/>
        <v/>
      </c>
      <c r="O625" s="19" t="str">
        <f>IF($B625="", "", IF(OR($B625&lt;'Intro &amp; Setup'!$BS$4, $B625&gt;'Intro &amp; Setup'!$BS$2), "X", ""))</f>
        <v/>
      </c>
      <c r="Q625" s="19" t="str">
        <f t="shared" si="28"/>
        <v/>
      </c>
      <c r="S625" s="75">
        <f t="shared" si="29"/>
        <v>0</v>
      </c>
    </row>
    <row r="626" spans="1:19" x14ac:dyDescent="0.25">
      <c r="A626" s="55"/>
      <c r="B626" s="111"/>
      <c r="C626" s="112"/>
      <c r="D626" s="113"/>
      <c r="E626" s="113"/>
      <c r="F626" s="112"/>
      <c r="G626" s="114"/>
      <c r="H626" s="115"/>
      <c r="I626" s="55"/>
      <c r="L626" s="53" t="str">
        <f>IF(OR(F626="", G626=""), "", IFERROR(INDEX('Sub Contractors'!$C$11:$C$49, MATCH(F626, 'Sub Contractors'!$B$11:$B$49, 0)), ""))</f>
        <v/>
      </c>
      <c r="M626" s="44" t="str">
        <f t="shared" si="27"/>
        <v/>
      </c>
      <c r="O626" s="19" t="str">
        <f>IF($B626="", "", IF(OR($B626&lt;'Intro &amp; Setup'!$BS$4, $B626&gt;'Intro &amp; Setup'!$BS$2), "X", ""))</f>
        <v/>
      </c>
      <c r="Q626" s="19" t="str">
        <f t="shared" si="28"/>
        <v/>
      </c>
      <c r="S626" s="75">
        <f t="shared" si="29"/>
        <v>0</v>
      </c>
    </row>
    <row r="627" spans="1:19" x14ac:dyDescent="0.25">
      <c r="A627" s="55"/>
      <c r="B627" s="111"/>
      <c r="C627" s="112"/>
      <c r="D627" s="113"/>
      <c r="E627" s="113"/>
      <c r="F627" s="112"/>
      <c r="G627" s="114"/>
      <c r="H627" s="115"/>
      <c r="I627" s="55"/>
      <c r="L627" s="53" t="str">
        <f>IF(OR(F627="", G627=""), "", IFERROR(INDEX('Sub Contractors'!$C$11:$C$49, MATCH(F627, 'Sub Contractors'!$B$11:$B$49, 0)), ""))</f>
        <v/>
      </c>
      <c r="M627" s="44" t="str">
        <f t="shared" si="27"/>
        <v/>
      </c>
      <c r="O627" s="19" t="str">
        <f>IF($B627="", "", IF(OR($B627&lt;'Intro &amp; Setup'!$BS$4, $B627&gt;'Intro &amp; Setup'!$BS$2), "X", ""))</f>
        <v/>
      </c>
      <c r="Q627" s="19" t="str">
        <f t="shared" si="28"/>
        <v/>
      </c>
      <c r="S627" s="75">
        <f t="shared" si="29"/>
        <v>0</v>
      </c>
    </row>
    <row r="628" spans="1:19" x14ac:dyDescent="0.25">
      <c r="A628" s="55"/>
      <c r="B628" s="111"/>
      <c r="C628" s="112"/>
      <c r="D628" s="113"/>
      <c r="E628" s="113"/>
      <c r="F628" s="112"/>
      <c r="G628" s="114"/>
      <c r="H628" s="115"/>
      <c r="I628" s="55"/>
      <c r="L628" s="53" t="str">
        <f>IF(OR(F628="", G628=""), "", IFERROR(INDEX('Sub Contractors'!$C$11:$C$49, MATCH(F628, 'Sub Contractors'!$B$11:$B$49, 0)), ""))</f>
        <v/>
      </c>
      <c r="M628" s="44" t="str">
        <f t="shared" si="27"/>
        <v/>
      </c>
      <c r="O628" s="19" t="str">
        <f>IF($B628="", "", IF(OR($B628&lt;'Intro &amp; Setup'!$BS$4, $B628&gt;'Intro &amp; Setup'!$BS$2), "X", ""))</f>
        <v/>
      </c>
      <c r="Q628" s="19" t="str">
        <f t="shared" si="28"/>
        <v/>
      </c>
      <c r="S628" s="75">
        <f t="shared" si="29"/>
        <v>0</v>
      </c>
    </row>
    <row r="629" spans="1:19" x14ac:dyDescent="0.25">
      <c r="A629" s="55"/>
      <c r="B629" s="111"/>
      <c r="C629" s="112"/>
      <c r="D629" s="113"/>
      <c r="E629" s="113"/>
      <c r="F629" s="112"/>
      <c r="G629" s="114"/>
      <c r="H629" s="115"/>
      <c r="I629" s="55"/>
      <c r="L629" s="53" t="str">
        <f>IF(OR(F629="", G629=""), "", IFERROR(INDEX('Sub Contractors'!$C$11:$C$49, MATCH(F629, 'Sub Contractors'!$B$11:$B$49, 0)), ""))</f>
        <v/>
      </c>
      <c r="M629" s="44" t="str">
        <f t="shared" si="27"/>
        <v/>
      </c>
      <c r="O629" s="19" t="str">
        <f>IF($B629="", "", IF(OR($B629&lt;'Intro &amp; Setup'!$BS$4, $B629&gt;'Intro &amp; Setup'!$BS$2), "X", ""))</f>
        <v/>
      </c>
      <c r="Q629" s="19" t="str">
        <f t="shared" si="28"/>
        <v/>
      </c>
      <c r="S629" s="75">
        <f t="shared" si="29"/>
        <v>0</v>
      </c>
    </row>
    <row r="630" spans="1:19" x14ac:dyDescent="0.25">
      <c r="A630" s="55"/>
      <c r="B630" s="111"/>
      <c r="C630" s="112"/>
      <c r="D630" s="113"/>
      <c r="E630" s="113"/>
      <c r="F630" s="112"/>
      <c r="G630" s="114"/>
      <c r="H630" s="115"/>
      <c r="I630" s="55"/>
      <c r="L630" s="53" t="str">
        <f>IF(OR(F630="", G630=""), "", IFERROR(INDEX('Sub Contractors'!$C$11:$C$49, MATCH(F630, 'Sub Contractors'!$B$11:$B$49, 0)), ""))</f>
        <v/>
      </c>
      <c r="M630" s="44" t="str">
        <f t="shared" si="27"/>
        <v/>
      </c>
      <c r="O630" s="19" t="str">
        <f>IF($B630="", "", IF(OR($B630&lt;'Intro &amp; Setup'!$BS$4, $B630&gt;'Intro &amp; Setup'!$BS$2), "X", ""))</f>
        <v/>
      </c>
      <c r="Q630" s="19" t="str">
        <f t="shared" si="28"/>
        <v/>
      </c>
      <c r="S630" s="75">
        <f t="shared" si="29"/>
        <v>0</v>
      </c>
    </row>
    <row r="631" spans="1:19" x14ac:dyDescent="0.25">
      <c r="A631" s="55"/>
      <c r="B631" s="111"/>
      <c r="C631" s="112"/>
      <c r="D631" s="113"/>
      <c r="E631" s="113"/>
      <c r="F631" s="112"/>
      <c r="G631" s="114"/>
      <c r="H631" s="115"/>
      <c r="I631" s="55"/>
      <c r="L631" s="53" t="str">
        <f>IF(OR(F631="", G631=""), "", IFERROR(INDEX('Sub Contractors'!$C$11:$C$49, MATCH(F631, 'Sub Contractors'!$B$11:$B$49, 0)), ""))</f>
        <v/>
      </c>
      <c r="M631" s="44" t="str">
        <f t="shared" si="27"/>
        <v/>
      </c>
      <c r="O631" s="19" t="str">
        <f>IF($B631="", "", IF(OR($B631&lt;'Intro &amp; Setup'!$BS$4, $B631&gt;'Intro &amp; Setup'!$BS$2), "X", ""))</f>
        <v/>
      </c>
      <c r="Q631" s="19" t="str">
        <f t="shared" si="28"/>
        <v/>
      </c>
      <c r="S631" s="75">
        <f t="shared" si="29"/>
        <v>0</v>
      </c>
    </row>
    <row r="632" spans="1:19" x14ac:dyDescent="0.25">
      <c r="A632" s="55"/>
      <c r="B632" s="111"/>
      <c r="C632" s="112"/>
      <c r="D632" s="113"/>
      <c r="E632" s="113"/>
      <c r="F632" s="112"/>
      <c r="G632" s="114"/>
      <c r="H632" s="115"/>
      <c r="I632" s="55"/>
      <c r="L632" s="53" t="str">
        <f>IF(OR(F632="", G632=""), "", IFERROR(INDEX('Sub Contractors'!$C$11:$C$49, MATCH(F632, 'Sub Contractors'!$B$11:$B$49, 0)), ""))</f>
        <v/>
      </c>
      <c r="M632" s="44" t="str">
        <f t="shared" si="27"/>
        <v/>
      </c>
      <c r="O632" s="19" t="str">
        <f>IF($B632="", "", IF(OR($B632&lt;'Intro &amp; Setup'!$BS$4, $B632&gt;'Intro &amp; Setup'!$BS$2), "X", ""))</f>
        <v/>
      </c>
      <c r="Q632" s="19" t="str">
        <f t="shared" si="28"/>
        <v/>
      </c>
      <c r="S632" s="75">
        <f t="shared" si="29"/>
        <v>0</v>
      </c>
    </row>
    <row r="633" spans="1:19" x14ac:dyDescent="0.25">
      <c r="A633" s="55"/>
      <c r="B633" s="111"/>
      <c r="C633" s="112"/>
      <c r="D633" s="113"/>
      <c r="E633" s="113"/>
      <c r="F633" s="112"/>
      <c r="G633" s="114"/>
      <c r="H633" s="115"/>
      <c r="I633" s="55"/>
      <c r="L633" s="53" t="str">
        <f>IF(OR(F633="", G633=""), "", IFERROR(INDEX('Sub Contractors'!$C$11:$C$49, MATCH(F633, 'Sub Contractors'!$B$11:$B$49, 0)), ""))</f>
        <v/>
      </c>
      <c r="M633" s="44" t="str">
        <f t="shared" si="27"/>
        <v/>
      </c>
      <c r="O633" s="19" t="str">
        <f>IF($B633="", "", IF(OR($B633&lt;'Intro &amp; Setup'!$BS$4, $B633&gt;'Intro &amp; Setup'!$BS$2), "X", ""))</f>
        <v/>
      </c>
      <c r="Q633" s="19" t="str">
        <f t="shared" si="28"/>
        <v/>
      </c>
      <c r="S633" s="75">
        <f t="shared" si="29"/>
        <v>0</v>
      </c>
    </row>
    <row r="634" spans="1:19" x14ac:dyDescent="0.25">
      <c r="A634" s="55"/>
      <c r="B634" s="111"/>
      <c r="C634" s="112"/>
      <c r="D634" s="113"/>
      <c r="E634" s="113"/>
      <c r="F634" s="112"/>
      <c r="G634" s="114"/>
      <c r="H634" s="115"/>
      <c r="I634" s="55"/>
      <c r="L634" s="53" t="str">
        <f>IF(OR(F634="", G634=""), "", IFERROR(INDEX('Sub Contractors'!$C$11:$C$49, MATCH(F634, 'Sub Contractors'!$B$11:$B$49, 0)), ""))</f>
        <v/>
      </c>
      <c r="M634" s="44" t="str">
        <f t="shared" si="27"/>
        <v/>
      </c>
      <c r="O634" s="19" t="str">
        <f>IF($B634="", "", IF(OR($B634&lt;'Intro &amp; Setup'!$BS$4, $B634&gt;'Intro &amp; Setup'!$BS$2), "X", ""))</f>
        <v/>
      </c>
      <c r="Q634" s="19" t="str">
        <f t="shared" si="28"/>
        <v/>
      </c>
      <c r="S634" s="75">
        <f t="shared" si="29"/>
        <v>0</v>
      </c>
    </row>
    <row r="635" spans="1:19" x14ac:dyDescent="0.25">
      <c r="A635" s="55"/>
      <c r="B635" s="111"/>
      <c r="C635" s="112"/>
      <c r="D635" s="113"/>
      <c r="E635" s="113"/>
      <c r="F635" s="112"/>
      <c r="G635" s="114"/>
      <c r="H635" s="115"/>
      <c r="I635" s="55"/>
      <c r="L635" s="53" t="str">
        <f>IF(OR(F635="", G635=""), "", IFERROR(INDEX('Sub Contractors'!$C$11:$C$49, MATCH(F635, 'Sub Contractors'!$B$11:$B$49, 0)), ""))</f>
        <v/>
      </c>
      <c r="M635" s="44" t="str">
        <f t="shared" si="27"/>
        <v/>
      </c>
      <c r="O635" s="19" t="str">
        <f>IF($B635="", "", IF(OR($B635&lt;'Intro &amp; Setup'!$BS$4, $B635&gt;'Intro &amp; Setup'!$BS$2), "X", ""))</f>
        <v/>
      </c>
      <c r="Q635" s="19" t="str">
        <f t="shared" si="28"/>
        <v/>
      </c>
      <c r="S635" s="75">
        <f t="shared" si="29"/>
        <v>0</v>
      </c>
    </row>
    <row r="636" spans="1:19" x14ac:dyDescent="0.25">
      <c r="A636" s="55"/>
      <c r="B636" s="111"/>
      <c r="C636" s="112"/>
      <c r="D636" s="113"/>
      <c r="E636" s="113"/>
      <c r="F636" s="112"/>
      <c r="G636" s="114"/>
      <c r="H636" s="115"/>
      <c r="I636" s="55"/>
      <c r="L636" s="53" t="str">
        <f>IF(OR(F636="", G636=""), "", IFERROR(INDEX('Sub Contractors'!$C$11:$C$49, MATCH(F636, 'Sub Contractors'!$B$11:$B$49, 0)), ""))</f>
        <v/>
      </c>
      <c r="M636" s="44" t="str">
        <f t="shared" si="27"/>
        <v/>
      </c>
      <c r="O636" s="19" t="str">
        <f>IF($B636="", "", IF(OR($B636&lt;'Intro &amp; Setup'!$BS$4, $B636&gt;'Intro &amp; Setup'!$BS$2), "X", ""))</f>
        <v/>
      </c>
      <c r="Q636" s="19" t="str">
        <f t="shared" si="28"/>
        <v/>
      </c>
      <c r="S636" s="75">
        <f t="shared" si="29"/>
        <v>0</v>
      </c>
    </row>
    <row r="637" spans="1:19" x14ac:dyDescent="0.25">
      <c r="A637" s="55"/>
      <c r="B637" s="111"/>
      <c r="C637" s="112"/>
      <c r="D637" s="113"/>
      <c r="E637" s="113"/>
      <c r="F637" s="112"/>
      <c r="G637" s="114"/>
      <c r="H637" s="115"/>
      <c r="I637" s="55"/>
      <c r="L637" s="53" t="str">
        <f>IF(OR(F637="", G637=""), "", IFERROR(INDEX('Sub Contractors'!$C$11:$C$49, MATCH(F637, 'Sub Contractors'!$B$11:$B$49, 0)), ""))</f>
        <v/>
      </c>
      <c r="M637" s="44" t="str">
        <f t="shared" si="27"/>
        <v/>
      </c>
      <c r="O637" s="19" t="str">
        <f>IF($B637="", "", IF(OR($B637&lt;'Intro &amp; Setup'!$BS$4, $B637&gt;'Intro &amp; Setup'!$BS$2), "X", ""))</f>
        <v/>
      </c>
      <c r="Q637" s="19" t="str">
        <f t="shared" si="28"/>
        <v/>
      </c>
      <c r="S637" s="75">
        <f t="shared" si="29"/>
        <v>0</v>
      </c>
    </row>
    <row r="638" spans="1:19" x14ac:dyDescent="0.25">
      <c r="A638" s="55"/>
      <c r="B638" s="111"/>
      <c r="C638" s="112"/>
      <c r="D638" s="113"/>
      <c r="E638" s="113"/>
      <c r="F638" s="112"/>
      <c r="G638" s="114"/>
      <c r="H638" s="115"/>
      <c r="I638" s="55"/>
      <c r="L638" s="53" t="str">
        <f>IF(OR(F638="", G638=""), "", IFERROR(INDEX('Sub Contractors'!$C$11:$C$49, MATCH(F638, 'Sub Contractors'!$B$11:$B$49, 0)), ""))</f>
        <v/>
      </c>
      <c r="M638" s="44" t="str">
        <f t="shared" si="27"/>
        <v/>
      </c>
      <c r="O638" s="19" t="str">
        <f>IF($B638="", "", IF(OR($B638&lt;'Intro &amp; Setup'!$BS$4, $B638&gt;'Intro &amp; Setup'!$BS$2), "X", ""))</f>
        <v/>
      </c>
      <c r="Q638" s="19" t="str">
        <f t="shared" si="28"/>
        <v/>
      </c>
      <c r="S638" s="75">
        <f t="shared" si="29"/>
        <v>0</v>
      </c>
    </row>
    <row r="639" spans="1:19" x14ac:dyDescent="0.25">
      <c r="A639" s="55"/>
      <c r="B639" s="111"/>
      <c r="C639" s="112"/>
      <c r="D639" s="113"/>
      <c r="E639" s="113"/>
      <c r="F639" s="112"/>
      <c r="G639" s="114"/>
      <c r="H639" s="115"/>
      <c r="I639" s="55"/>
      <c r="L639" s="53" t="str">
        <f>IF(OR(F639="", G639=""), "", IFERROR(INDEX('Sub Contractors'!$C$11:$C$49, MATCH(F639, 'Sub Contractors'!$B$11:$B$49, 0)), ""))</f>
        <v/>
      </c>
      <c r="M639" s="44" t="str">
        <f t="shared" si="27"/>
        <v/>
      </c>
      <c r="O639" s="19" t="str">
        <f>IF($B639="", "", IF(OR($B639&lt;'Intro &amp; Setup'!$BS$4, $B639&gt;'Intro &amp; Setup'!$BS$2), "X", ""))</f>
        <v/>
      </c>
      <c r="Q639" s="19" t="str">
        <f t="shared" si="28"/>
        <v/>
      </c>
      <c r="S639" s="75">
        <f t="shared" si="29"/>
        <v>0</v>
      </c>
    </row>
    <row r="640" spans="1:19" x14ac:dyDescent="0.25">
      <c r="A640" s="55"/>
      <c r="B640" s="111"/>
      <c r="C640" s="112"/>
      <c r="D640" s="113"/>
      <c r="E640" s="113"/>
      <c r="F640" s="112"/>
      <c r="G640" s="114"/>
      <c r="H640" s="115"/>
      <c r="I640" s="55"/>
      <c r="L640" s="53" t="str">
        <f>IF(OR(F640="", G640=""), "", IFERROR(INDEX('Sub Contractors'!$C$11:$C$49, MATCH(F640, 'Sub Contractors'!$B$11:$B$49, 0)), ""))</f>
        <v/>
      </c>
      <c r="M640" s="44" t="str">
        <f t="shared" si="27"/>
        <v/>
      </c>
      <c r="O640" s="19" t="str">
        <f>IF($B640="", "", IF(OR($B640&lt;'Intro &amp; Setup'!$BS$4, $B640&gt;'Intro &amp; Setup'!$BS$2), "X", ""))</f>
        <v/>
      </c>
      <c r="Q640" s="19" t="str">
        <f t="shared" si="28"/>
        <v/>
      </c>
      <c r="S640" s="75">
        <f t="shared" si="29"/>
        <v>0</v>
      </c>
    </row>
    <row r="641" spans="1:19" x14ac:dyDescent="0.25">
      <c r="A641" s="55"/>
      <c r="B641" s="111"/>
      <c r="C641" s="112"/>
      <c r="D641" s="113"/>
      <c r="E641" s="113"/>
      <c r="F641" s="112"/>
      <c r="G641" s="114"/>
      <c r="H641" s="115"/>
      <c r="I641" s="55"/>
      <c r="L641" s="53" t="str">
        <f>IF(OR(F641="", G641=""), "", IFERROR(INDEX('Sub Contractors'!$C$11:$C$49, MATCH(F641, 'Sub Contractors'!$B$11:$B$49, 0)), ""))</f>
        <v/>
      </c>
      <c r="M641" s="44" t="str">
        <f t="shared" si="27"/>
        <v/>
      </c>
      <c r="O641" s="19" t="str">
        <f>IF($B641="", "", IF(OR($B641&lt;'Intro &amp; Setup'!$BS$4, $B641&gt;'Intro &amp; Setup'!$BS$2), "X", ""))</f>
        <v/>
      </c>
      <c r="Q641" s="19" t="str">
        <f t="shared" si="28"/>
        <v/>
      </c>
      <c r="S641" s="75">
        <f t="shared" si="29"/>
        <v>0</v>
      </c>
    </row>
    <row r="642" spans="1:19" x14ac:dyDescent="0.25">
      <c r="A642" s="55"/>
      <c r="B642" s="111"/>
      <c r="C642" s="112"/>
      <c r="D642" s="113"/>
      <c r="E642" s="113"/>
      <c r="F642" s="112"/>
      <c r="G642" s="114"/>
      <c r="H642" s="115"/>
      <c r="I642" s="55"/>
      <c r="L642" s="53" t="str">
        <f>IF(OR(F642="", G642=""), "", IFERROR(INDEX('Sub Contractors'!$C$11:$C$49, MATCH(F642, 'Sub Contractors'!$B$11:$B$49, 0)), ""))</f>
        <v/>
      </c>
      <c r="M642" s="44" t="str">
        <f t="shared" si="27"/>
        <v/>
      </c>
      <c r="O642" s="19" t="str">
        <f>IF($B642="", "", IF(OR($B642&lt;'Intro &amp; Setup'!$BS$4, $B642&gt;'Intro &amp; Setup'!$BS$2), "X", ""))</f>
        <v/>
      </c>
      <c r="Q642" s="19" t="str">
        <f t="shared" si="28"/>
        <v/>
      </c>
      <c r="S642" s="75">
        <f t="shared" si="29"/>
        <v>0</v>
      </c>
    </row>
    <row r="643" spans="1:19" x14ac:dyDescent="0.25">
      <c r="A643" s="55"/>
      <c r="B643" s="111"/>
      <c r="C643" s="112"/>
      <c r="D643" s="113"/>
      <c r="E643" s="113"/>
      <c r="F643" s="112"/>
      <c r="G643" s="114"/>
      <c r="H643" s="115"/>
      <c r="I643" s="55"/>
      <c r="L643" s="53" t="str">
        <f>IF(OR(F643="", G643=""), "", IFERROR(INDEX('Sub Contractors'!$C$11:$C$49, MATCH(F643, 'Sub Contractors'!$B$11:$B$49, 0)), ""))</f>
        <v/>
      </c>
      <c r="M643" s="44" t="str">
        <f t="shared" si="27"/>
        <v/>
      </c>
      <c r="O643" s="19" t="str">
        <f>IF($B643="", "", IF(OR($B643&lt;'Intro &amp; Setup'!$BS$4, $B643&gt;'Intro &amp; Setup'!$BS$2), "X", ""))</f>
        <v/>
      </c>
      <c r="Q643" s="19" t="str">
        <f t="shared" si="28"/>
        <v/>
      </c>
      <c r="S643" s="75">
        <f t="shared" si="29"/>
        <v>0</v>
      </c>
    </row>
    <row r="644" spans="1:19" x14ac:dyDescent="0.25">
      <c r="A644" s="55"/>
      <c r="B644" s="111"/>
      <c r="C644" s="112"/>
      <c r="D644" s="113"/>
      <c r="E644" s="113"/>
      <c r="F644" s="112"/>
      <c r="G644" s="114"/>
      <c r="H644" s="115"/>
      <c r="I644" s="55"/>
      <c r="L644" s="53" t="str">
        <f>IF(OR(F644="", G644=""), "", IFERROR(INDEX('Sub Contractors'!$C$11:$C$49, MATCH(F644, 'Sub Contractors'!$B$11:$B$49, 0)), ""))</f>
        <v/>
      </c>
      <c r="M644" s="44" t="str">
        <f t="shared" si="27"/>
        <v/>
      </c>
      <c r="O644" s="19" t="str">
        <f>IF($B644="", "", IF(OR($B644&lt;'Intro &amp; Setup'!$BS$4, $B644&gt;'Intro &amp; Setup'!$BS$2), "X", ""))</f>
        <v/>
      </c>
      <c r="Q644" s="19" t="str">
        <f t="shared" si="28"/>
        <v/>
      </c>
      <c r="S644" s="75">
        <f t="shared" si="29"/>
        <v>0</v>
      </c>
    </row>
    <row r="645" spans="1:19" x14ac:dyDescent="0.25">
      <c r="A645" s="55"/>
      <c r="B645" s="111"/>
      <c r="C645" s="112"/>
      <c r="D645" s="113"/>
      <c r="E645" s="113"/>
      <c r="F645" s="112"/>
      <c r="G645" s="114"/>
      <c r="H645" s="115"/>
      <c r="I645" s="55"/>
      <c r="L645" s="53" t="str">
        <f>IF(OR(F645="", G645=""), "", IFERROR(INDEX('Sub Contractors'!$C$11:$C$49, MATCH(F645, 'Sub Contractors'!$B$11:$B$49, 0)), ""))</f>
        <v/>
      </c>
      <c r="M645" s="44" t="str">
        <f t="shared" si="27"/>
        <v/>
      </c>
      <c r="O645" s="19" t="str">
        <f>IF($B645="", "", IF(OR($B645&lt;'Intro &amp; Setup'!$BS$4, $B645&gt;'Intro &amp; Setup'!$BS$2), "X", ""))</f>
        <v/>
      </c>
      <c r="Q645" s="19" t="str">
        <f t="shared" si="28"/>
        <v/>
      </c>
      <c r="S645" s="75">
        <f t="shared" si="29"/>
        <v>0</v>
      </c>
    </row>
    <row r="646" spans="1:19" x14ac:dyDescent="0.25">
      <c r="A646" s="55"/>
      <c r="B646" s="111"/>
      <c r="C646" s="112"/>
      <c r="D646" s="113"/>
      <c r="E646" s="113"/>
      <c r="F646" s="112"/>
      <c r="G646" s="114"/>
      <c r="H646" s="115"/>
      <c r="I646" s="55"/>
      <c r="L646" s="53" t="str">
        <f>IF(OR(F646="", G646=""), "", IFERROR(INDEX('Sub Contractors'!$C$11:$C$49, MATCH(F646, 'Sub Contractors'!$B$11:$B$49, 0)), ""))</f>
        <v/>
      </c>
      <c r="M646" s="44" t="str">
        <f t="shared" si="27"/>
        <v/>
      </c>
      <c r="O646" s="19" t="str">
        <f>IF($B646="", "", IF(OR($B646&lt;'Intro &amp; Setup'!$BS$4, $B646&gt;'Intro &amp; Setup'!$BS$2), "X", ""))</f>
        <v/>
      </c>
      <c r="Q646" s="19" t="str">
        <f t="shared" si="28"/>
        <v/>
      </c>
      <c r="S646" s="75">
        <f t="shared" si="29"/>
        <v>0</v>
      </c>
    </row>
    <row r="647" spans="1:19" x14ac:dyDescent="0.25">
      <c r="A647" s="55"/>
      <c r="B647" s="111"/>
      <c r="C647" s="112"/>
      <c r="D647" s="113"/>
      <c r="E647" s="113"/>
      <c r="F647" s="112"/>
      <c r="G647" s="114"/>
      <c r="H647" s="115"/>
      <c r="I647" s="55"/>
      <c r="L647" s="53" t="str">
        <f>IF(OR(F647="", G647=""), "", IFERROR(INDEX('Sub Contractors'!$C$11:$C$49, MATCH(F647, 'Sub Contractors'!$B$11:$B$49, 0)), ""))</f>
        <v/>
      </c>
      <c r="M647" s="44" t="str">
        <f t="shared" si="27"/>
        <v/>
      </c>
      <c r="O647" s="19" t="str">
        <f>IF($B647="", "", IF(OR($B647&lt;'Intro &amp; Setup'!$BS$4, $B647&gt;'Intro &amp; Setup'!$BS$2), "X", ""))</f>
        <v/>
      </c>
      <c r="Q647" s="19" t="str">
        <f t="shared" si="28"/>
        <v/>
      </c>
      <c r="S647" s="75">
        <f t="shared" si="29"/>
        <v>0</v>
      </c>
    </row>
    <row r="648" spans="1:19" x14ac:dyDescent="0.25">
      <c r="A648" s="55"/>
      <c r="B648" s="111"/>
      <c r="C648" s="112"/>
      <c r="D648" s="113"/>
      <c r="E648" s="113"/>
      <c r="F648" s="112"/>
      <c r="G648" s="114"/>
      <c r="H648" s="115"/>
      <c r="I648" s="55"/>
      <c r="L648" s="53" t="str">
        <f>IF(OR(F648="", G648=""), "", IFERROR(INDEX('Sub Contractors'!$C$11:$C$49, MATCH(F648, 'Sub Contractors'!$B$11:$B$49, 0)), ""))</f>
        <v/>
      </c>
      <c r="M648" s="44" t="str">
        <f t="shared" si="27"/>
        <v/>
      </c>
      <c r="O648" s="19" t="str">
        <f>IF($B648="", "", IF(OR($B648&lt;'Intro &amp; Setup'!$BS$4, $B648&gt;'Intro &amp; Setup'!$BS$2), "X", ""))</f>
        <v/>
      </c>
      <c r="Q648" s="19" t="str">
        <f t="shared" si="28"/>
        <v/>
      </c>
      <c r="S648" s="75">
        <f t="shared" si="29"/>
        <v>0</v>
      </c>
    </row>
    <row r="649" spans="1:19" x14ac:dyDescent="0.25">
      <c r="A649" s="55"/>
      <c r="B649" s="111"/>
      <c r="C649" s="112"/>
      <c r="D649" s="113"/>
      <c r="E649" s="113"/>
      <c r="F649" s="112"/>
      <c r="G649" s="114"/>
      <c r="H649" s="115"/>
      <c r="I649" s="55"/>
      <c r="L649" s="53" t="str">
        <f>IF(OR(F649="", G649=""), "", IFERROR(INDEX('Sub Contractors'!$C$11:$C$49, MATCH(F649, 'Sub Contractors'!$B$11:$B$49, 0)), ""))</f>
        <v/>
      </c>
      <c r="M649" s="44" t="str">
        <f t="shared" si="27"/>
        <v/>
      </c>
      <c r="O649" s="19" t="str">
        <f>IF($B649="", "", IF(OR($B649&lt;'Intro &amp; Setup'!$BS$4, $B649&gt;'Intro &amp; Setup'!$BS$2), "X", ""))</f>
        <v/>
      </c>
      <c r="Q649" s="19" t="str">
        <f t="shared" si="28"/>
        <v/>
      </c>
      <c r="S649" s="75">
        <f t="shared" si="29"/>
        <v>0</v>
      </c>
    </row>
    <row r="650" spans="1:19" x14ac:dyDescent="0.25">
      <c r="A650" s="55"/>
      <c r="B650" s="111"/>
      <c r="C650" s="112"/>
      <c r="D650" s="113"/>
      <c r="E650" s="113"/>
      <c r="F650" s="112"/>
      <c r="G650" s="114"/>
      <c r="H650" s="115"/>
      <c r="I650" s="55"/>
      <c r="L650" s="53" t="str">
        <f>IF(OR(F650="", G650=""), "", IFERROR(INDEX('Sub Contractors'!$C$11:$C$49, MATCH(F650, 'Sub Contractors'!$B$11:$B$49, 0)), ""))</f>
        <v/>
      </c>
      <c r="M650" s="44" t="str">
        <f t="shared" si="27"/>
        <v/>
      </c>
      <c r="O650" s="19" t="str">
        <f>IF($B650="", "", IF(OR($B650&lt;'Intro &amp; Setup'!$BS$4, $B650&gt;'Intro &amp; Setup'!$BS$2), "X", ""))</f>
        <v/>
      </c>
      <c r="Q650" s="19" t="str">
        <f t="shared" si="28"/>
        <v/>
      </c>
      <c r="S650" s="75">
        <f t="shared" si="29"/>
        <v>0</v>
      </c>
    </row>
    <row r="651" spans="1:19" x14ac:dyDescent="0.25">
      <c r="A651" s="55"/>
      <c r="B651" s="111"/>
      <c r="C651" s="112"/>
      <c r="D651" s="113"/>
      <c r="E651" s="113"/>
      <c r="F651" s="112"/>
      <c r="G651" s="114"/>
      <c r="H651" s="115"/>
      <c r="I651" s="55"/>
      <c r="L651" s="53" t="str">
        <f>IF(OR(F651="", G651=""), "", IFERROR(INDEX('Sub Contractors'!$C$11:$C$49, MATCH(F651, 'Sub Contractors'!$B$11:$B$49, 0)), ""))</f>
        <v/>
      </c>
      <c r="M651" s="44" t="str">
        <f t="shared" si="27"/>
        <v/>
      </c>
      <c r="O651" s="19" t="str">
        <f>IF($B651="", "", IF(OR($B651&lt;'Intro &amp; Setup'!$BS$4, $B651&gt;'Intro &amp; Setup'!$BS$2), "X", ""))</f>
        <v/>
      </c>
      <c r="Q651" s="19" t="str">
        <f t="shared" si="28"/>
        <v/>
      </c>
      <c r="S651" s="75">
        <f t="shared" si="29"/>
        <v>0</v>
      </c>
    </row>
    <row r="652" spans="1:19" x14ac:dyDescent="0.25">
      <c r="A652" s="55"/>
      <c r="B652" s="111"/>
      <c r="C652" s="112"/>
      <c r="D652" s="113"/>
      <c r="E652" s="113"/>
      <c r="F652" s="112"/>
      <c r="G652" s="114"/>
      <c r="H652" s="115"/>
      <c r="I652" s="55"/>
      <c r="L652" s="53" t="str">
        <f>IF(OR(F652="", G652=""), "", IFERROR(INDEX('Sub Contractors'!$C$11:$C$49, MATCH(F652, 'Sub Contractors'!$B$11:$B$49, 0)), ""))</f>
        <v/>
      </c>
      <c r="M652" s="44" t="str">
        <f t="shared" ref="M652:M715" si="30">IF($L652="", "", $L652*$G652*24)</f>
        <v/>
      </c>
      <c r="O652" s="19" t="str">
        <f>IF($B652="", "", IF(OR($B652&lt;'Intro &amp; Setup'!$BS$4, $B652&gt;'Intro &amp; Setup'!$BS$2), "X", ""))</f>
        <v/>
      </c>
      <c r="Q652" s="19" t="str">
        <f t="shared" ref="Q652:Q715" si="31">IF($B652="", "", TEXT($B652, "mmm yyyy"))</f>
        <v/>
      </c>
      <c r="S652" s="75">
        <f t="shared" ref="S652:S715" si="32">$E652-$D652-$H652</f>
        <v>0</v>
      </c>
    </row>
    <row r="653" spans="1:19" x14ac:dyDescent="0.25">
      <c r="A653" s="55"/>
      <c r="B653" s="111"/>
      <c r="C653" s="112"/>
      <c r="D653" s="113"/>
      <c r="E653" s="113"/>
      <c r="F653" s="112"/>
      <c r="G653" s="114"/>
      <c r="H653" s="115"/>
      <c r="I653" s="55"/>
      <c r="L653" s="53" t="str">
        <f>IF(OR(F653="", G653=""), "", IFERROR(INDEX('Sub Contractors'!$C$11:$C$49, MATCH(F653, 'Sub Contractors'!$B$11:$B$49, 0)), ""))</f>
        <v/>
      </c>
      <c r="M653" s="44" t="str">
        <f t="shared" si="30"/>
        <v/>
      </c>
      <c r="O653" s="19" t="str">
        <f>IF($B653="", "", IF(OR($B653&lt;'Intro &amp; Setup'!$BS$4, $B653&gt;'Intro &amp; Setup'!$BS$2), "X", ""))</f>
        <v/>
      </c>
      <c r="Q653" s="19" t="str">
        <f t="shared" si="31"/>
        <v/>
      </c>
      <c r="S653" s="75">
        <f t="shared" si="32"/>
        <v>0</v>
      </c>
    </row>
    <row r="654" spans="1:19" x14ac:dyDescent="0.25">
      <c r="A654" s="55"/>
      <c r="B654" s="111"/>
      <c r="C654" s="112"/>
      <c r="D654" s="113"/>
      <c r="E654" s="113"/>
      <c r="F654" s="112"/>
      <c r="G654" s="114"/>
      <c r="H654" s="115"/>
      <c r="I654" s="55"/>
      <c r="L654" s="53" t="str">
        <f>IF(OR(F654="", G654=""), "", IFERROR(INDEX('Sub Contractors'!$C$11:$C$49, MATCH(F654, 'Sub Contractors'!$B$11:$B$49, 0)), ""))</f>
        <v/>
      </c>
      <c r="M654" s="44" t="str">
        <f t="shared" si="30"/>
        <v/>
      </c>
      <c r="O654" s="19" t="str">
        <f>IF($B654="", "", IF(OR($B654&lt;'Intro &amp; Setup'!$BS$4, $B654&gt;'Intro &amp; Setup'!$BS$2), "X", ""))</f>
        <v/>
      </c>
      <c r="Q654" s="19" t="str">
        <f t="shared" si="31"/>
        <v/>
      </c>
      <c r="S654" s="75">
        <f t="shared" si="32"/>
        <v>0</v>
      </c>
    </row>
    <row r="655" spans="1:19" x14ac:dyDescent="0.25">
      <c r="A655" s="55"/>
      <c r="B655" s="111"/>
      <c r="C655" s="112"/>
      <c r="D655" s="113"/>
      <c r="E655" s="113"/>
      <c r="F655" s="112"/>
      <c r="G655" s="114"/>
      <c r="H655" s="115"/>
      <c r="I655" s="55"/>
      <c r="L655" s="53" t="str">
        <f>IF(OR(F655="", G655=""), "", IFERROR(INDEX('Sub Contractors'!$C$11:$C$49, MATCH(F655, 'Sub Contractors'!$B$11:$B$49, 0)), ""))</f>
        <v/>
      </c>
      <c r="M655" s="44" t="str">
        <f t="shared" si="30"/>
        <v/>
      </c>
      <c r="O655" s="19" t="str">
        <f>IF($B655="", "", IF(OR($B655&lt;'Intro &amp; Setup'!$BS$4, $B655&gt;'Intro &amp; Setup'!$BS$2), "X", ""))</f>
        <v/>
      </c>
      <c r="Q655" s="19" t="str">
        <f t="shared" si="31"/>
        <v/>
      </c>
      <c r="S655" s="75">
        <f t="shared" si="32"/>
        <v>0</v>
      </c>
    </row>
    <row r="656" spans="1:19" x14ac:dyDescent="0.25">
      <c r="A656" s="55"/>
      <c r="B656" s="111"/>
      <c r="C656" s="112"/>
      <c r="D656" s="113"/>
      <c r="E656" s="113"/>
      <c r="F656" s="112"/>
      <c r="G656" s="114"/>
      <c r="H656" s="115"/>
      <c r="I656" s="55"/>
      <c r="L656" s="53" t="str">
        <f>IF(OR(F656="", G656=""), "", IFERROR(INDEX('Sub Contractors'!$C$11:$C$49, MATCH(F656, 'Sub Contractors'!$B$11:$B$49, 0)), ""))</f>
        <v/>
      </c>
      <c r="M656" s="44" t="str">
        <f t="shared" si="30"/>
        <v/>
      </c>
      <c r="O656" s="19" t="str">
        <f>IF($B656="", "", IF(OR($B656&lt;'Intro &amp; Setup'!$BS$4, $B656&gt;'Intro &amp; Setup'!$BS$2), "X", ""))</f>
        <v/>
      </c>
      <c r="Q656" s="19" t="str">
        <f t="shared" si="31"/>
        <v/>
      </c>
      <c r="S656" s="75">
        <f t="shared" si="32"/>
        <v>0</v>
      </c>
    </row>
    <row r="657" spans="1:19" x14ac:dyDescent="0.25">
      <c r="A657" s="55"/>
      <c r="B657" s="111"/>
      <c r="C657" s="112"/>
      <c r="D657" s="113"/>
      <c r="E657" s="113"/>
      <c r="F657" s="112"/>
      <c r="G657" s="114"/>
      <c r="H657" s="115"/>
      <c r="I657" s="55"/>
      <c r="L657" s="53" t="str">
        <f>IF(OR(F657="", G657=""), "", IFERROR(INDEX('Sub Contractors'!$C$11:$C$49, MATCH(F657, 'Sub Contractors'!$B$11:$B$49, 0)), ""))</f>
        <v/>
      </c>
      <c r="M657" s="44" t="str">
        <f t="shared" si="30"/>
        <v/>
      </c>
      <c r="O657" s="19" t="str">
        <f>IF($B657="", "", IF(OR($B657&lt;'Intro &amp; Setup'!$BS$4, $B657&gt;'Intro &amp; Setup'!$BS$2), "X", ""))</f>
        <v/>
      </c>
      <c r="Q657" s="19" t="str">
        <f t="shared" si="31"/>
        <v/>
      </c>
      <c r="S657" s="75">
        <f t="shared" si="32"/>
        <v>0</v>
      </c>
    </row>
    <row r="658" spans="1:19" x14ac:dyDescent="0.25">
      <c r="A658" s="55"/>
      <c r="B658" s="111"/>
      <c r="C658" s="112"/>
      <c r="D658" s="113"/>
      <c r="E658" s="113"/>
      <c r="F658" s="112"/>
      <c r="G658" s="114"/>
      <c r="H658" s="115"/>
      <c r="I658" s="55"/>
      <c r="L658" s="53" t="str">
        <f>IF(OR(F658="", G658=""), "", IFERROR(INDEX('Sub Contractors'!$C$11:$C$49, MATCH(F658, 'Sub Contractors'!$B$11:$B$49, 0)), ""))</f>
        <v/>
      </c>
      <c r="M658" s="44" t="str">
        <f t="shared" si="30"/>
        <v/>
      </c>
      <c r="O658" s="19" t="str">
        <f>IF($B658="", "", IF(OR($B658&lt;'Intro &amp; Setup'!$BS$4, $B658&gt;'Intro &amp; Setup'!$BS$2), "X", ""))</f>
        <v/>
      </c>
      <c r="Q658" s="19" t="str">
        <f t="shared" si="31"/>
        <v/>
      </c>
      <c r="S658" s="75">
        <f t="shared" si="32"/>
        <v>0</v>
      </c>
    </row>
    <row r="659" spans="1:19" x14ac:dyDescent="0.25">
      <c r="A659" s="55"/>
      <c r="B659" s="111"/>
      <c r="C659" s="112"/>
      <c r="D659" s="113"/>
      <c r="E659" s="113"/>
      <c r="F659" s="112"/>
      <c r="G659" s="114"/>
      <c r="H659" s="115"/>
      <c r="I659" s="55"/>
      <c r="L659" s="53" t="str">
        <f>IF(OR(F659="", G659=""), "", IFERROR(INDEX('Sub Contractors'!$C$11:$C$49, MATCH(F659, 'Sub Contractors'!$B$11:$B$49, 0)), ""))</f>
        <v/>
      </c>
      <c r="M659" s="44" t="str">
        <f t="shared" si="30"/>
        <v/>
      </c>
      <c r="O659" s="19" t="str">
        <f>IF($B659="", "", IF(OR($B659&lt;'Intro &amp; Setup'!$BS$4, $B659&gt;'Intro &amp; Setup'!$BS$2), "X", ""))</f>
        <v/>
      </c>
      <c r="Q659" s="19" t="str">
        <f t="shared" si="31"/>
        <v/>
      </c>
      <c r="S659" s="75">
        <f t="shared" si="32"/>
        <v>0</v>
      </c>
    </row>
    <row r="660" spans="1:19" x14ac:dyDescent="0.25">
      <c r="A660" s="55"/>
      <c r="B660" s="111"/>
      <c r="C660" s="112"/>
      <c r="D660" s="113"/>
      <c r="E660" s="113"/>
      <c r="F660" s="112"/>
      <c r="G660" s="114"/>
      <c r="H660" s="115"/>
      <c r="I660" s="55"/>
      <c r="L660" s="53" t="str">
        <f>IF(OR(F660="", G660=""), "", IFERROR(INDEX('Sub Contractors'!$C$11:$C$49, MATCH(F660, 'Sub Contractors'!$B$11:$B$49, 0)), ""))</f>
        <v/>
      </c>
      <c r="M660" s="44" t="str">
        <f t="shared" si="30"/>
        <v/>
      </c>
      <c r="O660" s="19" t="str">
        <f>IF($B660="", "", IF(OR($B660&lt;'Intro &amp; Setup'!$BS$4, $B660&gt;'Intro &amp; Setup'!$BS$2), "X", ""))</f>
        <v/>
      </c>
      <c r="Q660" s="19" t="str">
        <f t="shared" si="31"/>
        <v/>
      </c>
      <c r="S660" s="75">
        <f t="shared" si="32"/>
        <v>0</v>
      </c>
    </row>
    <row r="661" spans="1:19" x14ac:dyDescent="0.25">
      <c r="A661" s="55"/>
      <c r="B661" s="111"/>
      <c r="C661" s="112"/>
      <c r="D661" s="113"/>
      <c r="E661" s="113"/>
      <c r="F661" s="112"/>
      <c r="G661" s="114"/>
      <c r="H661" s="115"/>
      <c r="I661" s="55"/>
      <c r="L661" s="53" t="str">
        <f>IF(OR(F661="", G661=""), "", IFERROR(INDEX('Sub Contractors'!$C$11:$C$49, MATCH(F661, 'Sub Contractors'!$B$11:$B$49, 0)), ""))</f>
        <v/>
      </c>
      <c r="M661" s="44" t="str">
        <f t="shared" si="30"/>
        <v/>
      </c>
      <c r="O661" s="19" t="str">
        <f>IF($B661="", "", IF(OR($B661&lt;'Intro &amp; Setup'!$BS$4, $B661&gt;'Intro &amp; Setup'!$BS$2), "X", ""))</f>
        <v/>
      </c>
      <c r="Q661" s="19" t="str">
        <f t="shared" si="31"/>
        <v/>
      </c>
      <c r="S661" s="75">
        <f t="shared" si="32"/>
        <v>0</v>
      </c>
    </row>
    <row r="662" spans="1:19" x14ac:dyDescent="0.25">
      <c r="A662" s="55"/>
      <c r="B662" s="111"/>
      <c r="C662" s="112"/>
      <c r="D662" s="113"/>
      <c r="E662" s="113"/>
      <c r="F662" s="112"/>
      <c r="G662" s="114"/>
      <c r="H662" s="115"/>
      <c r="I662" s="55"/>
      <c r="L662" s="53" t="str">
        <f>IF(OR(F662="", G662=""), "", IFERROR(INDEX('Sub Contractors'!$C$11:$C$49, MATCH(F662, 'Sub Contractors'!$B$11:$B$49, 0)), ""))</f>
        <v/>
      </c>
      <c r="M662" s="44" t="str">
        <f t="shared" si="30"/>
        <v/>
      </c>
      <c r="O662" s="19" t="str">
        <f>IF($B662="", "", IF(OR($B662&lt;'Intro &amp; Setup'!$BS$4, $B662&gt;'Intro &amp; Setup'!$BS$2), "X", ""))</f>
        <v/>
      </c>
      <c r="Q662" s="19" t="str">
        <f t="shared" si="31"/>
        <v/>
      </c>
      <c r="S662" s="75">
        <f t="shared" si="32"/>
        <v>0</v>
      </c>
    </row>
    <row r="663" spans="1:19" x14ac:dyDescent="0.25">
      <c r="A663" s="55"/>
      <c r="B663" s="111"/>
      <c r="C663" s="112"/>
      <c r="D663" s="113"/>
      <c r="E663" s="113"/>
      <c r="F663" s="112"/>
      <c r="G663" s="114"/>
      <c r="H663" s="115"/>
      <c r="I663" s="55"/>
      <c r="L663" s="53" t="str">
        <f>IF(OR(F663="", G663=""), "", IFERROR(INDEX('Sub Contractors'!$C$11:$C$49, MATCH(F663, 'Sub Contractors'!$B$11:$B$49, 0)), ""))</f>
        <v/>
      </c>
      <c r="M663" s="44" t="str">
        <f t="shared" si="30"/>
        <v/>
      </c>
      <c r="O663" s="19" t="str">
        <f>IF($B663="", "", IF(OR($B663&lt;'Intro &amp; Setup'!$BS$4, $B663&gt;'Intro &amp; Setup'!$BS$2), "X", ""))</f>
        <v/>
      </c>
      <c r="Q663" s="19" t="str">
        <f t="shared" si="31"/>
        <v/>
      </c>
      <c r="S663" s="75">
        <f t="shared" si="32"/>
        <v>0</v>
      </c>
    </row>
    <row r="664" spans="1:19" x14ac:dyDescent="0.25">
      <c r="A664" s="55"/>
      <c r="B664" s="111"/>
      <c r="C664" s="112"/>
      <c r="D664" s="113"/>
      <c r="E664" s="113"/>
      <c r="F664" s="112"/>
      <c r="G664" s="114"/>
      <c r="H664" s="115"/>
      <c r="I664" s="55"/>
      <c r="L664" s="53" t="str">
        <f>IF(OR(F664="", G664=""), "", IFERROR(INDEX('Sub Contractors'!$C$11:$C$49, MATCH(F664, 'Sub Contractors'!$B$11:$B$49, 0)), ""))</f>
        <v/>
      </c>
      <c r="M664" s="44" t="str">
        <f t="shared" si="30"/>
        <v/>
      </c>
      <c r="O664" s="19" t="str">
        <f>IF($B664="", "", IF(OR($B664&lt;'Intro &amp; Setup'!$BS$4, $B664&gt;'Intro &amp; Setup'!$BS$2), "X", ""))</f>
        <v/>
      </c>
      <c r="Q664" s="19" t="str">
        <f t="shared" si="31"/>
        <v/>
      </c>
      <c r="S664" s="75">
        <f t="shared" si="32"/>
        <v>0</v>
      </c>
    </row>
    <row r="665" spans="1:19" x14ac:dyDescent="0.25">
      <c r="A665" s="55"/>
      <c r="B665" s="111"/>
      <c r="C665" s="112"/>
      <c r="D665" s="113"/>
      <c r="E665" s="113"/>
      <c r="F665" s="112"/>
      <c r="G665" s="114"/>
      <c r="H665" s="115"/>
      <c r="I665" s="55"/>
      <c r="L665" s="53" t="str">
        <f>IF(OR(F665="", G665=""), "", IFERROR(INDEX('Sub Contractors'!$C$11:$C$49, MATCH(F665, 'Sub Contractors'!$B$11:$B$49, 0)), ""))</f>
        <v/>
      </c>
      <c r="M665" s="44" t="str">
        <f t="shared" si="30"/>
        <v/>
      </c>
      <c r="O665" s="19" t="str">
        <f>IF($B665="", "", IF(OR($B665&lt;'Intro &amp; Setup'!$BS$4, $B665&gt;'Intro &amp; Setup'!$BS$2), "X", ""))</f>
        <v/>
      </c>
      <c r="Q665" s="19" t="str">
        <f t="shared" si="31"/>
        <v/>
      </c>
      <c r="S665" s="75">
        <f t="shared" si="32"/>
        <v>0</v>
      </c>
    </row>
    <row r="666" spans="1:19" x14ac:dyDescent="0.25">
      <c r="A666" s="55"/>
      <c r="B666" s="111"/>
      <c r="C666" s="112"/>
      <c r="D666" s="113"/>
      <c r="E666" s="113"/>
      <c r="F666" s="112"/>
      <c r="G666" s="114"/>
      <c r="H666" s="115"/>
      <c r="I666" s="55"/>
      <c r="L666" s="53" t="str">
        <f>IF(OR(F666="", G666=""), "", IFERROR(INDEX('Sub Contractors'!$C$11:$C$49, MATCH(F666, 'Sub Contractors'!$B$11:$B$49, 0)), ""))</f>
        <v/>
      </c>
      <c r="M666" s="44" t="str">
        <f t="shared" si="30"/>
        <v/>
      </c>
      <c r="O666" s="19" t="str">
        <f>IF($B666="", "", IF(OR($B666&lt;'Intro &amp; Setup'!$BS$4, $B666&gt;'Intro &amp; Setup'!$BS$2), "X", ""))</f>
        <v/>
      </c>
      <c r="Q666" s="19" t="str">
        <f t="shared" si="31"/>
        <v/>
      </c>
      <c r="S666" s="75">
        <f t="shared" si="32"/>
        <v>0</v>
      </c>
    </row>
    <row r="667" spans="1:19" x14ac:dyDescent="0.25">
      <c r="A667" s="55"/>
      <c r="B667" s="111"/>
      <c r="C667" s="112"/>
      <c r="D667" s="113"/>
      <c r="E667" s="113"/>
      <c r="F667" s="112"/>
      <c r="G667" s="114"/>
      <c r="H667" s="115"/>
      <c r="I667" s="55"/>
      <c r="L667" s="53" t="str">
        <f>IF(OR(F667="", G667=""), "", IFERROR(INDEX('Sub Contractors'!$C$11:$C$49, MATCH(F667, 'Sub Contractors'!$B$11:$B$49, 0)), ""))</f>
        <v/>
      </c>
      <c r="M667" s="44" t="str">
        <f t="shared" si="30"/>
        <v/>
      </c>
      <c r="O667" s="19" t="str">
        <f>IF($B667="", "", IF(OR($B667&lt;'Intro &amp; Setup'!$BS$4, $B667&gt;'Intro &amp; Setup'!$BS$2), "X", ""))</f>
        <v/>
      </c>
      <c r="Q667" s="19" t="str">
        <f t="shared" si="31"/>
        <v/>
      </c>
      <c r="S667" s="75">
        <f t="shared" si="32"/>
        <v>0</v>
      </c>
    </row>
    <row r="668" spans="1:19" x14ac:dyDescent="0.25">
      <c r="A668" s="55"/>
      <c r="B668" s="111"/>
      <c r="C668" s="112"/>
      <c r="D668" s="113"/>
      <c r="E668" s="113"/>
      <c r="F668" s="112"/>
      <c r="G668" s="114"/>
      <c r="H668" s="115"/>
      <c r="I668" s="55"/>
      <c r="L668" s="53" t="str">
        <f>IF(OR(F668="", G668=""), "", IFERROR(INDEX('Sub Contractors'!$C$11:$C$49, MATCH(F668, 'Sub Contractors'!$B$11:$B$49, 0)), ""))</f>
        <v/>
      </c>
      <c r="M668" s="44" t="str">
        <f t="shared" si="30"/>
        <v/>
      </c>
      <c r="O668" s="19" t="str">
        <f>IF($B668="", "", IF(OR($B668&lt;'Intro &amp; Setup'!$BS$4, $B668&gt;'Intro &amp; Setup'!$BS$2), "X", ""))</f>
        <v/>
      </c>
      <c r="Q668" s="19" t="str">
        <f t="shared" si="31"/>
        <v/>
      </c>
      <c r="S668" s="75">
        <f t="shared" si="32"/>
        <v>0</v>
      </c>
    </row>
    <row r="669" spans="1:19" x14ac:dyDescent="0.25">
      <c r="A669" s="55"/>
      <c r="B669" s="111"/>
      <c r="C669" s="112"/>
      <c r="D669" s="113"/>
      <c r="E669" s="113"/>
      <c r="F669" s="112"/>
      <c r="G669" s="114"/>
      <c r="H669" s="115"/>
      <c r="I669" s="55"/>
      <c r="L669" s="53" t="str">
        <f>IF(OR(F669="", G669=""), "", IFERROR(INDEX('Sub Contractors'!$C$11:$C$49, MATCH(F669, 'Sub Contractors'!$B$11:$B$49, 0)), ""))</f>
        <v/>
      </c>
      <c r="M669" s="44" t="str">
        <f t="shared" si="30"/>
        <v/>
      </c>
      <c r="O669" s="19" t="str">
        <f>IF($B669="", "", IF(OR($B669&lt;'Intro &amp; Setup'!$BS$4, $B669&gt;'Intro &amp; Setup'!$BS$2), "X", ""))</f>
        <v/>
      </c>
      <c r="Q669" s="19" t="str">
        <f t="shared" si="31"/>
        <v/>
      </c>
      <c r="S669" s="75">
        <f t="shared" si="32"/>
        <v>0</v>
      </c>
    </row>
    <row r="670" spans="1:19" x14ac:dyDescent="0.25">
      <c r="A670" s="55"/>
      <c r="B670" s="111"/>
      <c r="C670" s="112"/>
      <c r="D670" s="113"/>
      <c r="E670" s="113"/>
      <c r="F670" s="112"/>
      <c r="G670" s="114"/>
      <c r="H670" s="115"/>
      <c r="I670" s="55"/>
      <c r="L670" s="53" t="str">
        <f>IF(OR(F670="", G670=""), "", IFERROR(INDEX('Sub Contractors'!$C$11:$C$49, MATCH(F670, 'Sub Contractors'!$B$11:$B$49, 0)), ""))</f>
        <v/>
      </c>
      <c r="M670" s="44" t="str">
        <f t="shared" si="30"/>
        <v/>
      </c>
      <c r="O670" s="19" t="str">
        <f>IF($B670="", "", IF(OR($B670&lt;'Intro &amp; Setup'!$BS$4, $B670&gt;'Intro &amp; Setup'!$BS$2), "X", ""))</f>
        <v/>
      </c>
      <c r="Q670" s="19" t="str">
        <f t="shared" si="31"/>
        <v/>
      </c>
      <c r="S670" s="75">
        <f t="shared" si="32"/>
        <v>0</v>
      </c>
    </row>
    <row r="671" spans="1:19" x14ac:dyDescent="0.25">
      <c r="A671" s="55"/>
      <c r="B671" s="111"/>
      <c r="C671" s="112"/>
      <c r="D671" s="113"/>
      <c r="E671" s="113"/>
      <c r="F671" s="112"/>
      <c r="G671" s="114"/>
      <c r="H671" s="115"/>
      <c r="I671" s="55"/>
      <c r="L671" s="53" t="str">
        <f>IF(OR(F671="", G671=""), "", IFERROR(INDEX('Sub Contractors'!$C$11:$C$49, MATCH(F671, 'Sub Contractors'!$B$11:$B$49, 0)), ""))</f>
        <v/>
      </c>
      <c r="M671" s="44" t="str">
        <f t="shared" si="30"/>
        <v/>
      </c>
      <c r="O671" s="19" t="str">
        <f>IF($B671="", "", IF(OR($B671&lt;'Intro &amp; Setup'!$BS$4, $B671&gt;'Intro &amp; Setup'!$BS$2), "X", ""))</f>
        <v/>
      </c>
      <c r="Q671" s="19" t="str">
        <f t="shared" si="31"/>
        <v/>
      </c>
      <c r="S671" s="75">
        <f t="shared" si="32"/>
        <v>0</v>
      </c>
    </row>
    <row r="672" spans="1:19" x14ac:dyDescent="0.25">
      <c r="A672" s="55"/>
      <c r="B672" s="111"/>
      <c r="C672" s="112"/>
      <c r="D672" s="113"/>
      <c r="E672" s="113"/>
      <c r="F672" s="112"/>
      <c r="G672" s="114"/>
      <c r="H672" s="115"/>
      <c r="I672" s="55"/>
      <c r="L672" s="53" t="str">
        <f>IF(OR(F672="", G672=""), "", IFERROR(INDEX('Sub Contractors'!$C$11:$C$49, MATCH(F672, 'Sub Contractors'!$B$11:$B$49, 0)), ""))</f>
        <v/>
      </c>
      <c r="M672" s="44" t="str">
        <f t="shared" si="30"/>
        <v/>
      </c>
      <c r="O672" s="19" t="str">
        <f>IF($B672="", "", IF(OR($B672&lt;'Intro &amp; Setup'!$BS$4, $B672&gt;'Intro &amp; Setup'!$BS$2), "X", ""))</f>
        <v/>
      </c>
      <c r="Q672" s="19" t="str">
        <f t="shared" si="31"/>
        <v/>
      </c>
      <c r="S672" s="75">
        <f t="shared" si="32"/>
        <v>0</v>
      </c>
    </row>
    <row r="673" spans="1:19" x14ac:dyDescent="0.25">
      <c r="A673" s="55"/>
      <c r="B673" s="111"/>
      <c r="C673" s="112"/>
      <c r="D673" s="113"/>
      <c r="E673" s="113"/>
      <c r="F673" s="112"/>
      <c r="G673" s="114"/>
      <c r="H673" s="115"/>
      <c r="I673" s="55"/>
      <c r="L673" s="53" t="str">
        <f>IF(OR(F673="", G673=""), "", IFERROR(INDEX('Sub Contractors'!$C$11:$C$49, MATCH(F673, 'Sub Contractors'!$B$11:$B$49, 0)), ""))</f>
        <v/>
      </c>
      <c r="M673" s="44" t="str">
        <f t="shared" si="30"/>
        <v/>
      </c>
      <c r="O673" s="19" t="str">
        <f>IF($B673="", "", IF(OR($B673&lt;'Intro &amp; Setup'!$BS$4, $B673&gt;'Intro &amp; Setup'!$BS$2), "X", ""))</f>
        <v/>
      </c>
      <c r="Q673" s="19" t="str">
        <f t="shared" si="31"/>
        <v/>
      </c>
      <c r="S673" s="75">
        <f t="shared" si="32"/>
        <v>0</v>
      </c>
    </row>
    <row r="674" spans="1:19" x14ac:dyDescent="0.25">
      <c r="A674" s="55"/>
      <c r="B674" s="111"/>
      <c r="C674" s="112"/>
      <c r="D674" s="113"/>
      <c r="E674" s="113"/>
      <c r="F674" s="112"/>
      <c r="G674" s="114"/>
      <c r="H674" s="115"/>
      <c r="I674" s="55"/>
      <c r="L674" s="53" t="str">
        <f>IF(OR(F674="", G674=""), "", IFERROR(INDEX('Sub Contractors'!$C$11:$C$49, MATCH(F674, 'Sub Contractors'!$B$11:$B$49, 0)), ""))</f>
        <v/>
      </c>
      <c r="M674" s="44" t="str">
        <f t="shared" si="30"/>
        <v/>
      </c>
      <c r="O674" s="19" t="str">
        <f>IF($B674="", "", IF(OR($B674&lt;'Intro &amp; Setup'!$BS$4, $B674&gt;'Intro &amp; Setup'!$BS$2), "X", ""))</f>
        <v/>
      </c>
      <c r="Q674" s="19" t="str">
        <f t="shared" si="31"/>
        <v/>
      </c>
      <c r="S674" s="75">
        <f t="shared" si="32"/>
        <v>0</v>
      </c>
    </row>
    <row r="675" spans="1:19" x14ac:dyDescent="0.25">
      <c r="A675" s="55"/>
      <c r="B675" s="111"/>
      <c r="C675" s="112"/>
      <c r="D675" s="113"/>
      <c r="E675" s="113"/>
      <c r="F675" s="112"/>
      <c r="G675" s="114"/>
      <c r="H675" s="115"/>
      <c r="I675" s="55"/>
      <c r="L675" s="53" t="str">
        <f>IF(OR(F675="", G675=""), "", IFERROR(INDEX('Sub Contractors'!$C$11:$C$49, MATCH(F675, 'Sub Contractors'!$B$11:$B$49, 0)), ""))</f>
        <v/>
      </c>
      <c r="M675" s="44" t="str">
        <f t="shared" si="30"/>
        <v/>
      </c>
      <c r="O675" s="19" t="str">
        <f>IF($B675="", "", IF(OR($B675&lt;'Intro &amp; Setup'!$BS$4, $B675&gt;'Intro &amp; Setup'!$BS$2), "X", ""))</f>
        <v/>
      </c>
      <c r="Q675" s="19" t="str">
        <f t="shared" si="31"/>
        <v/>
      </c>
      <c r="S675" s="75">
        <f t="shared" si="32"/>
        <v>0</v>
      </c>
    </row>
    <row r="676" spans="1:19" x14ac:dyDescent="0.25">
      <c r="A676" s="55"/>
      <c r="B676" s="111"/>
      <c r="C676" s="112"/>
      <c r="D676" s="113"/>
      <c r="E676" s="113"/>
      <c r="F676" s="112"/>
      <c r="G676" s="114"/>
      <c r="H676" s="115"/>
      <c r="I676" s="55"/>
      <c r="L676" s="53" t="str">
        <f>IF(OR(F676="", G676=""), "", IFERROR(INDEX('Sub Contractors'!$C$11:$C$49, MATCH(F676, 'Sub Contractors'!$B$11:$B$49, 0)), ""))</f>
        <v/>
      </c>
      <c r="M676" s="44" t="str">
        <f t="shared" si="30"/>
        <v/>
      </c>
      <c r="O676" s="19" t="str">
        <f>IF($B676="", "", IF(OR($B676&lt;'Intro &amp; Setup'!$BS$4, $B676&gt;'Intro &amp; Setup'!$BS$2), "X", ""))</f>
        <v/>
      </c>
      <c r="Q676" s="19" t="str">
        <f t="shared" si="31"/>
        <v/>
      </c>
      <c r="S676" s="75">
        <f t="shared" si="32"/>
        <v>0</v>
      </c>
    </row>
    <row r="677" spans="1:19" x14ac:dyDescent="0.25">
      <c r="A677" s="55"/>
      <c r="B677" s="111"/>
      <c r="C677" s="112"/>
      <c r="D677" s="113"/>
      <c r="E677" s="113"/>
      <c r="F677" s="112"/>
      <c r="G677" s="114"/>
      <c r="H677" s="115"/>
      <c r="I677" s="55"/>
      <c r="L677" s="53" t="str">
        <f>IF(OR(F677="", G677=""), "", IFERROR(INDEX('Sub Contractors'!$C$11:$C$49, MATCH(F677, 'Sub Contractors'!$B$11:$B$49, 0)), ""))</f>
        <v/>
      </c>
      <c r="M677" s="44" t="str">
        <f t="shared" si="30"/>
        <v/>
      </c>
      <c r="O677" s="19" t="str">
        <f>IF($B677="", "", IF(OR($B677&lt;'Intro &amp; Setup'!$BS$4, $B677&gt;'Intro &amp; Setup'!$BS$2), "X", ""))</f>
        <v/>
      </c>
      <c r="Q677" s="19" t="str">
        <f t="shared" si="31"/>
        <v/>
      </c>
      <c r="S677" s="75">
        <f t="shared" si="32"/>
        <v>0</v>
      </c>
    </row>
    <row r="678" spans="1:19" x14ac:dyDescent="0.25">
      <c r="A678" s="55"/>
      <c r="B678" s="111"/>
      <c r="C678" s="112"/>
      <c r="D678" s="113"/>
      <c r="E678" s="113"/>
      <c r="F678" s="112"/>
      <c r="G678" s="114"/>
      <c r="H678" s="115"/>
      <c r="I678" s="55"/>
      <c r="L678" s="53" t="str">
        <f>IF(OR(F678="", G678=""), "", IFERROR(INDEX('Sub Contractors'!$C$11:$C$49, MATCH(F678, 'Sub Contractors'!$B$11:$B$49, 0)), ""))</f>
        <v/>
      </c>
      <c r="M678" s="44" t="str">
        <f t="shared" si="30"/>
        <v/>
      </c>
      <c r="O678" s="19" t="str">
        <f>IF($B678="", "", IF(OR($B678&lt;'Intro &amp; Setup'!$BS$4, $B678&gt;'Intro &amp; Setup'!$BS$2), "X", ""))</f>
        <v/>
      </c>
      <c r="Q678" s="19" t="str">
        <f t="shared" si="31"/>
        <v/>
      </c>
      <c r="S678" s="75">
        <f t="shared" si="32"/>
        <v>0</v>
      </c>
    </row>
    <row r="679" spans="1:19" x14ac:dyDescent="0.25">
      <c r="A679" s="55"/>
      <c r="B679" s="111"/>
      <c r="C679" s="112"/>
      <c r="D679" s="113"/>
      <c r="E679" s="113"/>
      <c r="F679" s="112"/>
      <c r="G679" s="114"/>
      <c r="H679" s="115"/>
      <c r="I679" s="55"/>
      <c r="L679" s="53" t="str">
        <f>IF(OR(F679="", G679=""), "", IFERROR(INDEX('Sub Contractors'!$C$11:$C$49, MATCH(F679, 'Sub Contractors'!$B$11:$B$49, 0)), ""))</f>
        <v/>
      </c>
      <c r="M679" s="44" t="str">
        <f t="shared" si="30"/>
        <v/>
      </c>
      <c r="O679" s="19" t="str">
        <f>IF($B679="", "", IF(OR($B679&lt;'Intro &amp; Setup'!$BS$4, $B679&gt;'Intro &amp; Setup'!$BS$2), "X", ""))</f>
        <v/>
      </c>
      <c r="Q679" s="19" t="str">
        <f t="shared" si="31"/>
        <v/>
      </c>
      <c r="S679" s="75">
        <f t="shared" si="32"/>
        <v>0</v>
      </c>
    </row>
    <row r="680" spans="1:19" x14ac:dyDescent="0.25">
      <c r="A680" s="55"/>
      <c r="B680" s="111"/>
      <c r="C680" s="112"/>
      <c r="D680" s="113"/>
      <c r="E680" s="113"/>
      <c r="F680" s="112"/>
      <c r="G680" s="114"/>
      <c r="H680" s="115"/>
      <c r="I680" s="55"/>
      <c r="L680" s="53" t="str">
        <f>IF(OR(F680="", G680=""), "", IFERROR(INDEX('Sub Contractors'!$C$11:$C$49, MATCH(F680, 'Sub Contractors'!$B$11:$B$49, 0)), ""))</f>
        <v/>
      </c>
      <c r="M680" s="44" t="str">
        <f t="shared" si="30"/>
        <v/>
      </c>
      <c r="O680" s="19" t="str">
        <f>IF($B680="", "", IF(OR($B680&lt;'Intro &amp; Setup'!$BS$4, $B680&gt;'Intro &amp; Setup'!$BS$2), "X", ""))</f>
        <v/>
      </c>
      <c r="Q680" s="19" t="str">
        <f t="shared" si="31"/>
        <v/>
      </c>
      <c r="S680" s="75">
        <f t="shared" si="32"/>
        <v>0</v>
      </c>
    </row>
    <row r="681" spans="1:19" x14ac:dyDescent="0.25">
      <c r="A681" s="55"/>
      <c r="B681" s="111"/>
      <c r="C681" s="112"/>
      <c r="D681" s="113"/>
      <c r="E681" s="113"/>
      <c r="F681" s="112"/>
      <c r="G681" s="114"/>
      <c r="H681" s="115"/>
      <c r="I681" s="55"/>
      <c r="L681" s="53" t="str">
        <f>IF(OR(F681="", G681=""), "", IFERROR(INDEX('Sub Contractors'!$C$11:$C$49, MATCH(F681, 'Sub Contractors'!$B$11:$B$49, 0)), ""))</f>
        <v/>
      </c>
      <c r="M681" s="44" t="str">
        <f t="shared" si="30"/>
        <v/>
      </c>
      <c r="O681" s="19" t="str">
        <f>IF($B681="", "", IF(OR($B681&lt;'Intro &amp; Setup'!$BS$4, $B681&gt;'Intro &amp; Setup'!$BS$2), "X", ""))</f>
        <v/>
      </c>
      <c r="Q681" s="19" t="str">
        <f t="shared" si="31"/>
        <v/>
      </c>
      <c r="S681" s="75">
        <f t="shared" si="32"/>
        <v>0</v>
      </c>
    </row>
    <row r="682" spans="1:19" x14ac:dyDescent="0.25">
      <c r="A682" s="55"/>
      <c r="B682" s="111"/>
      <c r="C682" s="112"/>
      <c r="D682" s="113"/>
      <c r="E682" s="113"/>
      <c r="F682" s="112"/>
      <c r="G682" s="114"/>
      <c r="H682" s="115"/>
      <c r="I682" s="55"/>
      <c r="L682" s="53" t="str">
        <f>IF(OR(F682="", G682=""), "", IFERROR(INDEX('Sub Contractors'!$C$11:$C$49, MATCH(F682, 'Sub Contractors'!$B$11:$B$49, 0)), ""))</f>
        <v/>
      </c>
      <c r="M682" s="44" t="str">
        <f t="shared" si="30"/>
        <v/>
      </c>
      <c r="O682" s="19" t="str">
        <f>IF($B682="", "", IF(OR($B682&lt;'Intro &amp; Setup'!$BS$4, $B682&gt;'Intro &amp; Setup'!$BS$2), "X", ""))</f>
        <v/>
      </c>
      <c r="Q682" s="19" t="str">
        <f t="shared" si="31"/>
        <v/>
      </c>
      <c r="S682" s="75">
        <f t="shared" si="32"/>
        <v>0</v>
      </c>
    </row>
    <row r="683" spans="1:19" x14ac:dyDescent="0.25">
      <c r="A683" s="55"/>
      <c r="B683" s="111"/>
      <c r="C683" s="112"/>
      <c r="D683" s="113"/>
      <c r="E683" s="113"/>
      <c r="F683" s="112"/>
      <c r="G683" s="114"/>
      <c r="H683" s="115"/>
      <c r="I683" s="55"/>
      <c r="L683" s="53" t="str">
        <f>IF(OR(F683="", G683=""), "", IFERROR(INDEX('Sub Contractors'!$C$11:$C$49, MATCH(F683, 'Sub Contractors'!$B$11:$B$49, 0)), ""))</f>
        <v/>
      </c>
      <c r="M683" s="44" t="str">
        <f t="shared" si="30"/>
        <v/>
      </c>
      <c r="O683" s="19" t="str">
        <f>IF($B683="", "", IF(OR($B683&lt;'Intro &amp; Setup'!$BS$4, $B683&gt;'Intro &amp; Setup'!$BS$2), "X", ""))</f>
        <v/>
      </c>
      <c r="Q683" s="19" t="str">
        <f t="shared" si="31"/>
        <v/>
      </c>
      <c r="S683" s="75">
        <f t="shared" si="32"/>
        <v>0</v>
      </c>
    </row>
    <row r="684" spans="1:19" x14ac:dyDescent="0.25">
      <c r="A684" s="55"/>
      <c r="B684" s="111"/>
      <c r="C684" s="112"/>
      <c r="D684" s="113"/>
      <c r="E684" s="113"/>
      <c r="F684" s="112"/>
      <c r="G684" s="114"/>
      <c r="H684" s="115"/>
      <c r="I684" s="55"/>
      <c r="L684" s="53" t="str">
        <f>IF(OR(F684="", G684=""), "", IFERROR(INDEX('Sub Contractors'!$C$11:$C$49, MATCH(F684, 'Sub Contractors'!$B$11:$B$49, 0)), ""))</f>
        <v/>
      </c>
      <c r="M684" s="44" t="str">
        <f t="shared" si="30"/>
        <v/>
      </c>
      <c r="O684" s="19" t="str">
        <f>IF($B684="", "", IF(OR($B684&lt;'Intro &amp; Setup'!$BS$4, $B684&gt;'Intro &amp; Setup'!$BS$2), "X", ""))</f>
        <v/>
      </c>
      <c r="Q684" s="19" t="str">
        <f t="shared" si="31"/>
        <v/>
      </c>
      <c r="S684" s="75">
        <f t="shared" si="32"/>
        <v>0</v>
      </c>
    </row>
    <row r="685" spans="1:19" x14ac:dyDescent="0.25">
      <c r="A685" s="55"/>
      <c r="B685" s="111"/>
      <c r="C685" s="112"/>
      <c r="D685" s="113"/>
      <c r="E685" s="113"/>
      <c r="F685" s="112"/>
      <c r="G685" s="114"/>
      <c r="H685" s="115"/>
      <c r="I685" s="55"/>
      <c r="L685" s="53" t="str">
        <f>IF(OR(F685="", G685=""), "", IFERROR(INDEX('Sub Contractors'!$C$11:$C$49, MATCH(F685, 'Sub Contractors'!$B$11:$B$49, 0)), ""))</f>
        <v/>
      </c>
      <c r="M685" s="44" t="str">
        <f t="shared" si="30"/>
        <v/>
      </c>
      <c r="O685" s="19" t="str">
        <f>IF($B685="", "", IF(OR($B685&lt;'Intro &amp; Setup'!$BS$4, $B685&gt;'Intro &amp; Setup'!$BS$2), "X", ""))</f>
        <v/>
      </c>
      <c r="Q685" s="19" t="str">
        <f t="shared" si="31"/>
        <v/>
      </c>
      <c r="S685" s="75">
        <f t="shared" si="32"/>
        <v>0</v>
      </c>
    </row>
    <row r="686" spans="1:19" x14ac:dyDescent="0.25">
      <c r="A686" s="55"/>
      <c r="B686" s="111"/>
      <c r="C686" s="112"/>
      <c r="D686" s="113"/>
      <c r="E686" s="113"/>
      <c r="F686" s="112"/>
      <c r="G686" s="114"/>
      <c r="H686" s="115"/>
      <c r="I686" s="55"/>
      <c r="L686" s="53" t="str">
        <f>IF(OR(F686="", G686=""), "", IFERROR(INDEX('Sub Contractors'!$C$11:$C$49, MATCH(F686, 'Sub Contractors'!$B$11:$B$49, 0)), ""))</f>
        <v/>
      </c>
      <c r="M686" s="44" t="str">
        <f t="shared" si="30"/>
        <v/>
      </c>
      <c r="O686" s="19" t="str">
        <f>IF($B686="", "", IF(OR($B686&lt;'Intro &amp; Setup'!$BS$4, $B686&gt;'Intro &amp; Setup'!$BS$2), "X", ""))</f>
        <v/>
      </c>
      <c r="Q686" s="19" t="str">
        <f t="shared" si="31"/>
        <v/>
      </c>
      <c r="S686" s="75">
        <f t="shared" si="32"/>
        <v>0</v>
      </c>
    </row>
    <row r="687" spans="1:19" x14ac:dyDescent="0.25">
      <c r="A687" s="55"/>
      <c r="B687" s="111"/>
      <c r="C687" s="112"/>
      <c r="D687" s="113"/>
      <c r="E687" s="113"/>
      <c r="F687" s="112"/>
      <c r="G687" s="114"/>
      <c r="H687" s="115"/>
      <c r="I687" s="55"/>
      <c r="L687" s="53" t="str">
        <f>IF(OR(F687="", G687=""), "", IFERROR(INDEX('Sub Contractors'!$C$11:$C$49, MATCH(F687, 'Sub Contractors'!$B$11:$B$49, 0)), ""))</f>
        <v/>
      </c>
      <c r="M687" s="44" t="str">
        <f t="shared" si="30"/>
        <v/>
      </c>
      <c r="O687" s="19" t="str">
        <f>IF($B687="", "", IF(OR($B687&lt;'Intro &amp; Setup'!$BS$4, $B687&gt;'Intro &amp; Setup'!$BS$2), "X", ""))</f>
        <v/>
      </c>
      <c r="Q687" s="19" t="str">
        <f t="shared" si="31"/>
        <v/>
      </c>
      <c r="S687" s="75">
        <f t="shared" si="32"/>
        <v>0</v>
      </c>
    </row>
    <row r="688" spans="1:19" x14ac:dyDescent="0.25">
      <c r="A688" s="55"/>
      <c r="B688" s="111"/>
      <c r="C688" s="112"/>
      <c r="D688" s="113"/>
      <c r="E688" s="113"/>
      <c r="F688" s="112"/>
      <c r="G688" s="114"/>
      <c r="H688" s="115"/>
      <c r="I688" s="55"/>
      <c r="L688" s="53" t="str">
        <f>IF(OR(F688="", G688=""), "", IFERROR(INDEX('Sub Contractors'!$C$11:$C$49, MATCH(F688, 'Sub Contractors'!$B$11:$B$49, 0)), ""))</f>
        <v/>
      </c>
      <c r="M688" s="44" t="str">
        <f t="shared" si="30"/>
        <v/>
      </c>
      <c r="O688" s="19" t="str">
        <f>IF($B688="", "", IF(OR($B688&lt;'Intro &amp; Setup'!$BS$4, $B688&gt;'Intro &amp; Setup'!$BS$2), "X", ""))</f>
        <v/>
      </c>
      <c r="Q688" s="19" t="str">
        <f t="shared" si="31"/>
        <v/>
      </c>
      <c r="S688" s="75">
        <f t="shared" si="32"/>
        <v>0</v>
      </c>
    </row>
    <row r="689" spans="1:19" x14ac:dyDescent="0.25">
      <c r="A689" s="55"/>
      <c r="B689" s="111"/>
      <c r="C689" s="112"/>
      <c r="D689" s="113"/>
      <c r="E689" s="113"/>
      <c r="F689" s="112"/>
      <c r="G689" s="114"/>
      <c r="H689" s="115"/>
      <c r="I689" s="55"/>
      <c r="L689" s="53" t="str">
        <f>IF(OR(F689="", G689=""), "", IFERROR(INDEX('Sub Contractors'!$C$11:$C$49, MATCH(F689, 'Sub Contractors'!$B$11:$B$49, 0)), ""))</f>
        <v/>
      </c>
      <c r="M689" s="44" t="str">
        <f t="shared" si="30"/>
        <v/>
      </c>
      <c r="O689" s="19" t="str">
        <f>IF($B689="", "", IF(OR($B689&lt;'Intro &amp; Setup'!$BS$4, $B689&gt;'Intro &amp; Setup'!$BS$2), "X", ""))</f>
        <v/>
      </c>
      <c r="Q689" s="19" t="str">
        <f t="shared" si="31"/>
        <v/>
      </c>
      <c r="S689" s="75">
        <f t="shared" si="32"/>
        <v>0</v>
      </c>
    </row>
    <row r="690" spans="1:19" x14ac:dyDescent="0.25">
      <c r="A690" s="55"/>
      <c r="B690" s="111"/>
      <c r="C690" s="112"/>
      <c r="D690" s="113"/>
      <c r="E690" s="113"/>
      <c r="F690" s="112"/>
      <c r="G690" s="114"/>
      <c r="H690" s="115"/>
      <c r="I690" s="55"/>
      <c r="L690" s="53" t="str">
        <f>IF(OR(F690="", G690=""), "", IFERROR(INDEX('Sub Contractors'!$C$11:$C$49, MATCH(F690, 'Sub Contractors'!$B$11:$B$49, 0)), ""))</f>
        <v/>
      </c>
      <c r="M690" s="44" t="str">
        <f t="shared" si="30"/>
        <v/>
      </c>
      <c r="O690" s="19" t="str">
        <f>IF($B690="", "", IF(OR($B690&lt;'Intro &amp; Setup'!$BS$4, $B690&gt;'Intro &amp; Setup'!$BS$2), "X", ""))</f>
        <v/>
      </c>
      <c r="Q690" s="19" t="str">
        <f t="shared" si="31"/>
        <v/>
      </c>
      <c r="S690" s="75">
        <f t="shared" si="32"/>
        <v>0</v>
      </c>
    </row>
    <row r="691" spans="1:19" x14ac:dyDescent="0.25">
      <c r="A691" s="55"/>
      <c r="B691" s="111"/>
      <c r="C691" s="112"/>
      <c r="D691" s="113"/>
      <c r="E691" s="113"/>
      <c r="F691" s="112"/>
      <c r="G691" s="114"/>
      <c r="H691" s="115"/>
      <c r="I691" s="55"/>
      <c r="L691" s="53" t="str">
        <f>IF(OR(F691="", G691=""), "", IFERROR(INDEX('Sub Contractors'!$C$11:$C$49, MATCH(F691, 'Sub Contractors'!$B$11:$B$49, 0)), ""))</f>
        <v/>
      </c>
      <c r="M691" s="44" t="str">
        <f t="shared" si="30"/>
        <v/>
      </c>
      <c r="O691" s="19" t="str">
        <f>IF($B691="", "", IF(OR($B691&lt;'Intro &amp; Setup'!$BS$4, $B691&gt;'Intro &amp; Setup'!$BS$2), "X", ""))</f>
        <v/>
      </c>
      <c r="Q691" s="19" t="str">
        <f t="shared" si="31"/>
        <v/>
      </c>
      <c r="S691" s="75">
        <f t="shared" si="32"/>
        <v>0</v>
      </c>
    </row>
    <row r="692" spans="1:19" x14ac:dyDescent="0.25">
      <c r="A692" s="55"/>
      <c r="B692" s="111"/>
      <c r="C692" s="112"/>
      <c r="D692" s="113"/>
      <c r="E692" s="113"/>
      <c r="F692" s="112"/>
      <c r="G692" s="114"/>
      <c r="H692" s="115"/>
      <c r="I692" s="55"/>
      <c r="L692" s="53" t="str">
        <f>IF(OR(F692="", G692=""), "", IFERROR(INDEX('Sub Contractors'!$C$11:$C$49, MATCH(F692, 'Sub Contractors'!$B$11:$B$49, 0)), ""))</f>
        <v/>
      </c>
      <c r="M692" s="44" t="str">
        <f t="shared" si="30"/>
        <v/>
      </c>
      <c r="O692" s="19" t="str">
        <f>IF($B692="", "", IF(OR($B692&lt;'Intro &amp; Setup'!$BS$4, $B692&gt;'Intro &amp; Setup'!$BS$2), "X", ""))</f>
        <v/>
      </c>
      <c r="Q692" s="19" t="str">
        <f t="shared" si="31"/>
        <v/>
      </c>
      <c r="S692" s="75">
        <f t="shared" si="32"/>
        <v>0</v>
      </c>
    </row>
    <row r="693" spans="1:19" x14ac:dyDescent="0.25">
      <c r="A693" s="55"/>
      <c r="B693" s="111"/>
      <c r="C693" s="112"/>
      <c r="D693" s="113"/>
      <c r="E693" s="113"/>
      <c r="F693" s="112"/>
      <c r="G693" s="114"/>
      <c r="H693" s="115"/>
      <c r="I693" s="55"/>
      <c r="L693" s="53" t="str">
        <f>IF(OR(F693="", G693=""), "", IFERROR(INDEX('Sub Contractors'!$C$11:$C$49, MATCH(F693, 'Sub Contractors'!$B$11:$B$49, 0)), ""))</f>
        <v/>
      </c>
      <c r="M693" s="44" t="str">
        <f t="shared" si="30"/>
        <v/>
      </c>
      <c r="O693" s="19" t="str">
        <f>IF($B693="", "", IF(OR($B693&lt;'Intro &amp; Setup'!$BS$4, $B693&gt;'Intro &amp; Setup'!$BS$2), "X", ""))</f>
        <v/>
      </c>
      <c r="Q693" s="19" t="str">
        <f t="shared" si="31"/>
        <v/>
      </c>
      <c r="S693" s="75">
        <f t="shared" si="32"/>
        <v>0</v>
      </c>
    </row>
    <row r="694" spans="1:19" x14ac:dyDescent="0.25">
      <c r="A694" s="55"/>
      <c r="B694" s="111"/>
      <c r="C694" s="112"/>
      <c r="D694" s="113"/>
      <c r="E694" s="113"/>
      <c r="F694" s="112"/>
      <c r="G694" s="114"/>
      <c r="H694" s="115"/>
      <c r="I694" s="55"/>
      <c r="L694" s="53" t="str">
        <f>IF(OR(F694="", G694=""), "", IFERROR(INDEX('Sub Contractors'!$C$11:$C$49, MATCH(F694, 'Sub Contractors'!$B$11:$B$49, 0)), ""))</f>
        <v/>
      </c>
      <c r="M694" s="44" t="str">
        <f t="shared" si="30"/>
        <v/>
      </c>
      <c r="O694" s="19" t="str">
        <f>IF($B694="", "", IF(OR($B694&lt;'Intro &amp; Setup'!$BS$4, $B694&gt;'Intro &amp; Setup'!$BS$2), "X", ""))</f>
        <v/>
      </c>
      <c r="Q694" s="19" t="str">
        <f t="shared" si="31"/>
        <v/>
      </c>
      <c r="S694" s="75">
        <f t="shared" si="32"/>
        <v>0</v>
      </c>
    </row>
    <row r="695" spans="1:19" x14ac:dyDescent="0.25">
      <c r="A695" s="55"/>
      <c r="B695" s="111"/>
      <c r="C695" s="112"/>
      <c r="D695" s="113"/>
      <c r="E695" s="113"/>
      <c r="F695" s="112"/>
      <c r="G695" s="114"/>
      <c r="H695" s="115"/>
      <c r="I695" s="55"/>
      <c r="L695" s="53" t="str">
        <f>IF(OR(F695="", G695=""), "", IFERROR(INDEX('Sub Contractors'!$C$11:$C$49, MATCH(F695, 'Sub Contractors'!$B$11:$B$49, 0)), ""))</f>
        <v/>
      </c>
      <c r="M695" s="44" t="str">
        <f t="shared" si="30"/>
        <v/>
      </c>
      <c r="O695" s="19" t="str">
        <f>IF($B695="", "", IF(OR($B695&lt;'Intro &amp; Setup'!$BS$4, $B695&gt;'Intro &amp; Setup'!$BS$2), "X", ""))</f>
        <v/>
      </c>
      <c r="Q695" s="19" t="str">
        <f t="shared" si="31"/>
        <v/>
      </c>
      <c r="S695" s="75">
        <f t="shared" si="32"/>
        <v>0</v>
      </c>
    </row>
    <row r="696" spans="1:19" x14ac:dyDescent="0.25">
      <c r="A696" s="55"/>
      <c r="B696" s="111"/>
      <c r="C696" s="112"/>
      <c r="D696" s="113"/>
      <c r="E696" s="113"/>
      <c r="F696" s="112"/>
      <c r="G696" s="114"/>
      <c r="H696" s="115"/>
      <c r="I696" s="55"/>
      <c r="L696" s="53" t="str">
        <f>IF(OR(F696="", G696=""), "", IFERROR(INDEX('Sub Contractors'!$C$11:$C$49, MATCH(F696, 'Sub Contractors'!$B$11:$B$49, 0)), ""))</f>
        <v/>
      </c>
      <c r="M696" s="44" t="str">
        <f t="shared" si="30"/>
        <v/>
      </c>
      <c r="O696" s="19" t="str">
        <f>IF($B696="", "", IF(OR($B696&lt;'Intro &amp; Setup'!$BS$4, $B696&gt;'Intro &amp; Setup'!$BS$2), "X", ""))</f>
        <v/>
      </c>
      <c r="Q696" s="19" t="str">
        <f t="shared" si="31"/>
        <v/>
      </c>
      <c r="S696" s="75">
        <f t="shared" si="32"/>
        <v>0</v>
      </c>
    </row>
    <row r="697" spans="1:19" x14ac:dyDescent="0.25">
      <c r="A697" s="55"/>
      <c r="B697" s="111"/>
      <c r="C697" s="112"/>
      <c r="D697" s="113"/>
      <c r="E697" s="113"/>
      <c r="F697" s="112"/>
      <c r="G697" s="114"/>
      <c r="H697" s="115"/>
      <c r="I697" s="55"/>
      <c r="L697" s="53" t="str">
        <f>IF(OR(F697="", G697=""), "", IFERROR(INDEX('Sub Contractors'!$C$11:$C$49, MATCH(F697, 'Sub Contractors'!$B$11:$B$49, 0)), ""))</f>
        <v/>
      </c>
      <c r="M697" s="44" t="str">
        <f t="shared" si="30"/>
        <v/>
      </c>
      <c r="O697" s="19" t="str">
        <f>IF($B697="", "", IF(OR($B697&lt;'Intro &amp; Setup'!$BS$4, $B697&gt;'Intro &amp; Setup'!$BS$2), "X", ""))</f>
        <v/>
      </c>
      <c r="Q697" s="19" t="str">
        <f t="shared" si="31"/>
        <v/>
      </c>
      <c r="S697" s="75">
        <f t="shared" si="32"/>
        <v>0</v>
      </c>
    </row>
    <row r="698" spans="1:19" x14ac:dyDescent="0.25">
      <c r="A698" s="55"/>
      <c r="B698" s="111"/>
      <c r="C698" s="112"/>
      <c r="D698" s="113"/>
      <c r="E698" s="113"/>
      <c r="F698" s="112"/>
      <c r="G698" s="114"/>
      <c r="H698" s="115"/>
      <c r="I698" s="55"/>
      <c r="L698" s="53" t="str">
        <f>IF(OR(F698="", G698=""), "", IFERROR(INDEX('Sub Contractors'!$C$11:$C$49, MATCH(F698, 'Sub Contractors'!$B$11:$B$49, 0)), ""))</f>
        <v/>
      </c>
      <c r="M698" s="44" t="str">
        <f t="shared" si="30"/>
        <v/>
      </c>
      <c r="O698" s="19" t="str">
        <f>IF($B698="", "", IF(OR($B698&lt;'Intro &amp; Setup'!$BS$4, $B698&gt;'Intro &amp; Setup'!$BS$2), "X", ""))</f>
        <v/>
      </c>
      <c r="Q698" s="19" t="str">
        <f t="shared" si="31"/>
        <v/>
      </c>
      <c r="S698" s="75">
        <f t="shared" si="32"/>
        <v>0</v>
      </c>
    </row>
    <row r="699" spans="1:19" x14ac:dyDescent="0.25">
      <c r="A699" s="55"/>
      <c r="B699" s="111"/>
      <c r="C699" s="112"/>
      <c r="D699" s="113"/>
      <c r="E699" s="113"/>
      <c r="F699" s="112"/>
      <c r="G699" s="114"/>
      <c r="H699" s="115"/>
      <c r="I699" s="55"/>
      <c r="L699" s="53" t="str">
        <f>IF(OR(F699="", G699=""), "", IFERROR(INDEX('Sub Contractors'!$C$11:$C$49, MATCH(F699, 'Sub Contractors'!$B$11:$B$49, 0)), ""))</f>
        <v/>
      </c>
      <c r="M699" s="44" t="str">
        <f t="shared" si="30"/>
        <v/>
      </c>
      <c r="O699" s="19" t="str">
        <f>IF($B699="", "", IF(OR($B699&lt;'Intro &amp; Setup'!$BS$4, $B699&gt;'Intro &amp; Setup'!$BS$2), "X", ""))</f>
        <v/>
      </c>
      <c r="Q699" s="19" t="str">
        <f t="shared" si="31"/>
        <v/>
      </c>
      <c r="S699" s="75">
        <f t="shared" si="32"/>
        <v>0</v>
      </c>
    </row>
    <row r="700" spans="1:19" x14ac:dyDescent="0.25">
      <c r="A700" s="55"/>
      <c r="B700" s="111"/>
      <c r="C700" s="112"/>
      <c r="D700" s="113"/>
      <c r="E700" s="113"/>
      <c r="F700" s="112"/>
      <c r="G700" s="114"/>
      <c r="H700" s="115"/>
      <c r="I700" s="55"/>
      <c r="L700" s="53" t="str">
        <f>IF(OR(F700="", G700=""), "", IFERROR(INDEX('Sub Contractors'!$C$11:$C$49, MATCH(F700, 'Sub Contractors'!$B$11:$B$49, 0)), ""))</f>
        <v/>
      </c>
      <c r="M700" s="44" t="str">
        <f t="shared" si="30"/>
        <v/>
      </c>
      <c r="O700" s="19" t="str">
        <f>IF($B700="", "", IF(OR($B700&lt;'Intro &amp; Setup'!$BS$4, $B700&gt;'Intro &amp; Setup'!$BS$2), "X", ""))</f>
        <v/>
      </c>
      <c r="Q700" s="19" t="str">
        <f t="shared" si="31"/>
        <v/>
      </c>
      <c r="S700" s="75">
        <f t="shared" si="32"/>
        <v>0</v>
      </c>
    </row>
    <row r="701" spans="1:19" x14ac:dyDescent="0.25">
      <c r="A701" s="55"/>
      <c r="B701" s="111"/>
      <c r="C701" s="112"/>
      <c r="D701" s="113"/>
      <c r="E701" s="113"/>
      <c r="F701" s="112"/>
      <c r="G701" s="114"/>
      <c r="H701" s="115"/>
      <c r="I701" s="55"/>
      <c r="L701" s="53" t="str">
        <f>IF(OR(F701="", G701=""), "", IFERROR(INDEX('Sub Contractors'!$C$11:$C$49, MATCH(F701, 'Sub Contractors'!$B$11:$B$49, 0)), ""))</f>
        <v/>
      </c>
      <c r="M701" s="44" t="str">
        <f t="shared" si="30"/>
        <v/>
      </c>
      <c r="O701" s="19" t="str">
        <f>IF($B701="", "", IF(OR($B701&lt;'Intro &amp; Setup'!$BS$4, $B701&gt;'Intro &amp; Setup'!$BS$2), "X", ""))</f>
        <v/>
      </c>
      <c r="Q701" s="19" t="str">
        <f t="shared" si="31"/>
        <v/>
      </c>
      <c r="S701" s="75">
        <f t="shared" si="32"/>
        <v>0</v>
      </c>
    </row>
    <row r="702" spans="1:19" x14ac:dyDescent="0.25">
      <c r="A702" s="55"/>
      <c r="B702" s="111"/>
      <c r="C702" s="112"/>
      <c r="D702" s="113"/>
      <c r="E702" s="113"/>
      <c r="F702" s="112"/>
      <c r="G702" s="114"/>
      <c r="H702" s="115"/>
      <c r="I702" s="55"/>
      <c r="L702" s="53" t="str">
        <f>IF(OR(F702="", G702=""), "", IFERROR(INDEX('Sub Contractors'!$C$11:$C$49, MATCH(F702, 'Sub Contractors'!$B$11:$B$49, 0)), ""))</f>
        <v/>
      </c>
      <c r="M702" s="44" t="str">
        <f t="shared" si="30"/>
        <v/>
      </c>
      <c r="O702" s="19" t="str">
        <f>IF($B702="", "", IF(OR($B702&lt;'Intro &amp; Setup'!$BS$4, $B702&gt;'Intro &amp; Setup'!$BS$2), "X", ""))</f>
        <v/>
      </c>
      <c r="Q702" s="19" t="str">
        <f t="shared" si="31"/>
        <v/>
      </c>
      <c r="S702" s="75">
        <f t="shared" si="32"/>
        <v>0</v>
      </c>
    </row>
    <row r="703" spans="1:19" x14ac:dyDescent="0.25">
      <c r="A703" s="55"/>
      <c r="B703" s="111"/>
      <c r="C703" s="112"/>
      <c r="D703" s="113"/>
      <c r="E703" s="113"/>
      <c r="F703" s="112"/>
      <c r="G703" s="114"/>
      <c r="H703" s="115"/>
      <c r="I703" s="55"/>
      <c r="L703" s="53" t="str">
        <f>IF(OR(F703="", G703=""), "", IFERROR(INDEX('Sub Contractors'!$C$11:$C$49, MATCH(F703, 'Sub Contractors'!$B$11:$B$49, 0)), ""))</f>
        <v/>
      </c>
      <c r="M703" s="44" t="str">
        <f t="shared" si="30"/>
        <v/>
      </c>
      <c r="O703" s="19" t="str">
        <f>IF($B703="", "", IF(OR($B703&lt;'Intro &amp; Setup'!$BS$4, $B703&gt;'Intro &amp; Setup'!$BS$2), "X", ""))</f>
        <v/>
      </c>
      <c r="Q703" s="19" t="str">
        <f t="shared" si="31"/>
        <v/>
      </c>
      <c r="S703" s="75">
        <f t="shared" si="32"/>
        <v>0</v>
      </c>
    </row>
    <row r="704" spans="1:19" x14ac:dyDescent="0.25">
      <c r="A704" s="55"/>
      <c r="B704" s="111"/>
      <c r="C704" s="112"/>
      <c r="D704" s="113"/>
      <c r="E704" s="113"/>
      <c r="F704" s="112"/>
      <c r="G704" s="114"/>
      <c r="H704" s="115"/>
      <c r="I704" s="55"/>
      <c r="L704" s="53" t="str">
        <f>IF(OR(F704="", G704=""), "", IFERROR(INDEX('Sub Contractors'!$C$11:$C$49, MATCH(F704, 'Sub Contractors'!$B$11:$B$49, 0)), ""))</f>
        <v/>
      </c>
      <c r="M704" s="44" t="str">
        <f t="shared" si="30"/>
        <v/>
      </c>
      <c r="O704" s="19" t="str">
        <f>IF($B704="", "", IF(OR($B704&lt;'Intro &amp; Setup'!$BS$4, $B704&gt;'Intro &amp; Setup'!$BS$2), "X", ""))</f>
        <v/>
      </c>
      <c r="Q704" s="19" t="str">
        <f t="shared" si="31"/>
        <v/>
      </c>
      <c r="S704" s="75">
        <f t="shared" si="32"/>
        <v>0</v>
      </c>
    </row>
    <row r="705" spans="1:19" x14ac:dyDescent="0.25">
      <c r="A705" s="55"/>
      <c r="B705" s="111"/>
      <c r="C705" s="112"/>
      <c r="D705" s="113"/>
      <c r="E705" s="113"/>
      <c r="F705" s="112"/>
      <c r="G705" s="114"/>
      <c r="H705" s="115"/>
      <c r="I705" s="55"/>
      <c r="L705" s="53" t="str">
        <f>IF(OR(F705="", G705=""), "", IFERROR(INDEX('Sub Contractors'!$C$11:$C$49, MATCH(F705, 'Sub Contractors'!$B$11:$B$49, 0)), ""))</f>
        <v/>
      </c>
      <c r="M705" s="44" t="str">
        <f t="shared" si="30"/>
        <v/>
      </c>
      <c r="O705" s="19" t="str">
        <f>IF($B705="", "", IF(OR($B705&lt;'Intro &amp; Setup'!$BS$4, $B705&gt;'Intro &amp; Setup'!$BS$2), "X", ""))</f>
        <v/>
      </c>
      <c r="Q705" s="19" t="str">
        <f t="shared" si="31"/>
        <v/>
      </c>
      <c r="S705" s="75">
        <f t="shared" si="32"/>
        <v>0</v>
      </c>
    </row>
    <row r="706" spans="1:19" x14ac:dyDescent="0.25">
      <c r="A706" s="55"/>
      <c r="B706" s="111"/>
      <c r="C706" s="112"/>
      <c r="D706" s="113"/>
      <c r="E706" s="113"/>
      <c r="F706" s="112"/>
      <c r="G706" s="114"/>
      <c r="H706" s="115"/>
      <c r="I706" s="55"/>
      <c r="L706" s="53" t="str">
        <f>IF(OR(F706="", G706=""), "", IFERROR(INDEX('Sub Contractors'!$C$11:$C$49, MATCH(F706, 'Sub Contractors'!$B$11:$B$49, 0)), ""))</f>
        <v/>
      </c>
      <c r="M706" s="44" t="str">
        <f t="shared" si="30"/>
        <v/>
      </c>
      <c r="O706" s="19" t="str">
        <f>IF($B706="", "", IF(OR($B706&lt;'Intro &amp; Setup'!$BS$4, $B706&gt;'Intro &amp; Setup'!$BS$2), "X", ""))</f>
        <v/>
      </c>
      <c r="Q706" s="19" t="str">
        <f t="shared" si="31"/>
        <v/>
      </c>
      <c r="S706" s="75">
        <f t="shared" si="32"/>
        <v>0</v>
      </c>
    </row>
    <row r="707" spans="1:19" x14ac:dyDescent="0.25">
      <c r="A707" s="55"/>
      <c r="B707" s="111"/>
      <c r="C707" s="112"/>
      <c r="D707" s="113"/>
      <c r="E707" s="113"/>
      <c r="F707" s="112"/>
      <c r="G707" s="114"/>
      <c r="H707" s="115"/>
      <c r="I707" s="55"/>
      <c r="L707" s="53" t="str">
        <f>IF(OR(F707="", G707=""), "", IFERROR(INDEX('Sub Contractors'!$C$11:$C$49, MATCH(F707, 'Sub Contractors'!$B$11:$B$49, 0)), ""))</f>
        <v/>
      </c>
      <c r="M707" s="44" t="str">
        <f t="shared" si="30"/>
        <v/>
      </c>
      <c r="O707" s="19" t="str">
        <f>IF($B707="", "", IF(OR($B707&lt;'Intro &amp; Setup'!$BS$4, $B707&gt;'Intro &amp; Setup'!$BS$2), "X", ""))</f>
        <v/>
      </c>
      <c r="Q707" s="19" t="str">
        <f t="shared" si="31"/>
        <v/>
      </c>
      <c r="S707" s="75">
        <f t="shared" si="32"/>
        <v>0</v>
      </c>
    </row>
    <row r="708" spans="1:19" x14ac:dyDescent="0.25">
      <c r="A708" s="55"/>
      <c r="B708" s="111"/>
      <c r="C708" s="112"/>
      <c r="D708" s="113"/>
      <c r="E708" s="113"/>
      <c r="F708" s="112"/>
      <c r="G708" s="114"/>
      <c r="H708" s="115"/>
      <c r="I708" s="55"/>
      <c r="L708" s="53" t="str">
        <f>IF(OR(F708="", G708=""), "", IFERROR(INDEX('Sub Contractors'!$C$11:$C$49, MATCH(F708, 'Sub Contractors'!$B$11:$B$49, 0)), ""))</f>
        <v/>
      </c>
      <c r="M708" s="44" t="str">
        <f t="shared" si="30"/>
        <v/>
      </c>
      <c r="O708" s="19" t="str">
        <f>IF($B708="", "", IF(OR($B708&lt;'Intro &amp; Setup'!$BS$4, $B708&gt;'Intro &amp; Setup'!$BS$2), "X", ""))</f>
        <v/>
      </c>
      <c r="Q708" s="19" t="str">
        <f t="shared" si="31"/>
        <v/>
      </c>
      <c r="S708" s="75">
        <f t="shared" si="32"/>
        <v>0</v>
      </c>
    </row>
    <row r="709" spans="1:19" x14ac:dyDescent="0.25">
      <c r="A709" s="55"/>
      <c r="B709" s="111"/>
      <c r="C709" s="112"/>
      <c r="D709" s="113"/>
      <c r="E709" s="113"/>
      <c r="F709" s="112"/>
      <c r="G709" s="114"/>
      <c r="H709" s="115"/>
      <c r="I709" s="55"/>
      <c r="L709" s="53" t="str">
        <f>IF(OR(F709="", G709=""), "", IFERROR(INDEX('Sub Contractors'!$C$11:$C$49, MATCH(F709, 'Sub Contractors'!$B$11:$B$49, 0)), ""))</f>
        <v/>
      </c>
      <c r="M709" s="44" t="str">
        <f t="shared" si="30"/>
        <v/>
      </c>
      <c r="O709" s="19" t="str">
        <f>IF($B709="", "", IF(OR($B709&lt;'Intro &amp; Setup'!$BS$4, $B709&gt;'Intro &amp; Setup'!$BS$2), "X", ""))</f>
        <v/>
      </c>
      <c r="Q709" s="19" t="str">
        <f t="shared" si="31"/>
        <v/>
      </c>
      <c r="S709" s="75">
        <f t="shared" si="32"/>
        <v>0</v>
      </c>
    </row>
    <row r="710" spans="1:19" x14ac:dyDescent="0.25">
      <c r="A710" s="55"/>
      <c r="B710" s="111"/>
      <c r="C710" s="112"/>
      <c r="D710" s="113"/>
      <c r="E710" s="113"/>
      <c r="F710" s="112"/>
      <c r="G710" s="114"/>
      <c r="H710" s="115"/>
      <c r="I710" s="55"/>
      <c r="L710" s="53" t="str">
        <f>IF(OR(F710="", G710=""), "", IFERROR(INDEX('Sub Contractors'!$C$11:$C$49, MATCH(F710, 'Sub Contractors'!$B$11:$B$49, 0)), ""))</f>
        <v/>
      </c>
      <c r="M710" s="44" t="str">
        <f t="shared" si="30"/>
        <v/>
      </c>
      <c r="O710" s="19" t="str">
        <f>IF($B710="", "", IF(OR($B710&lt;'Intro &amp; Setup'!$BS$4, $B710&gt;'Intro &amp; Setup'!$BS$2), "X", ""))</f>
        <v/>
      </c>
      <c r="Q710" s="19" t="str">
        <f t="shared" si="31"/>
        <v/>
      </c>
      <c r="S710" s="75">
        <f t="shared" si="32"/>
        <v>0</v>
      </c>
    </row>
    <row r="711" spans="1:19" x14ac:dyDescent="0.25">
      <c r="A711" s="55"/>
      <c r="B711" s="111"/>
      <c r="C711" s="112"/>
      <c r="D711" s="113"/>
      <c r="E711" s="113"/>
      <c r="F711" s="112"/>
      <c r="G711" s="114"/>
      <c r="H711" s="115"/>
      <c r="I711" s="55"/>
      <c r="L711" s="53" t="str">
        <f>IF(OR(F711="", G711=""), "", IFERROR(INDEX('Sub Contractors'!$C$11:$C$49, MATCH(F711, 'Sub Contractors'!$B$11:$B$49, 0)), ""))</f>
        <v/>
      </c>
      <c r="M711" s="44" t="str">
        <f t="shared" si="30"/>
        <v/>
      </c>
      <c r="O711" s="19" t="str">
        <f>IF($B711="", "", IF(OR($B711&lt;'Intro &amp; Setup'!$BS$4, $B711&gt;'Intro &amp; Setup'!$BS$2), "X", ""))</f>
        <v/>
      </c>
      <c r="Q711" s="19" t="str">
        <f t="shared" si="31"/>
        <v/>
      </c>
      <c r="S711" s="75">
        <f t="shared" si="32"/>
        <v>0</v>
      </c>
    </row>
    <row r="712" spans="1:19" x14ac:dyDescent="0.25">
      <c r="A712" s="55"/>
      <c r="B712" s="111"/>
      <c r="C712" s="112"/>
      <c r="D712" s="113"/>
      <c r="E712" s="113"/>
      <c r="F712" s="112"/>
      <c r="G712" s="114"/>
      <c r="H712" s="115"/>
      <c r="I712" s="55"/>
      <c r="L712" s="53" t="str">
        <f>IF(OR(F712="", G712=""), "", IFERROR(INDEX('Sub Contractors'!$C$11:$C$49, MATCH(F712, 'Sub Contractors'!$B$11:$B$49, 0)), ""))</f>
        <v/>
      </c>
      <c r="M712" s="44" t="str">
        <f t="shared" si="30"/>
        <v/>
      </c>
      <c r="O712" s="19" t="str">
        <f>IF($B712="", "", IF(OR($B712&lt;'Intro &amp; Setup'!$BS$4, $B712&gt;'Intro &amp; Setup'!$BS$2), "X", ""))</f>
        <v/>
      </c>
      <c r="Q712" s="19" t="str">
        <f t="shared" si="31"/>
        <v/>
      </c>
      <c r="S712" s="75">
        <f t="shared" si="32"/>
        <v>0</v>
      </c>
    </row>
    <row r="713" spans="1:19" x14ac:dyDescent="0.25">
      <c r="A713" s="55"/>
      <c r="B713" s="111"/>
      <c r="C713" s="112"/>
      <c r="D713" s="113"/>
      <c r="E713" s="113"/>
      <c r="F713" s="112"/>
      <c r="G713" s="114"/>
      <c r="H713" s="115"/>
      <c r="I713" s="55"/>
      <c r="L713" s="53" t="str">
        <f>IF(OR(F713="", G713=""), "", IFERROR(INDEX('Sub Contractors'!$C$11:$C$49, MATCH(F713, 'Sub Contractors'!$B$11:$B$49, 0)), ""))</f>
        <v/>
      </c>
      <c r="M713" s="44" t="str">
        <f t="shared" si="30"/>
        <v/>
      </c>
      <c r="O713" s="19" t="str">
        <f>IF($B713="", "", IF(OR($B713&lt;'Intro &amp; Setup'!$BS$4, $B713&gt;'Intro &amp; Setup'!$BS$2), "X", ""))</f>
        <v/>
      </c>
      <c r="Q713" s="19" t="str">
        <f t="shared" si="31"/>
        <v/>
      </c>
      <c r="S713" s="75">
        <f t="shared" si="32"/>
        <v>0</v>
      </c>
    </row>
    <row r="714" spans="1:19" x14ac:dyDescent="0.25">
      <c r="A714" s="55"/>
      <c r="B714" s="111"/>
      <c r="C714" s="112"/>
      <c r="D714" s="113"/>
      <c r="E714" s="113"/>
      <c r="F714" s="112"/>
      <c r="G714" s="114"/>
      <c r="H714" s="115"/>
      <c r="I714" s="55"/>
      <c r="L714" s="53" t="str">
        <f>IF(OR(F714="", G714=""), "", IFERROR(INDEX('Sub Contractors'!$C$11:$C$49, MATCH(F714, 'Sub Contractors'!$B$11:$B$49, 0)), ""))</f>
        <v/>
      </c>
      <c r="M714" s="44" t="str">
        <f t="shared" si="30"/>
        <v/>
      </c>
      <c r="O714" s="19" t="str">
        <f>IF($B714="", "", IF(OR($B714&lt;'Intro &amp; Setup'!$BS$4, $B714&gt;'Intro &amp; Setup'!$BS$2), "X", ""))</f>
        <v/>
      </c>
      <c r="Q714" s="19" t="str">
        <f t="shared" si="31"/>
        <v/>
      </c>
      <c r="S714" s="75">
        <f t="shared" si="32"/>
        <v>0</v>
      </c>
    </row>
    <row r="715" spans="1:19" x14ac:dyDescent="0.25">
      <c r="A715" s="55"/>
      <c r="B715" s="111"/>
      <c r="C715" s="112"/>
      <c r="D715" s="113"/>
      <c r="E715" s="113"/>
      <c r="F715" s="112"/>
      <c r="G715" s="114"/>
      <c r="H715" s="115"/>
      <c r="I715" s="55"/>
      <c r="L715" s="53" t="str">
        <f>IF(OR(F715="", G715=""), "", IFERROR(INDEX('Sub Contractors'!$C$11:$C$49, MATCH(F715, 'Sub Contractors'!$B$11:$B$49, 0)), ""))</f>
        <v/>
      </c>
      <c r="M715" s="44" t="str">
        <f t="shared" si="30"/>
        <v/>
      </c>
      <c r="O715" s="19" t="str">
        <f>IF($B715="", "", IF(OR($B715&lt;'Intro &amp; Setup'!$BS$4, $B715&gt;'Intro &amp; Setup'!$BS$2), "X", ""))</f>
        <v/>
      </c>
      <c r="Q715" s="19" t="str">
        <f t="shared" si="31"/>
        <v/>
      </c>
      <c r="S715" s="75">
        <f t="shared" si="32"/>
        <v>0</v>
      </c>
    </row>
    <row r="716" spans="1:19" x14ac:dyDescent="0.25">
      <c r="A716" s="55"/>
      <c r="B716" s="111"/>
      <c r="C716" s="112"/>
      <c r="D716" s="113"/>
      <c r="E716" s="113"/>
      <c r="F716" s="112"/>
      <c r="G716" s="114"/>
      <c r="H716" s="115"/>
      <c r="I716" s="55"/>
      <c r="L716" s="53" t="str">
        <f>IF(OR(F716="", G716=""), "", IFERROR(INDEX('Sub Contractors'!$C$11:$C$49, MATCH(F716, 'Sub Contractors'!$B$11:$B$49, 0)), ""))</f>
        <v/>
      </c>
      <c r="M716" s="44" t="str">
        <f t="shared" ref="M716:M779" si="33">IF($L716="", "", $L716*$G716*24)</f>
        <v/>
      </c>
      <c r="O716" s="19" t="str">
        <f>IF($B716="", "", IF(OR($B716&lt;'Intro &amp; Setup'!$BS$4, $B716&gt;'Intro &amp; Setup'!$BS$2), "X", ""))</f>
        <v/>
      </c>
      <c r="Q716" s="19" t="str">
        <f t="shared" ref="Q716:Q779" si="34">IF($B716="", "", TEXT($B716, "mmm yyyy"))</f>
        <v/>
      </c>
      <c r="S716" s="75">
        <f t="shared" ref="S716:S779" si="35">$E716-$D716-$H716</f>
        <v>0</v>
      </c>
    </row>
    <row r="717" spans="1:19" x14ac:dyDescent="0.25">
      <c r="A717" s="55"/>
      <c r="B717" s="111"/>
      <c r="C717" s="112"/>
      <c r="D717" s="113"/>
      <c r="E717" s="113"/>
      <c r="F717" s="112"/>
      <c r="G717" s="114"/>
      <c r="H717" s="115"/>
      <c r="I717" s="55"/>
      <c r="L717" s="53" t="str">
        <f>IF(OR(F717="", G717=""), "", IFERROR(INDEX('Sub Contractors'!$C$11:$C$49, MATCH(F717, 'Sub Contractors'!$B$11:$B$49, 0)), ""))</f>
        <v/>
      </c>
      <c r="M717" s="44" t="str">
        <f t="shared" si="33"/>
        <v/>
      </c>
      <c r="O717" s="19" t="str">
        <f>IF($B717="", "", IF(OR($B717&lt;'Intro &amp; Setup'!$BS$4, $B717&gt;'Intro &amp; Setup'!$BS$2), "X", ""))</f>
        <v/>
      </c>
      <c r="Q717" s="19" t="str">
        <f t="shared" si="34"/>
        <v/>
      </c>
      <c r="S717" s="75">
        <f t="shared" si="35"/>
        <v>0</v>
      </c>
    </row>
    <row r="718" spans="1:19" x14ac:dyDescent="0.25">
      <c r="A718" s="55"/>
      <c r="B718" s="111"/>
      <c r="C718" s="112"/>
      <c r="D718" s="113"/>
      <c r="E718" s="113"/>
      <c r="F718" s="112"/>
      <c r="G718" s="114"/>
      <c r="H718" s="115"/>
      <c r="I718" s="55"/>
      <c r="L718" s="53" t="str">
        <f>IF(OR(F718="", G718=""), "", IFERROR(INDEX('Sub Contractors'!$C$11:$C$49, MATCH(F718, 'Sub Contractors'!$B$11:$B$49, 0)), ""))</f>
        <v/>
      </c>
      <c r="M718" s="44" t="str">
        <f t="shared" si="33"/>
        <v/>
      </c>
      <c r="O718" s="19" t="str">
        <f>IF($B718="", "", IF(OR($B718&lt;'Intro &amp; Setup'!$BS$4, $B718&gt;'Intro &amp; Setup'!$BS$2), "X", ""))</f>
        <v/>
      </c>
      <c r="Q718" s="19" t="str">
        <f t="shared" si="34"/>
        <v/>
      </c>
      <c r="S718" s="75">
        <f t="shared" si="35"/>
        <v>0</v>
      </c>
    </row>
    <row r="719" spans="1:19" x14ac:dyDescent="0.25">
      <c r="A719" s="55"/>
      <c r="B719" s="111"/>
      <c r="C719" s="112"/>
      <c r="D719" s="113"/>
      <c r="E719" s="113"/>
      <c r="F719" s="112"/>
      <c r="G719" s="114"/>
      <c r="H719" s="115"/>
      <c r="I719" s="55"/>
      <c r="L719" s="53" t="str">
        <f>IF(OR(F719="", G719=""), "", IFERROR(INDEX('Sub Contractors'!$C$11:$C$49, MATCH(F719, 'Sub Contractors'!$B$11:$B$49, 0)), ""))</f>
        <v/>
      </c>
      <c r="M719" s="44" t="str">
        <f t="shared" si="33"/>
        <v/>
      </c>
      <c r="O719" s="19" t="str">
        <f>IF($B719="", "", IF(OR($B719&lt;'Intro &amp; Setup'!$BS$4, $B719&gt;'Intro &amp; Setup'!$BS$2), "X", ""))</f>
        <v/>
      </c>
      <c r="Q719" s="19" t="str">
        <f t="shared" si="34"/>
        <v/>
      </c>
      <c r="S719" s="75">
        <f t="shared" si="35"/>
        <v>0</v>
      </c>
    </row>
    <row r="720" spans="1:19" x14ac:dyDescent="0.25">
      <c r="A720" s="55"/>
      <c r="B720" s="111"/>
      <c r="C720" s="112"/>
      <c r="D720" s="113"/>
      <c r="E720" s="113"/>
      <c r="F720" s="112"/>
      <c r="G720" s="114"/>
      <c r="H720" s="115"/>
      <c r="I720" s="55"/>
      <c r="L720" s="53" t="str">
        <f>IF(OR(F720="", G720=""), "", IFERROR(INDEX('Sub Contractors'!$C$11:$C$49, MATCH(F720, 'Sub Contractors'!$B$11:$B$49, 0)), ""))</f>
        <v/>
      </c>
      <c r="M720" s="44" t="str">
        <f t="shared" si="33"/>
        <v/>
      </c>
      <c r="O720" s="19" t="str">
        <f>IF($B720="", "", IF(OR($B720&lt;'Intro &amp; Setup'!$BS$4, $B720&gt;'Intro &amp; Setup'!$BS$2), "X", ""))</f>
        <v/>
      </c>
      <c r="Q720" s="19" t="str">
        <f t="shared" si="34"/>
        <v/>
      </c>
      <c r="S720" s="75">
        <f t="shared" si="35"/>
        <v>0</v>
      </c>
    </row>
    <row r="721" spans="1:19" x14ac:dyDescent="0.25">
      <c r="A721" s="55"/>
      <c r="B721" s="111"/>
      <c r="C721" s="112"/>
      <c r="D721" s="113"/>
      <c r="E721" s="113"/>
      <c r="F721" s="112"/>
      <c r="G721" s="114"/>
      <c r="H721" s="115"/>
      <c r="I721" s="55"/>
      <c r="L721" s="53" t="str">
        <f>IF(OR(F721="", G721=""), "", IFERROR(INDEX('Sub Contractors'!$C$11:$C$49, MATCH(F721, 'Sub Contractors'!$B$11:$B$49, 0)), ""))</f>
        <v/>
      </c>
      <c r="M721" s="44" t="str">
        <f t="shared" si="33"/>
        <v/>
      </c>
      <c r="O721" s="19" t="str">
        <f>IF($B721="", "", IF(OR($B721&lt;'Intro &amp; Setup'!$BS$4, $B721&gt;'Intro &amp; Setup'!$BS$2), "X", ""))</f>
        <v/>
      </c>
      <c r="Q721" s="19" t="str">
        <f t="shared" si="34"/>
        <v/>
      </c>
      <c r="S721" s="75">
        <f t="shared" si="35"/>
        <v>0</v>
      </c>
    </row>
    <row r="722" spans="1:19" x14ac:dyDescent="0.25">
      <c r="A722" s="55"/>
      <c r="B722" s="111"/>
      <c r="C722" s="112"/>
      <c r="D722" s="113"/>
      <c r="E722" s="113"/>
      <c r="F722" s="112"/>
      <c r="G722" s="114"/>
      <c r="H722" s="115"/>
      <c r="I722" s="55"/>
      <c r="L722" s="53" t="str">
        <f>IF(OR(F722="", G722=""), "", IFERROR(INDEX('Sub Contractors'!$C$11:$C$49, MATCH(F722, 'Sub Contractors'!$B$11:$B$49, 0)), ""))</f>
        <v/>
      </c>
      <c r="M722" s="44" t="str">
        <f t="shared" si="33"/>
        <v/>
      </c>
      <c r="O722" s="19" t="str">
        <f>IF($B722="", "", IF(OR($B722&lt;'Intro &amp; Setup'!$BS$4, $B722&gt;'Intro &amp; Setup'!$BS$2), "X", ""))</f>
        <v/>
      </c>
      <c r="Q722" s="19" t="str">
        <f t="shared" si="34"/>
        <v/>
      </c>
      <c r="S722" s="75">
        <f t="shared" si="35"/>
        <v>0</v>
      </c>
    </row>
    <row r="723" spans="1:19" x14ac:dyDescent="0.25">
      <c r="A723" s="55"/>
      <c r="B723" s="111"/>
      <c r="C723" s="112"/>
      <c r="D723" s="113"/>
      <c r="E723" s="113"/>
      <c r="F723" s="112"/>
      <c r="G723" s="114"/>
      <c r="H723" s="115"/>
      <c r="I723" s="55"/>
      <c r="L723" s="53" t="str">
        <f>IF(OR(F723="", G723=""), "", IFERROR(INDEX('Sub Contractors'!$C$11:$C$49, MATCH(F723, 'Sub Contractors'!$B$11:$B$49, 0)), ""))</f>
        <v/>
      </c>
      <c r="M723" s="44" t="str">
        <f t="shared" si="33"/>
        <v/>
      </c>
      <c r="O723" s="19" t="str">
        <f>IF($B723="", "", IF(OR($B723&lt;'Intro &amp; Setup'!$BS$4, $B723&gt;'Intro &amp; Setup'!$BS$2), "X", ""))</f>
        <v/>
      </c>
      <c r="Q723" s="19" t="str">
        <f t="shared" si="34"/>
        <v/>
      </c>
      <c r="S723" s="75">
        <f t="shared" si="35"/>
        <v>0</v>
      </c>
    </row>
    <row r="724" spans="1:19" x14ac:dyDescent="0.25">
      <c r="A724" s="55"/>
      <c r="B724" s="111"/>
      <c r="C724" s="112"/>
      <c r="D724" s="113"/>
      <c r="E724" s="113"/>
      <c r="F724" s="112"/>
      <c r="G724" s="114"/>
      <c r="H724" s="115"/>
      <c r="I724" s="55"/>
      <c r="L724" s="53" t="str">
        <f>IF(OR(F724="", G724=""), "", IFERROR(INDEX('Sub Contractors'!$C$11:$C$49, MATCH(F724, 'Sub Contractors'!$B$11:$B$49, 0)), ""))</f>
        <v/>
      </c>
      <c r="M724" s="44" t="str">
        <f t="shared" si="33"/>
        <v/>
      </c>
      <c r="O724" s="19" t="str">
        <f>IF($B724="", "", IF(OR($B724&lt;'Intro &amp; Setup'!$BS$4, $B724&gt;'Intro &amp; Setup'!$BS$2), "X", ""))</f>
        <v/>
      </c>
      <c r="Q724" s="19" t="str">
        <f t="shared" si="34"/>
        <v/>
      </c>
      <c r="S724" s="75">
        <f t="shared" si="35"/>
        <v>0</v>
      </c>
    </row>
    <row r="725" spans="1:19" x14ac:dyDescent="0.25">
      <c r="A725" s="55"/>
      <c r="B725" s="111"/>
      <c r="C725" s="112"/>
      <c r="D725" s="113"/>
      <c r="E725" s="113"/>
      <c r="F725" s="112"/>
      <c r="G725" s="114"/>
      <c r="H725" s="115"/>
      <c r="I725" s="55"/>
      <c r="L725" s="53" t="str">
        <f>IF(OR(F725="", G725=""), "", IFERROR(INDEX('Sub Contractors'!$C$11:$C$49, MATCH(F725, 'Sub Contractors'!$B$11:$B$49, 0)), ""))</f>
        <v/>
      </c>
      <c r="M725" s="44" t="str">
        <f t="shared" si="33"/>
        <v/>
      </c>
      <c r="O725" s="19" t="str">
        <f>IF($B725="", "", IF(OR($B725&lt;'Intro &amp; Setup'!$BS$4, $B725&gt;'Intro &amp; Setup'!$BS$2), "X", ""))</f>
        <v/>
      </c>
      <c r="Q725" s="19" t="str">
        <f t="shared" si="34"/>
        <v/>
      </c>
      <c r="S725" s="75">
        <f t="shared" si="35"/>
        <v>0</v>
      </c>
    </row>
    <row r="726" spans="1:19" x14ac:dyDescent="0.25">
      <c r="A726" s="55"/>
      <c r="B726" s="111"/>
      <c r="C726" s="112"/>
      <c r="D726" s="113"/>
      <c r="E726" s="113"/>
      <c r="F726" s="112"/>
      <c r="G726" s="114"/>
      <c r="H726" s="115"/>
      <c r="I726" s="55"/>
      <c r="L726" s="53" t="str">
        <f>IF(OR(F726="", G726=""), "", IFERROR(INDEX('Sub Contractors'!$C$11:$C$49, MATCH(F726, 'Sub Contractors'!$B$11:$B$49, 0)), ""))</f>
        <v/>
      </c>
      <c r="M726" s="44" t="str">
        <f t="shared" si="33"/>
        <v/>
      </c>
      <c r="O726" s="19" t="str">
        <f>IF($B726="", "", IF(OR($B726&lt;'Intro &amp; Setup'!$BS$4, $B726&gt;'Intro &amp; Setup'!$BS$2), "X", ""))</f>
        <v/>
      </c>
      <c r="Q726" s="19" t="str">
        <f t="shared" si="34"/>
        <v/>
      </c>
      <c r="S726" s="75">
        <f t="shared" si="35"/>
        <v>0</v>
      </c>
    </row>
    <row r="727" spans="1:19" x14ac:dyDescent="0.25">
      <c r="A727" s="55"/>
      <c r="B727" s="111"/>
      <c r="C727" s="112"/>
      <c r="D727" s="113"/>
      <c r="E727" s="113"/>
      <c r="F727" s="112"/>
      <c r="G727" s="114"/>
      <c r="H727" s="115"/>
      <c r="I727" s="55"/>
      <c r="L727" s="53" t="str">
        <f>IF(OR(F727="", G727=""), "", IFERROR(INDEX('Sub Contractors'!$C$11:$C$49, MATCH(F727, 'Sub Contractors'!$B$11:$B$49, 0)), ""))</f>
        <v/>
      </c>
      <c r="M727" s="44" t="str">
        <f t="shared" si="33"/>
        <v/>
      </c>
      <c r="O727" s="19" t="str">
        <f>IF($B727="", "", IF(OR($B727&lt;'Intro &amp; Setup'!$BS$4, $B727&gt;'Intro &amp; Setup'!$BS$2), "X", ""))</f>
        <v/>
      </c>
      <c r="Q727" s="19" t="str">
        <f t="shared" si="34"/>
        <v/>
      </c>
      <c r="S727" s="75">
        <f t="shared" si="35"/>
        <v>0</v>
      </c>
    </row>
    <row r="728" spans="1:19" x14ac:dyDescent="0.25">
      <c r="A728" s="55"/>
      <c r="B728" s="111"/>
      <c r="C728" s="112"/>
      <c r="D728" s="113"/>
      <c r="E728" s="113"/>
      <c r="F728" s="112"/>
      <c r="G728" s="114"/>
      <c r="H728" s="115"/>
      <c r="I728" s="55"/>
      <c r="L728" s="53" t="str">
        <f>IF(OR(F728="", G728=""), "", IFERROR(INDEX('Sub Contractors'!$C$11:$C$49, MATCH(F728, 'Sub Contractors'!$B$11:$B$49, 0)), ""))</f>
        <v/>
      </c>
      <c r="M728" s="44" t="str">
        <f t="shared" si="33"/>
        <v/>
      </c>
      <c r="O728" s="19" t="str">
        <f>IF($B728="", "", IF(OR($B728&lt;'Intro &amp; Setup'!$BS$4, $B728&gt;'Intro &amp; Setup'!$BS$2), "X", ""))</f>
        <v/>
      </c>
      <c r="Q728" s="19" t="str">
        <f t="shared" si="34"/>
        <v/>
      </c>
      <c r="S728" s="75">
        <f t="shared" si="35"/>
        <v>0</v>
      </c>
    </row>
    <row r="729" spans="1:19" x14ac:dyDescent="0.25">
      <c r="A729" s="55"/>
      <c r="B729" s="111"/>
      <c r="C729" s="112"/>
      <c r="D729" s="113"/>
      <c r="E729" s="113"/>
      <c r="F729" s="112"/>
      <c r="G729" s="114"/>
      <c r="H729" s="115"/>
      <c r="I729" s="55"/>
      <c r="L729" s="53" t="str">
        <f>IF(OR(F729="", G729=""), "", IFERROR(INDEX('Sub Contractors'!$C$11:$C$49, MATCH(F729, 'Sub Contractors'!$B$11:$B$49, 0)), ""))</f>
        <v/>
      </c>
      <c r="M729" s="44" t="str">
        <f t="shared" si="33"/>
        <v/>
      </c>
      <c r="O729" s="19" t="str">
        <f>IF($B729="", "", IF(OR($B729&lt;'Intro &amp; Setup'!$BS$4, $B729&gt;'Intro &amp; Setup'!$BS$2), "X", ""))</f>
        <v/>
      </c>
      <c r="Q729" s="19" t="str">
        <f t="shared" si="34"/>
        <v/>
      </c>
      <c r="S729" s="75">
        <f t="shared" si="35"/>
        <v>0</v>
      </c>
    </row>
    <row r="730" spans="1:19" x14ac:dyDescent="0.25">
      <c r="A730" s="55"/>
      <c r="B730" s="111"/>
      <c r="C730" s="112"/>
      <c r="D730" s="113"/>
      <c r="E730" s="113"/>
      <c r="F730" s="112"/>
      <c r="G730" s="114"/>
      <c r="H730" s="115"/>
      <c r="I730" s="55"/>
      <c r="L730" s="53" t="str">
        <f>IF(OR(F730="", G730=""), "", IFERROR(INDEX('Sub Contractors'!$C$11:$C$49, MATCH(F730, 'Sub Contractors'!$B$11:$B$49, 0)), ""))</f>
        <v/>
      </c>
      <c r="M730" s="44" t="str">
        <f t="shared" si="33"/>
        <v/>
      </c>
      <c r="O730" s="19" t="str">
        <f>IF($B730="", "", IF(OR($B730&lt;'Intro &amp; Setup'!$BS$4, $B730&gt;'Intro &amp; Setup'!$BS$2), "X", ""))</f>
        <v/>
      </c>
      <c r="Q730" s="19" t="str">
        <f t="shared" si="34"/>
        <v/>
      </c>
      <c r="S730" s="75">
        <f t="shared" si="35"/>
        <v>0</v>
      </c>
    </row>
    <row r="731" spans="1:19" x14ac:dyDescent="0.25">
      <c r="A731" s="55"/>
      <c r="B731" s="111"/>
      <c r="C731" s="112"/>
      <c r="D731" s="113"/>
      <c r="E731" s="113"/>
      <c r="F731" s="112"/>
      <c r="G731" s="114"/>
      <c r="H731" s="115"/>
      <c r="I731" s="55"/>
      <c r="L731" s="53" t="str">
        <f>IF(OR(F731="", G731=""), "", IFERROR(INDEX('Sub Contractors'!$C$11:$C$49, MATCH(F731, 'Sub Contractors'!$B$11:$B$49, 0)), ""))</f>
        <v/>
      </c>
      <c r="M731" s="44" t="str">
        <f t="shared" si="33"/>
        <v/>
      </c>
      <c r="O731" s="19" t="str">
        <f>IF($B731="", "", IF(OR($B731&lt;'Intro &amp; Setup'!$BS$4, $B731&gt;'Intro &amp; Setup'!$BS$2), "X", ""))</f>
        <v/>
      </c>
      <c r="Q731" s="19" t="str">
        <f t="shared" si="34"/>
        <v/>
      </c>
      <c r="S731" s="75">
        <f t="shared" si="35"/>
        <v>0</v>
      </c>
    </row>
    <row r="732" spans="1:19" x14ac:dyDescent="0.25">
      <c r="A732" s="55"/>
      <c r="B732" s="111"/>
      <c r="C732" s="112"/>
      <c r="D732" s="113"/>
      <c r="E732" s="113"/>
      <c r="F732" s="112"/>
      <c r="G732" s="114"/>
      <c r="H732" s="115"/>
      <c r="I732" s="55"/>
      <c r="L732" s="53" t="str">
        <f>IF(OR(F732="", G732=""), "", IFERROR(INDEX('Sub Contractors'!$C$11:$C$49, MATCH(F732, 'Sub Contractors'!$B$11:$B$49, 0)), ""))</f>
        <v/>
      </c>
      <c r="M732" s="44" t="str">
        <f t="shared" si="33"/>
        <v/>
      </c>
      <c r="O732" s="19" t="str">
        <f>IF($B732="", "", IF(OR($B732&lt;'Intro &amp; Setup'!$BS$4, $B732&gt;'Intro &amp; Setup'!$BS$2), "X", ""))</f>
        <v/>
      </c>
      <c r="Q732" s="19" t="str">
        <f t="shared" si="34"/>
        <v/>
      </c>
      <c r="S732" s="75">
        <f t="shared" si="35"/>
        <v>0</v>
      </c>
    </row>
    <row r="733" spans="1:19" x14ac:dyDescent="0.25">
      <c r="A733" s="55"/>
      <c r="B733" s="111"/>
      <c r="C733" s="112"/>
      <c r="D733" s="113"/>
      <c r="E733" s="113"/>
      <c r="F733" s="112"/>
      <c r="G733" s="114"/>
      <c r="H733" s="115"/>
      <c r="I733" s="55"/>
      <c r="L733" s="53" t="str">
        <f>IF(OR(F733="", G733=""), "", IFERROR(INDEX('Sub Contractors'!$C$11:$C$49, MATCH(F733, 'Sub Contractors'!$B$11:$B$49, 0)), ""))</f>
        <v/>
      </c>
      <c r="M733" s="44" t="str">
        <f t="shared" si="33"/>
        <v/>
      </c>
      <c r="O733" s="19" t="str">
        <f>IF($B733="", "", IF(OR($B733&lt;'Intro &amp; Setup'!$BS$4, $B733&gt;'Intro &amp; Setup'!$BS$2), "X", ""))</f>
        <v/>
      </c>
      <c r="Q733" s="19" t="str">
        <f t="shared" si="34"/>
        <v/>
      </c>
      <c r="S733" s="75">
        <f t="shared" si="35"/>
        <v>0</v>
      </c>
    </row>
    <row r="734" spans="1:19" x14ac:dyDescent="0.25">
      <c r="A734" s="55"/>
      <c r="B734" s="111"/>
      <c r="C734" s="112"/>
      <c r="D734" s="113"/>
      <c r="E734" s="113"/>
      <c r="F734" s="112"/>
      <c r="G734" s="114"/>
      <c r="H734" s="115"/>
      <c r="I734" s="55"/>
      <c r="L734" s="53" t="str">
        <f>IF(OR(F734="", G734=""), "", IFERROR(INDEX('Sub Contractors'!$C$11:$C$49, MATCH(F734, 'Sub Contractors'!$B$11:$B$49, 0)), ""))</f>
        <v/>
      </c>
      <c r="M734" s="44" t="str">
        <f t="shared" si="33"/>
        <v/>
      </c>
      <c r="O734" s="19" t="str">
        <f>IF($B734="", "", IF(OR($B734&lt;'Intro &amp; Setup'!$BS$4, $B734&gt;'Intro &amp; Setup'!$BS$2), "X", ""))</f>
        <v/>
      </c>
      <c r="Q734" s="19" t="str">
        <f t="shared" si="34"/>
        <v/>
      </c>
      <c r="S734" s="75">
        <f t="shared" si="35"/>
        <v>0</v>
      </c>
    </row>
    <row r="735" spans="1:19" x14ac:dyDescent="0.25">
      <c r="A735" s="55"/>
      <c r="B735" s="111"/>
      <c r="C735" s="112"/>
      <c r="D735" s="113"/>
      <c r="E735" s="113"/>
      <c r="F735" s="112"/>
      <c r="G735" s="114"/>
      <c r="H735" s="115"/>
      <c r="I735" s="55"/>
      <c r="L735" s="53" t="str">
        <f>IF(OR(F735="", G735=""), "", IFERROR(INDEX('Sub Contractors'!$C$11:$C$49, MATCH(F735, 'Sub Contractors'!$B$11:$B$49, 0)), ""))</f>
        <v/>
      </c>
      <c r="M735" s="44" t="str">
        <f t="shared" si="33"/>
        <v/>
      </c>
      <c r="O735" s="19" t="str">
        <f>IF($B735="", "", IF(OR($B735&lt;'Intro &amp; Setup'!$BS$4, $B735&gt;'Intro &amp; Setup'!$BS$2), "X", ""))</f>
        <v/>
      </c>
      <c r="Q735" s="19" t="str">
        <f t="shared" si="34"/>
        <v/>
      </c>
      <c r="S735" s="75">
        <f t="shared" si="35"/>
        <v>0</v>
      </c>
    </row>
    <row r="736" spans="1:19" x14ac:dyDescent="0.25">
      <c r="A736" s="55"/>
      <c r="B736" s="111"/>
      <c r="C736" s="112"/>
      <c r="D736" s="113"/>
      <c r="E736" s="113"/>
      <c r="F736" s="112"/>
      <c r="G736" s="114"/>
      <c r="H736" s="115"/>
      <c r="I736" s="55"/>
      <c r="L736" s="53" t="str">
        <f>IF(OR(F736="", G736=""), "", IFERROR(INDEX('Sub Contractors'!$C$11:$C$49, MATCH(F736, 'Sub Contractors'!$B$11:$B$49, 0)), ""))</f>
        <v/>
      </c>
      <c r="M736" s="44" t="str">
        <f t="shared" si="33"/>
        <v/>
      </c>
      <c r="O736" s="19" t="str">
        <f>IF($B736="", "", IF(OR($B736&lt;'Intro &amp; Setup'!$BS$4, $B736&gt;'Intro &amp; Setup'!$BS$2), "X", ""))</f>
        <v/>
      </c>
      <c r="Q736" s="19" t="str">
        <f t="shared" si="34"/>
        <v/>
      </c>
      <c r="S736" s="75">
        <f t="shared" si="35"/>
        <v>0</v>
      </c>
    </row>
    <row r="737" spans="1:19" x14ac:dyDescent="0.25">
      <c r="A737" s="55"/>
      <c r="B737" s="111"/>
      <c r="C737" s="112"/>
      <c r="D737" s="113"/>
      <c r="E737" s="113"/>
      <c r="F737" s="112"/>
      <c r="G737" s="114"/>
      <c r="H737" s="115"/>
      <c r="I737" s="55"/>
      <c r="L737" s="53" t="str">
        <f>IF(OR(F737="", G737=""), "", IFERROR(INDEX('Sub Contractors'!$C$11:$C$49, MATCH(F737, 'Sub Contractors'!$B$11:$B$49, 0)), ""))</f>
        <v/>
      </c>
      <c r="M737" s="44" t="str">
        <f t="shared" si="33"/>
        <v/>
      </c>
      <c r="O737" s="19" t="str">
        <f>IF($B737="", "", IF(OR($B737&lt;'Intro &amp; Setup'!$BS$4, $B737&gt;'Intro &amp; Setup'!$BS$2), "X", ""))</f>
        <v/>
      </c>
      <c r="Q737" s="19" t="str">
        <f t="shared" si="34"/>
        <v/>
      </c>
      <c r="S737" s="75">
        <f t="shared" si="35"/>
        <v>0</v>
      </c>
    </row>
    <row r="738" spans="1:19" x14ac:dyDescent="0.25">
      <c r="A738" s="55"/>
      <c r="B738" s="111"/>
      <c r="C738" s="112"/>
      <c r="D738" s="113"/>
      <c r="E738" s="113"/>
      <c r="F738" s="112"/>
      <c r="G738" s="114"/>
      <c r="H738" s="115"/>
      <c r="I738" s="55"/>
      <c r="L738" s="53" t="str">
        <f>IF(OR(F738="", G738=""), "", IFERROR(INDEX('Sub Contractors'!$C$11:$C$49, MATCH(F738, 'Sub Contractors'!$B$11:$B$49, 0)), ""))</f>
        <v/>
      </c>
      <c r="M738" s="44" t="str">
        <f t="shared" si="33"/>
        <v/>
      </c>
      <c r="O738" s="19" t="str">
        <f>IF($B738="", "", IF(OR($B738&lt;'Intro &amp; Setup'!$BS$4, $B738&gt;'Intro &amp; Setup'!$BS$2), "X", ""))</f>
        <v/>
      </c>
      <c r="Q738" s="19" t="str">
        <f t="shared" si="34"/>
        <v/>
      </c>
      <c r="S738" s="75">
        <f t="shared" si="35"/>
        <v>0</v>
      </c>
    </row>
    <row r="739" spans="1:19" x14ac:dyDescent="0.25">
      <c r="A739" s="55"/>
      <c r="B739" s="111"/>
      <c r="C739" s="112"/>
      <c r="D739" s="113"/>
      <c r="E739" s="113"/>
      <c r="F739" s="112"/>
      <c r="G739" s="114"/>
      <c r="H739" s="115"/>
      <c r="I739" s="55"/>
      <c r="L739" s="53" t="str">
        <f>IF(OR(F739="", G739=""), "", IFERROR(INDEX('Sub Contractors'!$C$11:$C$49, MATCH(F739, 'Sub Contractors'!$B$11:$B$49, 0)), ""))</f>
        <v/>
      </c>
      <c r="M739" s="44" t="str">
        <f t="shared" si="33"/>
        <v/>
      </c>
      <c r="O739" s="19" t="str">
        <f>IF($B739="", "", IF(OR($B739&lt;'Intro &amp; Setup'!$BS$4, $B739&gt;'Intro &amp; Setup'!$BS$2), "X", ""))</f>
        <v/>
      </c>
      <c r="Q739" s="19" t="str">
        <f t="shared" si="34"/>
        <v/>
      </c>
      <c r="S739" s="75">
        <f t="shared" si="35"/>
        <v>0</v>
      </c>
    </row>
    <row r="740" spans="1:19" x14ac:dyDescent="0.25">
      <c r="A740" s="55"/>
      <c r="B740" s="111"/>
      <c r="C740" s="112"/>
      <c r="D740" s="113"/>
      <c r="E740" s="113"/>
      <c r="F740" s="112"/>
      <c r="G740" s="114"/>
      <c r="H740" s="115"/>
      <c r="I740" s="55"/>
      <c r="L740" s="53" t="str">
        <f>IF(OR(F740="", G740=""), "", IFERROR(INDEX('Sub Contractors'!$C$11:$C$49, MATCH(F740, 'Sub Contractors'!$B$11:$B$49, 0)), ""))</f>
        <v/>
      </c>
      <c r="M740" s="44" t="str">
        <f t="shared" si="33"/>
        <v/>
      </c>
      <c r="O740" s="19" t="str">
        <f>IF($B740="", "", IF(OR($B740&lt;'Intro &amp; Setup'!$BS$4, $B740&gt;'Intro &amp; Setup'!$BS$2), "X", ""))</f>
        <v/>
      </c>
      <c r="Q740" s="19" t="str">
        <f t="shared" si="34"/>
        <v/>
      </c>
      <c r="S740" s="75">
        <f t="shared" si="35"/>
        <v>0</v>
      </c>
    </row>
    <row r="741" spans="1:19" x14ac:dyDescent="0.25">
      <c r="A741" s="55"/>
      <c r="B741" s="111"/>
      <c r="C741" s="112"/>
      <c r="D741" s="113"/>
      <c r="E741" s="113"/>
      <c r="F741" s="112"/>
      <c r="G741" s="114"/>
      <c r="H741" s="115"/>
      <c r="I741" s="55"/>
      <c r="L741" s="53" t="str">
        <f>IF(OR(F741="", G741=""), "", IFERROR(INDEX('Sub Contractors'!$C$11:$C$49, MATCH(F741, 'Sub Contractors'!$B$11:$B$49, 0)), ""))</f>
        <v/>
      </c>
      <c r="M741" s="44" t="str">
        <f t="shared" si="33"/>
        <v/>
      </c>
      <c r="O741" s="19" t="str">
        <f>IF($B741="", "", IF(OR($B741&lt;'Intro &amp; Setup'!$BS$4, $B741&gt;'Intro &amp; Setup'!$BS$2), "X", ""))</f>
        <v/>
      </c>
      <c r="Q741" s="19" t="str">
        <f t="shared" si="34"/>
        <v/>
      </c>
      <c r="S741" s="75">
        <f t="shared" si="35"/>
        <v>0</v>
      </c>
    </row>
    <row r="742" spans="1:19" x14ac:dyDescent="0.25">
      <c r="A742" s="55"/>
      <c r="B742" s="111"/>
      <c r="C742" s="112"/>
      <c r="D742" s="113"/>
      <c r="E742" s="113"/>
      <c r="F742" s="112"/>
      <c r="G742" s="114"/>
      <c r="H742" s="115"/>
      <c r="I742" s="55"/>
      <c r="L742" s="53" t="str">
        <f>IF(OR(F742="", G742=""), "", IFERROR(INDEX('Sub Contractors'!$C$11:$C$49, MATCH(F742, 'Sub Contractors'!$B$11:$B$49, 0)), ""))</f>
        <v/>
      </c>
      <c r="M742" s="44" t="str">
        <f t="shared" si="33"/>
        <v/>
      </c>
      <c r="O742" s="19" t="str">
        <f>IF($B742="", "", IF(OR($B742&lt;'Intro &amp; Setup'!$BS$4, $B742&gt;'Intro &amp; Setup'!$BS$2), "X", ""))</f>
        <v/>
      </c>
      <c r="Q742" s="19" t="str">
        <f t="shared" si="34"/>
        <v/>
      </c>
      <c r="S742" s="75">
        <f t="shared" si="35"/>
        <v>0</v>
      </c>
    </row>
    <row r="743" spans="1:19" x14ac:dyDescent="0.25">
      <c r="A743" s="55"/>
      <c r="B743" s="111"/>
      <c r="C743" s="112"/>
      <c r="D743" s="113"/>
      <c r="E743" s="113"/>
      <c r="F743" s="112"/>
      <c r="G743" s="114"/>
      <c r="H743" s="115"/>
      <c r="I743" s="55"/>
      <c r="L743" s="53" t="str">
        <f>IF(OR(F743="", G743=""), "", IFERROR(INDEX('Sub Contractors'!$C$11:$C$49, MATCH(F743, 'Sub Contractors'!$B$11:$B$49, 0)), ""))</f>
        <v/>
      </c>
      <c r="M743" s="44" t="str">
        <f t="shared" si="33"/>
        <v/>
      </c>
      <c r="O743" s="19" t="str">
        <f>IF($B743="", "", IF(OR($B743&lt;'Intro &amp; Setup'!$BS$4, $B743&gt;'Intro &amp; Setup'!$BS$2), "X", ""))</f>
        <v/>
      </c>
      <c r="Q743" s="19" t="str">
        <f t="shared" si="34"/>
        <v/>
      </c>
      <c r="S743" s="75">
        <f t="shared" si="35"/>
        <v>0</v>
      </c>
    </row>
    <row r="744" spans="1:19" x14ac:dyDescent="0.25">
      <c r="A744" s="55"/>
      <c r="B744" s="111"/>
      <c r="C744" s="112"/>
      <c r="D744" s="113"/>
      <c r="E744" s="113"/>
      <c r="F744" s="112"/>
      <c r="G744" s="114"/>
      <c r="H744" s="115"/>
      <c r="I744" s="55"/>
      <c r="L744" s="53" t="str">
        <f>IF(OR(F744="", G744=""), "", IFERROR(INDEX('Sub Contractors'!$C$11:$C$49, MATCH(F744, 'Sub Contractors'!$B$11:$B$49, 0)), ""))</f>
        <v/>
      </c>
      <c r="M744" s="44" t="str">
        <f t="shared" si="33"/>
        <v/>
      </c>
      <c r="O744" s="19" t="str">
        <f>IF($B744="", "", IF(OR($B744&lt;'Intro &amp; Setup'!$BS$4, $B744&gt;'Intro &amp; Setup'!$BS$2), "X", ""))</f>
        <v/>
      </c>
      <c r="Q744" s="19" t="str">
        <f t="shared" si="34"/>
        <v/>
      </c>
      <c r="S744" s="75">
        <f t="shared" si="35"/>
        <v>0</v>
      </c>
    </row>
    <row r="745" spans="1:19" x14ac:dyDescent="0.25">
      <c r="A745" s="55"/>
      <c r="B745" s="111"/>
      <c r="C745" s="112"/>
      <c r="D745" s="113"/>
      <c r="E745" s="113"/>
      <c r="F745" s="112"/>
      <c r="G745" s="114"/>
      <c r="H745" s="115"/>
      <c r="I745" s="55"/>
      <c r="L745" s="53" t="str">
        <f>IF(OR(F745="", G745=""), "", IFERROR(INDEX('Sub Contractors'!$C$11:$C$49, MATCH(F745, 'Sub Contractors'!$B$11:$B$49, 0)), ""))</f>
        <v/>
      </c>
      <c r="M745" s="44" t="str">
        <f t="shared" si="33"/>
        <v/>
      </c>
      <c r="O745" s="19" t="str">
        <f>IF($B745="", "", IF(OR($B745&lt;'Intro &amp; Setup'!$BS$4, $B745&gt;'Intro &amp; Setup'!$BS$2), "X", ""))</f>
        <v/>
      </c>
      <c r="Q745" s="19" t="str">
        <f t="shared" si="34"/>
        <v/>
      </c>
      <c r="S745" s="75">
        <f t="shared" si="35"/>
        <v>0</v>
      </c>
    </row>
    <row r="746" spans="1:19" x14ac:dyDescent="0.25">
      <c r="A746" s="55"/>
      <c r="B746" s="111"/>
      <c r="C746" s="112"/>
      <c r="D746" s="113"/>
      <c r="E746" s="113"/>
      <c r="F746" s="112"/>
      <c r="G746" s="114"/>
      <c r="H746" s="115"/>
      <c r="I746" s="55"/>
      <c r="L746" s="53" t="str">
        <f>IF(OR(F746="", G746=""), "", IFERROR(INDEX('Sub Contractors'!$C$11:$C$49, MATCH(F746, 'Sub Contractors'!$B$11:$B$49, 0)), ""))</f>
        <v/>
      </c>
      <c r="M746" s="44" t="str">
        <f t="shared" si="33"/>
        <v/>
      </c>
      <c r="O746" s="19" t="str">
        <f>IF($B746="", "", IF(OR($B746&lt;'Intro &amp; Setup'!$BS$4, $B746&gt;'Intro &amp; Setup'!$BS$2), "X", ""))</f>
        <v/>
      </c>
      <c r="Q746" s="19" t="str">
        <f t="shared" si="34"/>
        <v/>
      </c>
      <c r="S746" s="75">
        <f t="shared" si="35"/>
        <v>0</v>
      </c>
    </row>
    <row r="747" spans="1:19" x14ac:dyDescent="0.25">
      <c r="A747" s="55"/>
      <c r="B747" s="111"/>
      <c r="C747" s="112"/>
      <c r="D747" s="113"/>
      <c r="E747" s="113"/>
      <c r="F747" s="112"/>
      <c r="G747" s="114"/>
      <c r="H747" s="115"/>
      <c r="I747" s="55"/>
      <c r="L747" s="53" t="str">
        <f>IF(OR(F747="", G747=""), "", IFERROR(INDEX('Sub Contractors'!$C$11:$C$49, MATCH(F747, 'Sub Contractors'!$B$11:$B$49, 0)), ""))</f>
        <v/>
      </c>
      <c r="M747" s="44" t="str">
        <f t="shared" si="33"/>
        <v/>
      </c>
      <c r="O747" s="19" t="str">
        <f>IF($B747="", "", IF(OR($B747&lt;'Intro &amp; Setup'!$BS$4, $B747&gt;'Intro &amp; Setup'!$BS$2), "X", ""))</f>
        <v/>
      </c>
      <c r="Q747" s="19" t="str">
        <f t="shared" si="34"/>
        <v/>
      </c>
      <c r="S747" s="75">
        <f t="shared" si="35"/>
        <v>0</v>
      </c>
    </row>
    <row r="748" spans="1:19" x14ac:dyDescent="0.25">
      <c r="A748" s="55"/>
      <c r="B748" s="111"/>
      <c r="C748" s="112"/>
      <c r="D748" s="113"/>
      <c r="E748" s="113"/>
      <c r="F748" s="112"/>
      <c r="G748" s="114"/>
      <c r="H748" s="115"/>
      <c r="I748" s="55"/>
      <c r="L748" s="53" t="str">
        <f>IF(OR(F748="", G748=""), "", IFERROR(INDEX('Sub Contractors'!$C$11:$C$49, MATCH(F748, 'Sub Contractors'!$B$11:$B$49, 0)), ""))</f>
        <v/>
      </c>
      <c r="M748" s="44" t="str">
        <f t="shared" si="33"/>
        <v/>
      </c>
      <c r="O748" s="19" t="str">
        <f>IF($B748="", "", IF(OR($B748&lt;'Intro &amp; Setup'!$BS$4, $B748&gt;'Intro &amp; Setup'!$BS$2), "X", ""))</f>
        <v/>
      </c>
      <c r="Q748" s="19" t="str">
        <f t="shared" si="34"/>
        <v/>
      </c>
      <c r="S748" s="75">
        <f t="shared" si="35"/>
        <v>0</v>
      </c>
    </row>
    <row r="749" spans="1:19" x14ac:dyDescent="0.25">
      <c r="A749" s="55"/>
      <c r="B749" s="111"/>
      <c r="C749" s="112"/>
      <c r="D749" s="113"/>
      <c r="E749" s="113"/>
      <c r="F749" s="112"/>
      <c r="G749" s="114"/>
      <c r="H749" s="115"/>
      <c r="I749" s="55"/>
      <c r="L749" s="53" t="str">
        <f>IF(OR(F749="", G749=""), "", IFERROR(INDEX('Sub Contractors'!$C$11:$C$49, MATCH(F749, 'Sub Contractors'!$B$11:$B$49, 0)), ""))</f>
        <v/>
      </c>
      <c r="M749" s="44" t="str">
        <f t="shared" si="33"/>
        <v/>
      </c>
      <c r="O749" s="19" t="str">
        <f>IF($B749="", "", IF(OR($B749&lt;'Intro &amp; Setup'!$BS$4, $B749&gt;'Intro &amp; Setup'!$BS$2), "X", ""))</f>
        <v/>
      </c>
      <c r="Q749" s="19" t="str">
        <f t="shared" si="34"/>
        <v/>
      </c>
      <c r="S749" s="75">
        <f t="shared" si="35"/>
        <v>0</v>
      </c>
    </row>
    <row r="750" spans="1:19" x14ac:dyDescent="0.25">
      <c r="A750" s="55"/>
      <c r="B750" s="111"/>
      <c r="C750" s="112"/>
      <c r="D750" s="113"/>
      <c r="E750" s="113"/>
      <c r="F750" s="112"/>
      <c r="G750" s="114"/>
      <c r="H750" s="115"/>
      <c r="I750" s="55"/>
      <c r="L750" s="53" t="str">
        <f>IF(OR(F750="", G750=""), "", IFERROR(INDEX('Sub Contractors'!$C$11:$C$49, MATCH(F750, 'Sub Contractors'!$B$11:$B$49, 0)), ""))</f>
        <v/>
      </c>
      <c r="M750" s="44" t="str">
        <f t="shared" si="33"/>
        <v/>
      </c>
      <c r="O750" s="19" t="str">
        <f>IF($B750="", "", IF(OR($B750&lt;'Intro &amp; Setup'!$BS$4, $B750&gt;'Intro &amp; Setup'!$BS$2), "X", ""))</f>
        <v/>
      </c>
      <c r="Q750" s="19" t="str">
        <f t="shared" si="34"/>
        <v/>
      </c>
      <c r="S750" s="75">
        <f t="shared" si="35"/>
        <v>0</v>
      </c>
    </row>
    <row r="751" spans="1:19" x14ac:dyDescent="0.25">
      <c r="A751" s="55"/>
      <c r="B751" s="111"/>
      <c r="C751" s="112"/>
      <c r="D751" s="113"/>
      <c r="E751" s="113"/>
      <c r="F751" s="112"/>
      <c r="G751" s="114"/>
      <c r="H751" s="115"/>
      <c r="I751" s="55"/>
      <c r="L751" s="53" t="str">
        <f>IF(OR(F751="", G751=""), "", IFERROR(INDEX('Sub Contractors'!$C$11:$C$49, MATCH(F751, 'Sub Contractors'!$B$11:$B$49, 0)), ""))</f>
        <v/>
      </c>
      <c r="M751" s="44" t="str">
        <f t="shared" si="33"/>
        <v/>
      </c>
      <c r="O751" s="19" t="str">
        <f>IF($B751="", "", IF(OR($B751&lt;'Intro &amp; Setup'!$BS$4, $B751&gt;'Intro &amp; Setup'!$BS$2), "X", ""))</f>
        <v/>
      </c>
      <c r="Q751" s="19" t="str">
        <f t="shared" si="34"/>
        <v/>
      </c>
      <c r="S751" s="75">
        <f t="shared" si="35"/>
        <v>0</v>
      </c>
    </row>
    <row r="752" spans="1:19" x14ac:dyDescent="0.25">
      <c r="A752" s="55"/>
      <c r="B752" s="111"/>
      <c r="C752" s="112"/>
      <c r="D752" s="113"/>
      <c r="E752" s="113"/>
      <c r="F752" s="112"/>
      <c r="G752" s="114"/>
      <c r="H752" s="115"/>
      <c r="I752" s="55"/>
      <c r="L752" s="53" t="str">
        <f>IF(OR(F752="", G752=""), "", IFERROR(INDEX('Sub Contractors'!$C$11:$C$49, MATCH(F752, 'Sub Contractors'!$B$11:$B$49, 0)), ""))</f>
        <v/>
      </c>
      <c r="M752" s="44" t="str">
        <f t="shared" si="33"/>
        <v/>
      </c>
      <c r="O752" s="19" t="str">
        <f>IF($B752="", "", IF(OR($B752&lt;'Intro &amp; Setup'!$BS$4, $B752&gt;'Intro &amp; Setup'!$BS$2), "X", ""))</f>
        <v/>
      </c>
      <c r="Q752" s="19" t="str">
        <f t="shared" si="34"/>
        <v/>
      </c>
      <c r="S752" s="75">
        <f t="shared" si="35"/>
        <v>0</v>
      </c>
    </row>
    <row r="753" spans="1:19" x14ac:dyDescent="0.25">
      <c r="A753" s="55"/>
      <c r="B753" s="111"/>
      <c r="C753" s="112"/>
      <c r="D753" s="113"/>
      <c r="E753" s="113"/>
      <c r="F753" s="112"/>
      <c r="G753" s="114"/>
      <c r="H753" s="115"/>
      <c r="I753" s="55"/>
      <c r="L753" s="53" t="str">
        <f>IF(OR(F753="", G753=""), "", IFERROR(INDEX('Sub Contractors'!$C$11:$C$49, MATCH(F753, 'Sub Contractors'!$B$11:$B$49, 0)), ""))</f>
        <v/>
      </c>
      <c r="M753" s="44" t="str">
        <f t="shared" si="33"/>
        <v/>
      </c>
      <c r="O753" s="19" t="str">
        <f>IF($B753="", "", IF(OR($B753&lt;'Intro &amp; Setup'!$BS$4, $B753&gt;'Intro &amp; Setup'!$BS$2), "X", ""))</f>
        <v/>
      </c>
      <c r="Q753" s="19" t="str">
        <f t="shared" si="34"/>
        <v/>
      </c>
      <c r="S753" s="75">
        <f t="shared" si="35"/>
        <v>0</v>
      </c>
    </row>
    <row r="754" spans="1:19" x14ac:dyDescent="0.25">
      <c r="A754" s="55"/>
      <c r="B754" s="111"/>
      <c r="C754" s="112"/>
      <c r="D754" s="113"/>
      <c r="E754" s="113"/>
      <c r="F754" s="112"/>
      <c r="G754" s="114"/>
      <c r="H754" s="115"/>
      <c r="I754" s="55"/>
      <c r="L754" s="53" t="str">
        <f>IF(OR(F754="", G754=""), "", IFERROR(INDEX('Sub Contractors'!$C$11:$C$49, MATCH(F754, 'Sub Contractors'!$B$11:$B$49, 0)), ""))</f>
        <v/>
      </c>
      <c r="M754" s="44" t="str">
        <f t="shared" si="33"/>
        <v/>
      </c>
      <c r="O754" s="19" t="str">
        <f>IF($B754="", "", IF(OR($B754&lt;'Intro &amp; Setup'!$BS$4, $B754&gt;'Intro &amp; Setup'!$BS$2), "X", ""))</f>
        <v/>
      </c>
      <c r="Q754" s="19" t="str">
        <f t="shared" si="34"/>
        <v/>
      </c>
      <c r="S754" s="75">
        <f t="shared" si="35"/>
        <v>0</v>
      </c>
    </row>
    <row r="755" spans="1:19" x14ac:dyDescent="0.25">
      <c r="A755" s="55"/>
      <c r="B755" s="111"/>
      <c r="C755" s="112"/>
      <c r="D755" s="113"/>
      <c r="E755" s="113"/>
      <c r="F755" s="112"/>
      <c r="G755" s="114"/>
      <c r="H755" s="115"/>
      <c r="I755" s="55"/>
      <c r="L755" s="53" t="str">
        <f>IF(OR(F755="", G755=""), "", IFERROR(INDEX('Sub Contractors'!$C$11:$C$49, MATCH(F755, 'Sub Contractors'!$B$11:$B$49, 0)), ""))</f>
        <v/>
      </c>
      <c r="M755" s="44" t="str">
        <f t="shared" si="33"/>
        <v/>
      </c>
      <c r="O755" s="19" t="str">
        <f>IF($B755="", "", IF(OR($B755&lt;'Intro &amp; Setup'!$BS$4, $B755&gt;'Intro &amp; Setup'!$BS$2), "X", ""))</f>
        <v/>
      </c>
      <c r="Q755" s="19" t="str">
        <f t="shared" si="34"/>
        <v/>
      </c>
      <c r="S755" s="75">
        <f t="shared" si="35"/>
        <v>0</v>
      </c>
    </row>
    <row r="756" spans="1:19" x14ac:dyDescent="0.25">
      <c r="A756" s="55"/>
      <c r="B756" s="111"/>
      <c r="C756" s="112"/>
      <c r="D756" s="113"/>
      <c r="E756" s="113"/>
      <c r="F756" s="112"/>
      <c r="G756" s="114"/>
      <c r="H756" s="115"/>
      <c r="I756" s="55"/>
      <c r="L756" s="53" t="str">
        <f>IF(OR(F756="", G756=""), "", IFERROR(INDEX('Sub Contractors'!$C$11:$C$49, MATCH(F756, 'Sub Contractors'!$B$11:$B$49, 0)), ""))</f>
        <v/>
      </c>
      <c r="M756" s="44" t="str">
        <f t="shared" si="33"/>
        <v/>
      </c>
      <c r="O756" s="19" t="str">
        <f>IF($B756="", "", IF(OR($B756&lt;'Intro &amp; Setup'!$BS$4, $B756&gt;'Intro &amp; Setup'!$BS$2), "X", ""))</f>
        <v/>
      </c>
      <c r="Q756" s="19" t="str">
        <f t="shared" si="34"/>
        <v/>
      </c>
      <c r="S756" s="75">
        <f t="shared" si="35"/>
        <v>0</v>
      </c>
    </row>
    <row r="757" spans="1:19" x14ac:dyDescent="0.25">
      <c r="A757" s="55"/>
      <c r="B757" s="111"/>
      <c r="C757" s="112"/>
      <c r="D757" s="113"/>
      <c r="E757" s="113"/>
      <c r="F757" s="112"/>
      <c r="G757" s="114"/>
      <c r="H757" s="115"/>
      <c r="I757" s="55"/>
      <c r="L757" s="53" t="str">
        <f>IF(OR(F757="", G757=""), "", IFERROR(INDEX('Sub Contractors'!$C$11:$C$49, MATCH(F757, 'Sub Contractors'!$B$11:$B$49, 0)), ""))</f>
        <v/>
      </c>
      <c r="M757" s="44" t="str">
        <f t="shared" si="33"/>
        <v/>
      </c>
      <c r="O757" s="19" t="str">
        <f>IF($B757="", "", IF(OR($B757&lt;'Intro &amp; Setup'!$BS$4, $B757&gt;'Intro &amp; Setup'!$BS$2), "X", ""))</f>
        <v/>
      </c>
      <c r="Q757" s="19" t="str">
        <f t="shared" si="34"/>
        <v/>
      </c>
      <c r="S757" s="75">
        <f t="shared" si="35"/>
        <v>0</v>
      </c>
    </row>
    <row r="758" spans="1:19" x14ac:dyDescent="0.25">
      <c r="A758" s="55"/>
      <c r="B758" s="111"/>
      <c r="C758" s="112"/>
      <c r="D758" s="113"/>
      <c r="E758" s="113"/>
      <c r="F758" s="112"/>
      <c r="G758" s="114"/>
      <c r="H758" s="115"/>
      <c r="I758" s="55"/>
      <c r="L758" s="53" t="str">
        <f>IF(OR(F758="", G758=""), "", IFERROR(INDEX('Sub Contractors'!$C$11:$C$49, MATCH(F758, 'Sub Contractors'!$B$11:$B$49, 0)), ""))</f>
        <v/>
      </c>
      <c r="M758" s="44" t="str">
        <f t="shared" si="33"/>
        <v/>
      </c>
      <c r="O758" s="19" t="str">
        <f>IF($B758="", "", IF(OR($B758&lt;'Intro &amp; Setup'!$BS$4, $B758&gt;'Intro &amp; Setup'!$BS$2), "X", ""))</f>
        <v/>
      </c>
      <c r="Q758" s="19" t="str">
        <f t="shared" si="34"/>
        <v/>
      </c>
      <c r="S758" s="75">
        <f t="shared" si="35"/>
        <v>0</v>
      </c>
    </row>
    <row r="759" spans="1:19" x14ac:dyDescent="0.25">
      <c r="A759" s="55"/>
      <c r="B759" s="111"/>
      <c r="C759" s="112"/>
      <c r="D759" s="113"/>
      <c r="E759" s="113"/>
      <c r="F759" s="112"/>
      <c r="G759" s="114"/>
      <c r="H759" s="115"/>
      <c r="I759" s="55"/>
      <c r="L759" s="53" t="str">
        <f>IF(OR(F759="", G759=""), "", IFERROR(INDEX('Sub Contractors'!$C$11:$C$49, MATCH(F759, 'Sub Contractors'!$B$11:$B$49, 0)), ""))</f>
        <v/>
      </c>
      <c r="M759" s="44" t="str">
        <f t="shared" si="33"/>
        <v/>
      </c>
      <c r="O759" s="19" t="str">
        <f>IF($B759="", "", IF(OR($B759&lt;'Intro &amp; Setup'!$BS$4, $B759&gt;'Intro &amp; Setup'!$BS$2), "X", ""))</f>
        <v/>
      </c>
      <c r="Q759" s="19" t="str">
        <f t="shared" si="34"/>
        <v/>
      </c>
      <c r="S759" s="75">
        <f t="shared" si="35"/>
        <v>0</v>
      </c>
    </row>
    <row r="760" spans="1:19" x14ac:dyDescent="0.25">
      <c r="A760" s="55"/>
      <c r="B760" s="111"/>
      <c r="C760" s="112"/>
      <c r="D760" s="113"/>
      <c r="E760" s="113"/>
      <c r="F760" s="112"/>
      <c r="G760" s="114"/>
      <c r="H760" s="115"/>
      <c r="I760" s="55"/>
      <c r="L760" s="53" t="str">
        <f>IF(OR(F760="", G760=""), "", IFERROR(INDEX('Sub Contractors'!$C$11:$C$49, MATCH(F760, 'Sub Contractors'!$B$11:$B$49, 0)), ""))</f>
        <v/>
      </c>
      <c r="M760" s="44" t="str">
        <f t="shared" si="33"/>
        <v/>
      </c>
      <c r="O760" s="19" t="str">
        <f>IF($B760="", "", IF(OR($B760&lt;'Intro &amp; Setup'!$BS$4, $B760&gt;'Intro &amp; Setup'!$BS$2), "X", ""))</f>
        <v/>
      </c>
      <c r="Q760" s="19" t="str">
        <f t="shared" si="34"/>
        <v/>
      </c>
      <c r="S760" s="75">
        <f t="shared" si="35"/>
        <v>0</v>
      </c>
    </row>
    <row r="761" spans="1:19" x14ac:dyDescent="0.25">
      <c r="A761" s="55"/>
      <c r="B761" s="111"/>
      <c r="C761" s="112"/>
      <c r="D761" s="113"/>
      <c r="E761" s="113"/>
      <c r="F761" s="112"/>
      <c r="G761" s="114"/>
      <c r="H761" s="115"/>
      <c r="I761" s="55"/>
      <c r="L761" s="53" t="str">
        <f>IF(OR(F761="", G761=""), "", IFERROR(INDEX('Sub Contractors'!$C$11:$C$49, MATCH(F761, 'Sub Contractors'!$B$11:$B$49, 0)), ""))</f>
        <v/>
      </c>
      <c r="M761" s="44" t="str">
        <f t="shared" si="33"/>
        <v/>
      </c>
      <c r="O761" s="19" t="str">
        <f>IF($B761="", "", IF(OR($B761&lt;'Intro &amp; Setup'!$BS$4, $B761&gt;'Intro &amp; Setup'!$BS$2), "X", ""))</f>
        <v/>
      </c>
      <c r="Q761" s="19" t="str">
        <f t="shared" si="34"/>
        <v/>
      </c>
      <c r="S761" s="75">
        <f t="shared" si="35"/>
        <v>0</v>
      </c>
    </row>
    <row r="762" spans="1:19" x14ac:dyDescent="0.25">
      <c r="A762" s="55"/>
      <c r="B762" s="111"/>
      <c r="C762" s="112"/>
      <c r="D762" s="113"/>
      <c r="E762" s="113"/>
      <c r="F762" s="112"/>
      <c r="G762" s="114"/>
      <c r="H762" s="115"/>
      <c r="I762" s="55"/>
      <c r="L762" s="53" t="str">
        <f>IF(OR(F762="", G762=""), "", IFERROR(INDEX('Sub Contractors'!$C$11:$C$49, MATCH(F762, 'Sub Contractors'!$B$11:$B$49, 0)), ""))</f>
        <v/>
      </c>
      <c r="M762" s="44" t="str">
        <f t="shared" si="33"/>
        <v/>
      </c>
      <c r="O762" s="19" t="str">
        <f>IF($B762="", "", IF(OR($B762&lt;'Intro &amp; Setup'!$BS$4, $B762&gt;'Intro &amp; Setup'!$BS$2), "X", ""))</f>
        <v/>
      </c>
      <c r="Q762" s="19" t="str">
        <f t="shared" si="34"/>
        <v/>
      </c>
      <c r="S762" s="75">
        <f t="shared" si="35"/>
        <v>0</v>
      </c>
    </row>
    <row r="763" spans="1:19" x14ac:dyDescent="0.25">
      <c r="A763" s="55"/>
      <c r="B763" s="111"/>
      <c r="C763" s="112"/>
      <c r="D763" s="113"/>
      <c r="E763" s="113"/>
      <c r="F763" s="112"/>
      <c r="G763" s="114"/>
      <c r="H763" s="115"/>
      <c r="I763" s="55"/>
      <c r="L763" s="53" t="str">
        <f>IF(OR(F763="", G763=""), "", IFERROR(INDEX('Sub Contractors'!$C$11:$C$49, MATCH(F763, 'Sub Contractors'!$B$11:$B$49, 0)), ""))</f>
        <v/>
      </c>
      <c r="M763" s="44" t="str">
        <f t="shared" si="33"/>
        <v/>
      </c>
      <c r="O763" s="19" t="str">
        <f>IF($B763="", "", IF(OR($B763&lt;'Intro &amp; Setup'!$BS$4, $B763&gt;'Intro &amp; Setup'!$BS$2), "X", ""))</f>
        <v/>
      </c>
      <c r="Q763" s="19" t="str">
        <f t="shared" si="34"/>
        <v/>
      </c>
      <c r="S763" s="75">
        <f t="shared" si="35"/>
        <v>0</v>
      </c>
    </row>
    <row r="764" spans="1:19" x14ac:dyDescent="0.25">
      <c r="A764" s="55"/>
      <c r="B764" s="111"/>
      <c r="C764" s="112"/>
      <c r="D764" s="113"/>
      <c r="E764" s="113"/>
      <c r="F764" s="112"/>
      <c r="G764" s="114"/>
      <c r="H764" s="115"/>
      <c r="I764" s="55"/>
      <c r="L764" s="53" t="str">
        <f>IF(OR(F764="", G764=""), "", IFERROR(INDEX('Sub Contractors'!$C$11:$C$49, MATCH(F764, 'Sub Contractors'!$B$11:$B$49, 0)), ""))</f>
        <v/>
      </c>
      <c r="M764" s="44" t="str">
        <f t="shared" si="33"/>
        <v/>
      </c>
      <c r="O764" s="19" t="str">
        <f>IF($B764="", "", IF(OR($B764&lt;'Intro &amp; Setup'!$BS$4, $B764&gt;'Intro &amp; Setup'!$BS$2), "X", ""))</f>
        <v/>
      </c>
      <c r="Q764" s="19" t="str">
        <f t="shared" si="34"/>
        <v/>
      </c>
      <c r="S764" s="75">
        <f t="shared" si="35"/>
        <v>0</v>
      </c>
    </row>
    <row r="765" spans="1:19" x14ac:dyDescent="0.25">
      <c r="A765" s="55"/>
      <c r="B765" s="111"/>
      <c r="C765" s="112"/>
      <c r="D765" s="113"/>
      <c r="E765" s="113"/>
      <c r="F765" s="112"/>
      <c r="G765" s="114"/>
      <c r="H765" s="115"/>
      <c r="I765" s="55"/>
      <c r="L765" s="53" t="str">
        <f>IF(OR(F765="", G765=""), "", IFERROR(INDEX('Sub Contractors'!$C$11:$C$49, MATCH(F765, 'Sub Contractors'!$B$11:$B$49, 0)), ""))</f>
        <v/>
      </c>
      <c r="M765" s="44" t="str">
        <f t="shared" si="33"/>
        <v/>
      </c>
      <c r="O765" s="19" t="str">
        <f>IF($B765="", "", IF(OR($B765&lt;'Intro &amp; Setup'!$BS$4, $B765&gt;'Intro &amp; Setup'!$BS$2), "X", ""))</f>
        <v/>
      </c>
      <c r="Q765" s="19" t="str">
        <f t="shared" si="34"/>
        <v/>
      </c>
      <c r="S765" s="75">
        <f t="shared" si="35"/>
        <v>0</v>
      </c>
    </row>
    <row r="766" spans="1:19" x14ac:dyDescent="0.25">
      <c r="A766" s="55"/>
      <c r="B766" s="111"/>
      <c r="C766" s="112"/>
      <c r="D766" s="113"/>
      <c r="E766" s="113"/>
      <c r="F766" s="112"/>
      <c r="G766" s="114"/>
      <c r="H766" s="115"/>
      <c r="I766" s="55"/>
      <c r="L766" s="53" t="str">
        <f>IF(OR(F766="", G766=""), "", IFERROR(INDEX('Sub Contractors'!$C$11:$C$49, MATCH(F766, 'Sub Contractors'!$B$11:$B$49, 0)), ""))</f>
        <v/>
      </c>
      <c r="M766" s="44" t="str">
        <f t="shared" si="33"/>
        <v/>
      </c>
      <c r="O766" s="19" t="str">
        <f>IF($B766="", "", IF(OR($B766&lt;'Intro &amp; Setup'!$BS$4, $B766&gt;'Intro &amp; Setup'!$BS$2), "X", ""))</f>
        <v/>
      </c>
      <c r="Q766" s="19" t="str">
        <f t="shared" si="34"/>
        <v/>
      </c>
      <c r="S766" s="75">
        <f t="shared" si="35"/>
        <v>0</v>
      </c>
    </row>
    <row r="767" spans="1:19" x14ac:dyDescent="0.25">
      <c r="A767" s="55"/>
      <c r="B767" s="111"/>
      <c r="C767" s="112"/>
      <c r="D767" s="113"/>
      <c r="E767" s="113"/>
      <c r="F767" s="112"/>
      <c r="G767" s="114"/>
      <c r="H767" s="115"/>
      <c r="I767" s="55"/>
      <c r="L767" s="53" t="str">
        <f>IF(OR(F767="", G767=""), "", IFERROR(INDEX('Sub Contractors'!$C$11:$C$49, MATCH(F767, 'Sub Contractors'!$B$11:$B$49, 0)), ""))</f>
        <v/>
      </c>
      <c r="M767" s="44" t="str">
        <f t="shared" si="33"/>
        <v/>
      </c>
      <c r="O767" s="19" t="str">
        <f>IF($B767="", "", IF(OR($B767&lt;'Intro &amp; Setup'!$BS$4, $B767&gt;'Intro &amp; Setup'!$BS$2), "X", ""))</f>
        <v/>
      </c>
      <c r="Q767" s="19" t="str">
        <f t="shared" si="34"/>
        <v/>
      </c>
      <c r="S767" s="75">
        <f t="shared" si="35"/>
        <v>0</v>
      </c>
    </row>
    <row r="768" spans="1:19" x14ac:dyDescent="0.25">
      <c r="A768" s="55"/>
      <c r="B768" s="111"/>
      <c r="C768" s="112"/>
      <c r="D768" s="113"/>
      <c r="E768" s="113"/>
      <c r="F768" s="112"/>
      <c r="G768" s="114"/>
      <c r="H768" s="115"/>
      <c r="I768" s="55"/>
      <c r="L768" s="53" t="str">
        <f>IF(OR(F768="", G768=""), "", IFERROR(INDEX('Sub Contractors'!$C$11:$C$49, MATCH(F768, 'Sub Contractors'!$B$11:$B$49, 0)), ""))</f>
        <v/>
      </c>
      <c r="M768" s="44" t="str">
        <f t="shared" si="33"/>
        <v/>
      </c>
      <c r="O768" s="19" t="str">
        <f>IF($B768="", "", IF(OR($B768&lt;'Intro &amp; Setup'!$BS$4, $B768&gt;'Intro &amp; Setup'!$BS$2), "X", ""))</f>
        <v/>
      </c>
      <c r="Q768" s="19" t="str">
        <f t="shared" si="34"/>
        <v/>
      </c>
      <c r="S768" s="75">
        <f t="shared" si="35"/>
        <v>0</v>
      </c>
    </row>
    <row r="769" spans="1:19" x14ac:dyDescent="0.25">
      <c r="A769" s="55"/>
      <c r="B769" s="111"/>
      <c r="C769" s="112"/>
      <c r="D769" s="113"/>
      <c r="E769" s="113"/>
      <c r="F769" s="112"/>
      <c r="G769" s="114"/>
      <c r="H769" s="115"/>
      <c r="I769" s="55"/>
      <c r="L769" s="53" t="str">
        <f>IF(OR(F769="", G769=""), "", IFERROR(INDEX('Sub Contractors'!$C$11:$C$49, MATCH(F769, 'Sub Contractors'!$B$11:$B$49, 0)), ""))</f>
        <v/>
      </c>
      <c r="M769" s="44" t="str">
        <f t="shared" si="33"/>
        <v/>
      </c>
      <c r="O769" s="19" t="str">
        <f>IF($B769="", "", IF(OR($B769&lt;'Intro &amp; Setup'!$BS$4, $B769&gt;'Intro &amp; Setup'!$BS$2), "X", ""))</f>
        <v/>
      </c>
      <c r="Q769" s="19" t="str">
        <f t="shared" si="34"/>
        <v/>
      </c>
      <c r="S769" s="75">
        <f t="shared" si="35"/>
        <v>0</v>
      </c>
    </row>
    <row r="770" spans="1:19" x14ac:dyDescent="0.25">
      <c r="A770" s="55"/>
      <c r="B770" s="111"/>
      <c r="C770" s="112"/>
      <c r="D770" s="113"/>
      <c r="E770" s="113"/>
      <c r="F770" s="112"/>
      <c r="G770" s="114"/>
      <c r="H770" s="115"/>
      <c r="I770" s="55"/>
      <c r="L770" s="53" t="str">
        <f>IF(OR(F770="", G770=""), "", IFERROR(INDEX('Sub Contractors'!$C$11:$C$49, MATCH(F770, 'Sub Contractors'!$B$11:$B$49, 0)), ""))</f>
        <v/>
      </c>
      <c r="M770" s="44" t="str">
        <f t="shared" si="33"/>
        <v/>
      </c>
      <c r="O770" s="19" t="str">
        <f>IF($B770="", "", IF(OR($B770&lt;'Intro &amp; Setup'!$BS$4, $B770&gt;'Intro &amp; Setup'!$BS$2), "X", ""))</f>
        <v/>
      </c>
      <c r="Q770" s="19" t="str">
        <f t="shared" si="34"/>
        <v/>
      </c>
      <c r="S770" s="75">
        <f t="shared" si="35"/>
        <v>0</v>
      </c>
    </row>
    <row r="771" spans="1:19" x14ac:dyDescent="0.25">
      <c r="A771" s="55"/>
      <c r="B771" s="111"/>
      <c r="C771" s="112"/>
      <c r="D771" s="113"/>
      <c r="E771" s="113"/>
      <c r="F771" s="112"/>
      <c r="G771" s="114"/>
      <c r="H771" s="115"/>
      <c r="I771" s="55"/>
      <c r="L771" s="53" t="str">
        <f>IF(OR(F771="", G771=""), "", IFERROR(INDEX('Sub Contractors'!$C$11:$C$49, MATCH(F771, 'Sub Contractors'!$B$11:$B$49, 0)), ""))</f>
        <v/>
      </c>
      <c r="M771" s="44" t="str">
        <f t="shared" si="33"/>
        <v/>
      </c>
      <c r="O771" s="19" t="str">
        <f>IF($B771="", "", IF(OR($B771&lt;'Intro &amp; Setup'!$BS$4, $B771&gt;'Intro &amp; Setup'!$BS$2), "X", ""))</f>
        <v/>
      </c>
      <c r="Q771" s="19" t="str">
        <f t="shared" si="34"/>
        <v/>
      </c>
      <c r="S771" s="75">
        <f t="shared" si="35"/>
        <v>0</v>
      </c>
    </row>
    <row r="772" spans="1:19" x14ac:dyDescent="0.25">
      <c r="A772" s="55"/>
      <c r="B772" s="111"/>
      <c r="C772" s="112"/>
      <c r="D772" s="113"/>
      <c r="E772" s="113"/>
      <c r="F772" s="112"/>
      <c r="G772" s="114"/>
      <c r="H772" s="115"/>
      <c r="I772" s="55"/>
      <c r="L772" s="53" t="str">
        <f>IF(OR(F772="", G772=""), "", IFERROR(INDEX('Sub Contractors'!$C$11:$C$49, MATCH(F772, 'Sub Contractors'!$B$11:$B$49, 0)), ""))</f>
        <v/>
      </c>
      <c r="M772" s="44" t="str">
        <f t="shared" si="33"/>
        <v/>
      </c>
      <c r="O772" s="19" t="str">
        <f>IF($B772="", "", IF(OR($B772&lt;'Intro &amp; Setup'!$BS$4, $B772&gt;'Intro &amp; Setup'!$BS$2), "X", ""))</f>
        <v/>
      </c>
      <c r="Q772" s="19" t="str">
        <f t="shared" si="34"/>
        <v/>
      </c>
      <c r="S772" s="75">
        <f t="shared" si="35"/>
        <v>0</v>
      </c>
    </row>
    <row r="773" spans="1:19" x14ac:dyDescent="0.25">
      <c r="A773" s="55"/>
      <c r="B773" s="111"/>
      <c r="C773" s="112"/>
      <c r="D773" s="113"/>
      <c r="E773" s="113"/>
      <c r="F773" s="112"/>
      <c r="G773" s="114"/>
      <c r="H773" s="115"/>
      <c r="I773" s="55"/>
      <c r="L773" s="53" t="str">
        <f>IF(OR(F773="", G773=""), "", IFERROR(INDEX('Sub Contractors'!$C$11:$C$49, MATCH(F773, 'Sub Contractors'!$B$11:$B$49, 0)), ""))</f>
        <v/>
      </c>
      <c r="M773" s="44" t="str">
        <f t="shared" si="33"/>
        <v/>
      </c>
      <c r="O773" s="19" t="str">
        <f>IF($B773="", "", IF(OR($B773&lt;'Intro &amp; Setup'!$BS$4, $B773&gt;'Intro &amp; Setup'!$BS$2), "X", ""))</f>
        <v/>
      </c>
      <c r="Q773" s="19" t="str">
        <f t="shared" si="34"/>
        <v/>
      </c>
      <c r="S773" s="75">
        <f t="shared" si="35"/>
        <v>0</v>
      </c>
    </row>
    <row r="774" spans="1:19" x14ac:dyDescent="0.25">
      <c r="A774" s="55"/>
      <c r="B774" s="111"/>
      <c r="C774" s="112"/>
      <c r="D774" s="113"/>
      <c r="E774" s="113"/>
      <c r="F774" s="112"/>
      <c r="G774" s="114"/>
      <c r="H774" s="115"/>
      <c r="I774" s="55"/>
      <c r="L774" s="53" t="str">
        <f>IF(OR(F774="", G774=""), "", IFERROR(INDEX('Sub Contractors'!$C$11:$C$49, MATCH(F774, 'Sub Contractors'!$B$11:$B$49, 0)), ""))</f>
        <v/>
      </c>
      <c r="M774" s="44" t="str">
        <f t="shared" si="33"/>
        <v/>
      </c>
      <c r="O774" s="19" t="str">
        <f>IF($B774="", "", IF(OR($B774&lt;'Intro &amp; Setup'!$BS$4, $B774&gt;'Intro &amp; Setup'!$BS$2), "X", ""))</f>
        <v/>
      </c>
      <c r="Q774" s="19" t="str">
        <f t="shared" si="34"/>
        <v/>
      </c>
      <c r="S774" s="75">
        <f t="shared" si="35"/>
        <v>0</v>
      </c>
    </row>
    <row r="775" spans="1:19" x14ac:dyDescent="0.25">
      <c r="A775" s="55"/>
      <c r="B775" s="111"/>
      <c r="C775" s="112"/>
      <c r="D775" s="113"/>
      <c r="E775" s="113"/>
      <c r="F775" s="112"/>
      <c r="G775" s="114"/>
      <c r="H775" s="115"/>
      <c r="I775" s="55"/>
      <c r="L775" s="53" t="str">
        <f>IF(OR(F775="", G775=""), "", IFERROR(INDEX('Sub Contractors'!$C$11:$C$49, MATCH(F775, 'Sub Contractors'!$B$11:$B$49, 0)), ""))</f>
        <v/>
      </c>
      <c r="M775" s="44" t="str">
        <f t="shared" si="33"/>
        <v/>
      </c>
      <c r="O775" s="19" t="str">
        <f>IF($B775="", "", IF(OR($B775&lt;'Intro &amp; Setup'!$BS$4, $B775&gt;'Intro &amp; Setup'!$BS$2), "X", ""))</f>
        <v/>
      </c>
      <c r="Q775" s="19" t="str">
        <f t="shared" si="34"/>
        <v/>
      </c>
      <c r="S775" s="75">
        <f t="shared" si="35"/>
        <v>0</v>
      </c>
    </row>
    <row r="776" spans="1:19" x14ac:dyDescent="0.25">
      <c r="A776" s="55"/>
      <c r="B776" s="111"/>
      <c r="C776" s="112"/>
      <c r="D776" s="113"/>
      <c r="E776" s="113"/>
      <c r="F776" s="112"/>
      <c r="G776" s="114"/>
      <c r="H776" s="115"/>
      <c r="I776" s="55"/>
      <c r="L776" s="53" t="str">
        <f>IF(OR(F776="", G776=""), "", IFERROR(INDEX('Sub Contractors'!$C$11:$C$49, MATCH(F776, 'Sub Contractors'!$B$11:$B$49, 0)), ""))</f>
        <v/>
      </c>
      <c r="M776" s="44" t="str">
        <f t="shared" si="33"/>
        <v/>
      </c>
      <c r="O776" s="19" t="str">
        <f>IF($B776="", "", IF(OR($B776&lt;'Intro &amp; Setup'!$BS$4, $B776&gt;'Intro &amp; Setup'!$BS$2), "X", ""))</f>
        <v/>
      </c>
      <c r="Q776" s="19" t="str">
        <f t="shared" si="34"/>
        <v/>
      </c>
      <c r="S776" s="75">
        <f t="shared" si="35"/>
        <v>0</v>
      </c>
    </row>
    <row r="777" spans="1:19" x14ac:dyDescent="0.25">
      <c r="A777" s="55"/>
      <c r="B777" s="111"/>
      <c r="C777" s="112"/>
      <c r="D777" s="113"/>
      <c r="E777" s="113"/>
      <c r="F777" s="112"/>
      <c r="G777" s="114"/>
      <c r="H777" s="115"/>
      <c r="I777" s="55"/>
      <c r="L777" s="53" t="str">
        <f>IF(OR(F777="", G777=""), "", IFERROR(INDEX('Sub Contractors'!$C$11:$C$49, MATCH(F777, 'Sub Contractors'!$B$11:$B$49, 0)), ""))</f>
        <v/>
      </c>
      <c r="M777" s="44" t="str">
        <f t="shared" si="33"/>
        <v/>
      </c>
      <c r="O777" s="19" t="str">
        <f>IF($B777="", "", IF(OR($B777&lt;'Intro &amp; Setup'!$BS$4, $B777&gt;'Intro &amp; Setup'!$BS$2), "X", ""))</f>
        <v/>
      </c>
      <c r="Q777" s="19" t="str">
        <f t="shared" si="34"/>
        <v/>
      </c>
      <c r="S777" s="75">
        <f t="shared" si="35"/>
        <v>0</v>
      </c>
    </row>
    <row r="778" spans="1:19" x14ac:dyDescent="0.25">
      <c r="A778" s="55"/>
      <c r="B778" s="111"/>
      <c r="C778" s="112"/>
      <c r="D778" s="113"/>
      <c r="E778" s="113"/>
      <c r="F778" s="112"/>
      <c r="G778" s="114"/>
      <c r="H778" s="115"/>
      <c r="I778" s="55"/>
      <c r="L778" s="53" t="str">
        <f>IF(OR(F778="", G778=""), "", IFERROR(INDEX('Sub Contractors'!$C$11:$C$49, MATCH(F778, 'Sub Contractors'!$B$11:$B$49, 0)), ""))</f>
        <v/>
      </c>
      <c r="M778" s="44" t="str">
        <f t="shared" si="33"/>
        <v/>
      </c>
      <c r="O778" s="19" t="str">
        <f>IF($B778="", "", IF(OR($B778&lt;'Intro &amp; Setup'!$BS$4, $B778&gt;'Intro &amp; Setup'!$BS$2), "X", ""))</f>
        <v/>
      </c>
      <c r="Q778" s="19" t="str">
        <f t="shared" si="34"/>
        <v/>
      </c>
      <c r="S778" s="75">
        <f t="shared" si="35"/>
        <v>0</v>
      </c>
    </row>
    <row r="779" spans="1:19" x14ac:dyDescent="0.25">
      <c r="A779" s="55"/>
      <c r="B779" s="111"/>
      <c r="C779" s="112"/>
      <c r="D779" s="113"/>
      <c r="E779" s="113"/>
      <c r="F779" s="112"/>
      <c r="G779" s="114"/>
      <c r="H779" s="115"/>
      <c r="I779" s="55"/>
      <c r="L779" s="53" t="str">
        <f>IF(OR(F779="", G779=""), "", IFERROR(INDEX('Sub Contractors'!$C$11:$C$49, MATCH(F779, 'Sub Contractors'!$B$11:$B$49, 0)), ""))</f>
        <v/>
      </c>
      <c r="M779" s="44" t="str">
        <f t="shared" si="33"/>
        <v/>
      </c>
      <c r="O779" s="19" t="str">
        <f>IF($B779="", "", IF(OR($B779&lt;'Intro &amp; Setup'!$BS$4, $B779&gt;'Intro &amp; Setup'!$BS$2), "X", ""))</f>
        <v/>
      </c>
      <c r="Q779" s="19" t="str">
        <f t="shared" si="34"/>
        <v/>
      </c>
      <c r="S779" s="75">
        <f t="shared" si="35"/>
        <v>0</v>
      </c>
    </row>
    <row r="780" spans="1:19" x14ac:dyDescent="0.25">
      <c r="A780" s="55"/>
      <c r="B780" s="111"/>
      <c r="C780" s="112"/>
      <c r="D780" s="113"/>
      <c r="E780" s="113"/>
      <c r="F780" s="112"/>
      <c r="G780" s="114"/>
      <c r="H780" s="115"/>
      <c r="I780" s="55"/>
      <c r="L780" s="53" t="str">
        <f>IF(OR(F780="", G780=""), "", IFERROR(INDEX('Sub Contractors'!$C$11:$C$49, MATCH(F780, 'Sub Contractors'!$B$11:$B$49, 0)), ""))</f>
        <v/>
      </c>
      <c r="M780" s="44" t="str">
        <f t="shared" ref="M780:M843" si="36">IF($L780="", "", $L780*$G780*24)</f>
        <v/>
      </c>
      <c r="O780" s="19" t="str">
        <f>IF($B780="", "", IF(OR($B780&lt;'Intro &amp; Setup'!$BS$4, $B780&gt;'Intro &amp; Setup'!$BS$2), "X", ""))</f>
        <v/>
      </c>
      <c r="Q780" s="19" t="str">
        <f t="shared" ref="Q780:Q843" si="37">IF($B780="", "", TEXT($B780, "mmm yyyy"))</f>
        <v/>
      </c>
      <c r="S780" s="75">
        <f t="shared" ref="S780:S843" si="38">$E780-$D780-$H780</f>
        <v>0</v>
      </c>
    </row>
    <row r="781" spans="1:19" x14ac:dyDescent="0.25">
      <c r="A781" s="55"/>
      <c r="B781" s="111"/>
      <c r="C781" s="112"/>
      <c r="D781" s="113"/>
      <c r="E781" s="113"/>
      <c r="F781" s="112"/>
      <c r="G781" s="114"/>
      <c r="H781" s="115"/>
      <c r="I781" s="55"/>
      <c r="L781" s="53" t="str">
        <f>IF(OR(F781="", G781=""), "", IFERROR(INDEX('Sub Contractors'!$C$11:$C$49, MATCH(F781, 'Sub Contractors'!$B$11:$B$49, 0)), ""))</f>
        <v/>
      </c>
      <c r="M781" s="44" t="str">
        <f t="shared" si="36"/>
        <v/>
      </c>
      <c r="O781" s="19" t="str">
        <f>IF($B781="", "", IF(OR($B781&lt;'Intro &amp; Setup'!$BS$4, $B781&gt;'Intro &amp; Setup'!$BS$2), "X", ""))</f>
        <v/>
      </c>
      <c r="Q781" s="19" t="str">
        <f t="shared" si="37"/>
        <v/>
      </c>
      <c r="S781" s="75">
        <f t="shared" si="38"/>
        <v>0</v>
      </c>
    </row>
    <row r="782" spans="1:19" x14ac:dyDescent="0.25">
      <c r="A782" s="55"/>
      <c r="B782" s="111"/>
      <c r="C782" s="112"/>
      <c r="D782" s="113"/>
      <c r="E782" s="113"/>
      <c r="F782" s="112"/>
      <c r="G782" s="114"/>
      <c r="H782" s="115"/>
      <c r="I782" s="55"/>
      <c r="L782" s="53" t="str">
        <f>IF(OR(F782="", G782=""), "", IFERROR(INDEX('Sub Contractors'!$C$11:$C$49, MATCH(F782, 'Sub Contractors'!$B$11:$B$49, 0)), ""))</f>
        <v/>
      </c>
      <c r="M782" s="44" t="str">
        <f t="shared" si="36"/>
        <v/>
      </c>
      <c r="O782" s="19" t="str">
        <f>IF($B782="", "", IF(OR($B782&lt;'Intro &amp; Setup'!$BS$4, $B782&gt;'Intro &amp; Setup'!$BS$2), "X", ""))</f>
        <v/>
      </c>
      <c r="Q782" s="19" t="str">
        <f t="shared" si="37"/>
        <v/>
      </c>
      <c r="S782" s="75">
        <f t="shared" si="38"/>
        <v>0</v>
      </c>
    </row>
    <row r="783" spans="1:19" x14ac:dyDescent="0.25">
      <c r="A783" s="55"/>
      <c r="B783" s="111"/>
      <c r="C783" s="112"/>
      <c r="D783" s="113"/>
      <c r="E783" s="113"/>
      <c r="F783" s="112"/>
      <c r="G783" s="114"/>
      <c r="H783" s="115"/>
      <c r="I783" s="55"/>
      <c r="L783" s="53" t="str">
        <f>IF(OR(F783="", G783=""), "", IFERROR(INDEX('Sub Contractors'!$C$11:$C$49, MATCH(F783, 'Sub Contractors'!$B$11:$B$49, 0)), ""))</f>
        <v/>
      </c>
      <c r="M783" s="44" t="str">
        <f t="shared" si="36"/>
        <v/>
      </c>
      <c r="O783" s="19" t="str">
        <f>IF($B783="", "", IF(OR($B783&lt;'Intro &amp; Setup'!$BS$4, $B783&gt;'Intro &amp; Setup'!$BS$2), "X", ""))</f>
        <v/>
      </c>
      <c r="Q783" s="19" t="str">
        <f t="shared" si="37"/>
        <v/>
      </c>
      <c r="S783" s="75">
        <f t="shared" si="38"/>
        <v>0</v>
      </c>
    </row>
    <row r="784" spans="1:19" x14ac:dyDescent="0.25">
      <c r="A784" s="55"/>
      <c r="B784" s="111"/>
      <c r="C784" s="112"/>
      <c r="D784" s="113"/>
      <c r="E784" s="113"/>
      <c r="F784" s="112"/>
      <c r="G784" s="114"/>
      <c r="H784" s="115"/>
      <c r="I784" s="55"/>
      <c r="L784" s="53" t="str">
        <f>IF(OR(F784="", G784=""), "", IFERROR(INDEX('Sub Contractors'!$C$11:$C$49, MATCH(F784, 'Sub Contractors'!$B$11:$B$49, 0)), ""))</f>
        <v/>
      </c>
      <c r="M784" s="44" t="str">
        <f t="shared" si="36"/>
        <v/>
      </c>
      <c r="O784" s="19" t="str">
        <f>IF($B784="", "", IF(OR($B784&lt;'Intro &amp; Setup'!$BS$4, $B784&gt;'Intro &amp; Setup'!$BS$2), "X", ""))</f>
        <v/>
      </c>
      <c r="Q784" s="19" t="str">
        <f t="shared" si="37"/>
        <v/>
      </c>
      <c r="S784" s="75">
        <f t="shared" si="38"/>
        <v>0</v>
      </c>
    </row>
    <row r="785" spans="1:19" x14ac:dyDescent="0.25">
      <c r="A785" s="55"/>
      <c r="B785" s="111"/>
      <c r="C785" s="112"/>
      <c r="D785" s="113"/>
      <c r="E785" s="113"/>
      <c r="F785" s="112"/>
      <c r="G785" s="114"/>
      <c r="H785" s="115"/>
      <c r="I785" s="55"/>
      <c r="L785" s="53" t="str">
        <f>IF(OR(F785="", G785=""), "", IFERROR(INDEX('Sub Contractors'!$C$11:$C$49, MATCH(F785, 'Sub Contractors'!$B$11:$B$49, 0)), ""))</f>
        <v/>
      </c>
      <c r="M785" s="44" t="str">
        <f t="shared" si="36"/>
        <v/>
      </c>
      <c r="O785" s="19" t="str">
        <f>IF($B785="", "", IF(OR($B785&lt;'Intro &amp; Setup'!$BS$4, $B785&gt;'Intro &amp; Setup'!$BS$2), "X", ""))</f>
        <v/>
      </c>
      <c r="Q785" s="19" t="str">
        <f t="shared" si="37"/>
        <v/>
      </c>
      <c r="S785" s="75">
        <f t="shared" si="38"/>
        <v>0</v>
      </c>
    </row>
    <row r="786" spans="1:19" x14ac:dyDescent="0.25">
      <c r="A786" s="55"/>
      <c r="B786" s="111"/>
      <c r="C786" s="112"/>
      <c r="D786" s="113"/>
      <c r="E786" s="113"/>
      <c r="F786" s="112"/>
      <c r="G786" s="114"/>
      <c r="H786" s="115"/>
      <c r="I786" s="55"/>
      <c r="L786" s="53" t="str">
        <f>IF(OR(F786="", G786=""), "", IFERROR(INDEX('Sub Contractors'!$C$11:$C$49, MATCH(F786, 'Sub Contractors'!$B$11:$B$49, 0)), ""))</f>
        <v/>
      </c>
      <c r="M786" s="44" t="str">
        <f t="shared" si="36"/>
        <v/>
      </c>
      <c r="O786" s="19" t="str">
        <f>IF($B786="", "", IF(OR($B786&lt;'Intro &amp; Setup'!$BS$4, $B786&gt;'Intro &amp; Setup'!$BS$2), "X", ""))</f>
        <v/>
      </c>
      <c r="Q786" s="19" t="str">
        <f t="shared" si="37"/>
        <v/>
      </c>
      <c r="S786" s="75">
        <f t="shared" si="38"/>
        <v>0</v>
      </c>
    </row>
    <row r="787" spans="1:19" x14ac:dyDescent="0.25">
      <c r="A787" s="55"/>
      <c r="B787" s="111"/>
      <c r="C787" s="112"/>
      <c r="D787" s="113"/>
      <c r="E787" s="113"/>
      <c r="F787" s="112"/>
      <c r="G787" s="114"/>
      <c r="H787" s="115"/>
      <c r="I787" s="55"/>
      <c r="L787" s="53" t="str">
        <f>IF(OR(F787="", G787=""), "", IFERROR(INDEX('Sub Contractors'!$C$11:$C$49, MATCH(F787, 'Sub Contractors'!$B$11:$B$49, 0)), ""))</f>
        <v/>
      </c>
      <c r="M787" s="44" t="str">
        <f t="shared" si="36"/>
        <v/>
      </c>
      <c r="O787" s="19" t="str">
        <f>IF($B787="", "", IF(OR($B787&lt;'Intro &amp; Setup'!$BS$4, $B787&gt;'Intro &amp; Setup'!$BS$2), "X", ""))</f>
        <v/>
      </c>
      <c r="Q787" s="19" t="str">
        <f t="shared" si="37"/>
        <v/>
      </c>
      <c r="S787" s="75">
        <f t="shared" si="38"/>
        <v>0</v>
      </c>
    </row>
    <row r="788" spans="1:19" x14ac:dyDescent="0.25">
      <c r="A788" s="55"/>
      <c r="B788" s="111"/>
      <c r="C788" s="112"/>
      <c r="D788" s="113"/>
      <c r="E788" s="113"/>
      <c r="F788" s="112"/>
      <c r="G788" s="114"/>
      <c r="H788" s="115"/>
      <c r="I788" s="55"/>
      <c r="L788" s="53" t="str">
        <f>IF(OR(F788="", G788=""), "", IFERROR(INDEX('Sub Contractors'!$C$11:$C$49, MATCH(F788, 'Sub Contractors'!$B$11:$B$49, 0)), ""))</f>
        <v/>
      </c>
      <c r="M788" s="44" t="str">
        <f t="shared" si="36"/>
        <v/>
      </c>
      <c r="O788" s="19" t="str">
        <f>IF($B788="", "", IF(OR($B788&lt;'Intro &amp; Setup'!$BS$4, $B788&gt;'Intro &amp; Setup'!$BS$2), "X", ""))</f>
        <v/>
      </c>
      <c r="Q788" s="19" t="str">
        <f t="shared" si="37"/>
        <v/>
      </c>
      <c r="S788" s="75">
        <f t="shared" si="38"/>
        <v>0</v>
      </c>
    </row>
    <row r="789" spans="1:19" x14ac:dyDescent="0.25">
      <c r="A789" s="55"/>
      <c r="B789" s="111"/>
      <c r="C789" s="112"/>
      <c r="D789" s="113"/>
      <c r="E789" s="113"/>
      <c r="F789" s="112"/>
      <c r="G789" s="114"/>
      <c r="H789" s="115"/>
      <c r="I789" s="55"/>
      <c r="L789" s="53" t="str">
        <f>IF(OR(F789="", G789=""), "", IFERROR(INDEX('Sub Contractors'!$C$11:$C$49, MATCH(F789, 'Sub Contractors'!$B$11:$B$49, 0)), ""))</f>
        <v/>
      </c>
      <c r="M789" s="44" t="str">
        <f t="shared" si="36"/>
        <v/>
      </c>
      <c r="O789" s="19" t="str">
        <f>IF($B789="", "", IF(OR($B789&lt;'Intro &amp; Setup'!$BS$4, $B789&gt;'Intro &amp; Setup'!$BS$2), "X", ""))</f>
        <v/>
      </c>
      <c r="Q789" s="19" t="str">
        <f t="shared" si="37"/>
        <v/>
      </c>
      <c r="S789" s="75">
        <f t="shared" si="38"/>
        <v>0</v>
      </c>
    </row>
    <row r="790" spans="1:19" x14ac:dyDescent="0.25">
      <c r="A790" s="55"/>
      <c r="B790" s="111"/>
      <c r="C790" s="112"/>
      <c r="D790" s="113"/>
      <c r="E790" s="113"/>
      <c r="F790" s="112"/>
      <c r="G790" s="114"/>
      <c r="H790" s="115"/>
      <c r="I790" s="55"/>
      <c r="L790" s="53" t="str">
        <f>IF(OR(F790="", G790=""), "", IFERROR(INDEX('Sub Contractors'!$C$11:$C$49, MATCH(F790, 'Sub Contractors'!$B$11:$B$49, 0)), ""))</f>
        <v/>
      </c>
      <c r="M790" s="44" t="str">
        <f t="shared" si="36"/>
        <v/>
      </c>
      <c r="O790" s="19" t="str">
        <f>IF($B790="", "", IF(OR($B790&lt;'Intro &amp; Setup'!$BS$4, $B790&gt;'Intro &amp; Setup'!$BS$2), "X", ""))</f>
        <v/>
      </c>
      <c r="Q790" s="19" t="str">
        <f t="shared" si="37"/>
        <v/>
      </c>
      <c r="S790" s="75">
        <f t="shared" si="38"/>
        <v>0</v>
      </c>
    </row>
    <row r="791" spans="1:19" x14ac:dyDescent="0.25">
      <c r="A791" s="55"/>
      <c r="B791" s="111"/>
      <c r="C791" s="112"/>
      <c r="D791" s="113"/>
      <c r="E791" s="113"/>
      <c r="F791" s="112"/>
      <c r="G791" s="114"/>
      <c r="H791" s="115"/>
      <c r="I791" s="55"/>
      <c r="L791" s="53" t="str">
        <f>IF(OR(F791="", G791=""), "", IFERROR(INDEX('Sub Contractors'!$C$11:$C$49, MATCH(F791, 'Sub Contractors'!$B$11:$B$49, 0)), ""))</f>
        <v/>
      </c>
      <c r="M791" s="44" t="str">
        <f t="shared" si="36"/>
        <v/>
      </c>
      <c r="O791" s="19" t="str">
        <f>IF($B791="", "", IF(OR($B791&lt;'Intro &amp; Setup'!$BS$4, $B791&gt;'Intro &amp; Setup'!$BS$2), "X", ""))</f>
        <v/>
      </c>
      <c r="Q791" s="19" t="str">
        <f t="shared" si="37"/>
        <v/>
      </c>
      <c r="S791" s="75">
        <f t="shared" si="38"/>
        <v>0</v>
      </c>
    </row>
    <row r="792" spans="1:19" x14ac:dyDescent="0.25">
      <c r="A792" s="55"/>
      <c r="B792" s="111"/>
      <c r="C792" s="112"/>
      <c r="D792" s="113"/>
      <c r="E792" s="113"/>
      <c r="F792" s="112"/>
      <c r="G792" s="114"/>
      <c r="H792" s="115"/>
      <c r="I792" s="55"/>
      <c r="L792" s="53" t="str">
        <f>IF(OR(F792="", G792=""), "", IFERROR(INDEX('Sub Contractors'!$C$11:$C$49, MATCH(F792, 'Sub Contractors'!$B$11:$B$49, 0)), ""))</f>
        <v/>
      </c>
      <c r="M792" s="44" t="str">
        <f t="shared" si="36"/>
        <v/>
      </c>
      <c r="O792" s="19" t="str">
        <f>IF($B792="", "", IF(OR($B792&lt;'Intro &amp; Setup'!$BS$4, $B792&gt;'Intro &amp; Setup'!$BS$2), "X", ""))</f>
        <v/>
      </c>
      <c r="Q792" s="19" t="str">
        <f t="shared" si="37"/>
        <v/>
      </c>
      <c r="S792" s="75">
        <f t="shared" si="38"/>
        <v>0</v>
      </c>
    </row>
    <row r="793" spans="1:19" x14ac:dyDescent="0.25">
      <c r="A793" s="55"/>
      <c r="B793" s="111"/>
      <c r="C793" s="112"/>
      <c r="D793" s="113"/>
      <c r="E793" s="113"/>
      <c r="F793" s="112"/>
      <c r="G793" s="114"/>
      <c r="H793" s="115"/>
      <c r="I793" s="55"/>
      <c r="L793" s="53" t="str">
        <f>IF(OR(F793="", G793=""), "", IFERROR(INDEX('Sub Contractors'!$C$11:$C$49, MATCH(F793, 'Sub Contractors'!$B$11:$B$49, 0)), ""))</f>
        <v/>
      </c>
      <c r="M793" s="44" t="str">
        <f t="shared" si="36"/>
        <v/>
      </c>
      <c r="O793" s="19" t="str">
        <f>IF($B793="", "", IF(OR($B793&lt;'Intro &amp; Setup'!$BS$4, $B793&gt;'Intro &amp; Setup'!$BS$2), "X", ""))</f>
        <v/>
      </c>
      <c r="Q793" s="19" t="str">
        <f t="shared" si="37"/>
        <v/>
      </c>
      <c r="S793" s="75">
        <f t="shared" si="38"/>
        <v>0</v>
      </c>
    </row>
    <row r="794" spans="1:19" x14ac:dyDescent="0.25">
      <c r="A794" s="55"/>
      <c r="B794" s="111"/>
      <c r="C794" s="112"/>
      <c r="D794" s="113"/>
      <c r="E794" s="113"/>
      <c r="F794" s="112"/>
      <c r="G794" s="114"/>
      <c r="H794" s="115"/>
      <c r="I794" s="55"/>
      <c r="L794" s="53" t="str">
        <f>IF(OR(F794="", G794=""), "", IFERROR(INDEX('Sub Contractors'!$C$11:$C$49, MATCH(F794, 'Sub Contractors'!$B$11:$B$49, 0)), ""))</f>
        <v/>
      </c>
      <c r="M794" s="44" t="str">
        <f t="shared" si="36"/>
        <v/>
      </c>
      <c r="O794" s="19" t="str">
        <f>IF($B794="", "", IF(OR($B794&lt;'Intro &amp; Setup'!$BS$4, $B794&gt;'Intro &amp; Setup'!$BS$2), "X", ""))</f>
        <v/>
      </c>
      <c r="Q794" s="19" t="str">
        <f t="shared" si="37"/>
        <v/>
      </c>
      <c r="S794" s="75">
        <f t="shared" si="38"/>
        <v>0</v>
      </c>
    </row>
    <row r="795" spans="1:19" x14ac:dyDescent="0.25">
      <c r="A795" s="55"/>
      <c r="B795" s="111"/>
      <c r="C795" s="112"/>
      <c r="D795" s="113"/>
      <c r="E795" s="113"/>
      <c r="F795" s="112"/>
      <c r="G795" s="114"/>
      <c r="H795" s="115"/>
      <c r="I795" s="55"/>
      <c r="L795" s="53" t="str">
        <f>IF(OR(F795="", G795=""), "", IFERROR(INDEX('Sub Contractors'!$C$11:$C$49, MATCH(F795, 'Sub Contractors'!$B$11:$B$49, 0)), ""))</f>
        <v/>
      </c>
      <c r="M795" s="44" t="str">
        <f t="shared" si="36"/>
        <v/>
      </c>
      <c r="O795" s="19" t="str">
        <f>IF($B795="", "", IF(OR($B795&lt;'Intro &amp; Setup'!$BS$4, $B795&gt;'Intro &amp; Setup'!$BS$2), "X", ""))</f>
        <v/>
      </c>
      <c r="Q795" s="19" t="str">
        <f t="shared" si="37"/>
        <v/>
      </c>
      <c r="S795" s="75">
        <f t="shared" si="38"/>
        <v>0</v>
      </c>
    </row>
    <row r="796" spans="1:19" x14ac:dyDescent="0.25">
      <c r="A796" s="55"/>
      <c r="B796" s="111"/>
      <c r="C796" s="112"/>
      <c r="D796" s="113"/>
      <c r="E796" s="113"/>
      <c r="F796" s="112"/>
      <c r="G796" s="114"/>
      <c r="H796" s="115"/>
      <c r="I796" s="55"/>
      <c r="L796" s="53" t="str">
        <f>IF(OR(F796="", G796=""), "", IFERROR(INDEX('Sub Contractors'!$C$11:$C$49, MATCH(F796, 'Sub Contractors'!$B$11:$B$49, 0)), ""))</f>
        <v/>
      </c>
      <c r="M796" s="44" t="str">
        <f t="shared" si="36"/>
        <v/>
      </c>
      <c r="O796" s="19" t="str">
        <f>IF($B796="", "", IF(OR($B796&lt;'Intro &amp; Setup'!$BS$4, $B796&gt;'Intro &amp; Setup'!$BS$2), "X", ""))</f>
        <v/>
      </c>
      <c r="Q796" s="19" t="str">
        <f t="shared" si="37"/>
        <v/>
      </c>
      <c r="S796" s="75">
        <f t="shared" si="38"/>
        <v>0</v>
      </c>
    </row>
    <row r="797" spans="1:19" x14ac:dyDescent="0.25">
      <c r="A797" s="55"/>
      <c r="B797" s="111"/>
      <c r="C797" s="112"/>
      <c r="D797" s="113"/>
      <c r="E797" s="113"/>
      <c r="F797" s="112"/>
      <c r="G797" s="114"/>
      <c r="H797" s="115"/>
      <c r="I797" s="55"/>
      <c r="L797" s="53" t="str">
        <f>IF(OR(F797="", G797=""), "", IFERROR(INDEX('Sub Contractors'!$C$11:$C$49, MATCH(F797, 'Sub Contractors'!$B$11:$B$49, 0)), ""))</f>
        <v/>
      </c>
      <c r="M797" s="44" t="str">
        <f t="shared" si="36"/>
        <v/>
      </c>
      <c r="O797" s="19" t="str">
        <f>IF($B797="", "", IF(OR($B797&lt;'Intro &amp; Setup'!$BS$4, $B797&gt;'Intro &amp; Setup'!$BS$2), "X", ""))</f>
        <v/>
      </c>
      <c r="Q797" s="19" t="str">
        <f t="shared" si="37"/>
        <v/>
      </c>
      <c r="S797" s="75">
        <f t="shared" si="38"/>
        <v>0</v>
      </c>
    </row>
    <row r="798" spans="1:19" x14ac:dyDescent="0.25">
      <c r="A798" s="55"/>
      <c r="B798" s="111"/>
      <c r="C798" s="112"/>
      <c r="D798" s="113"/>
      <c r="E798" s="113"/>
      <c r="F798" s="112"/>
      <c r="G798" s="114"/>
      <c r="H798" s="115"/>
      <c r="I798" s="55"/>
      <c r="L798" s="53" t="str">
        <f>IF(OR(F798="", G798=""), "", IFERROR(INDEX('Sub Contractors'!$C$11:$C$49, MATCH(F798, 'Sub Contractors'!$B$11:$B$49, 0)), ""))</f>
        <v/>
      </c>
      <c r="M798" s="44" t="str">
        <f t="shared" si="36"/>
        <v/>
      </c>
      <c r="O798" s="19" t="str">
        <f>IF($B798="", "", IF(OR($B798&lt;'Intro &amp; Setup'!$BS$4, $B798&gt;'Intro &amp; Setup'!$BS$2), "X", ""))</f>
        <v/>
      </c>
      <c r="Q798" s="19" t="str">
        <f t="shared" si="37"/>
        <v/>
      </c>
      <c r="S798" s="75">
        <f t="shared" si="38"/>
        <v>0</v>
      </c>
    </row>
    <row r="799" spans="1:19" x14ac:dyDescent="0.25">
      <c r="A799" s="55"/>
      <c r="B799" s="111"/>
      <c r="C799" s="112"/>
      <c r="D799" s="113"/>
      <c r="E799" s="113"/>
      <c r="F799" s="112"/>
      <c r="G799" s="114"/>
      <c r="H799" s="115"/>
      <c r="I799" s="55"/>
      <c r="L799" s="53" t="str">
        <f>IF(OR(F799="", G799=""), "", IFERROR(INDEX('Sub Contractors'!$C$11:$C$49, MATCH(F799, 'Sub Contractors'!$B$11:$B$49, 0)), ""))</f>
        <v/>
      </c>
      <c r="M799" s="44" t="str">
        <f t="shared" si="36"/>
        <v/>
      </c>
      <c r="O799" s="19" t="str">
        <f>IF($B799="", "", IF(OR($B799&lt;'Intro &amp; Setup'!$BS$4, $B799&gt;'Intro &amp; Setup'!$BS$2), "X", ""))</f>
        <v/>
      </c>
      <c r="Q799" s="19" t="str">
        <f t="shared" si="37"/>
        <v/>
      </c>
      <c r="S799" s="75">
        <f t="shared" si="38"/>
        <v>0</v>
      </c>
    </row>
    <row r="800" spans="1:19" x14ac:dyDescent="0.25">
      <c r="A800" s="55"/>
      <c r="B800" s="111"/>
      <c r="C800" s="112"/>
      <c r="D800" s="113"/>
      <c r="E800" s="113"/>
      <c r="F800" s="112"/>
      <c r="G800" s="114"/>
      <c r="H800" s="115"/>
      <c r="I800" s="55"/>
      <c r="L800" s="53" t="str">
        <f>IF(OR(F800="", G800=""), "", IFERROR(INDEX('Sub Contractors'!$C$11:$C$49, MATCH(F800, 'Sub Contractors'!$B$11:$B$49, 0)), ""))</f>
        <v/>
      </c>
      <c r="M800" s="44" t="str">
        <f t="shared" si="36"/>
        <v/>
      </c>
      <c r="O800" s="19" t="str">
        <f>IF($B800="", "", IF(OR($B800&lt;'Intro &amp; Setup'!$BS$4, $B800&gt;'Intro &amp; Setup'!$BS$2), "X", ""))</f>
        <v/>
      </c>
      <c r="Q800" s="19" t="str">
        <f t="shared" si="37"/>
        <v/>
      </c>
      <c r="S800" s="75">
        <f t="shared" si="38"/>
        <v>0</v>
      </c>
    </row>
    <row r="801" spans="1:19" x14ac:dyDescent="0.25">
      <c r="A801" s="55"/>
      <c r="B801" s="111"/>
      <c r="C801" s="112"/>
      <c r="D801" s="113"/>
      <c r="E801" s="113"/>
      <c r="F801" s="112"/>
      <c r="G801" s="114"/>
      <c r="H801" s="115"/>
      <c r="I801" s="55"/>
      <c r="L801" s="53" t="str">
        <f>IF(OR(F801="", G801=""), "", IFERROR(INDEX('Sub Contractors'!$C$11:$C$49, MATCH(F801, 'Sub Contractors'!$B$11:$B$49, 0)), ""))</f>
        <v/>
      </c>
      <c r="M801" s="44" t="str">
        <f t="shared" si="36"/>
        <v/>
      </c>
      <c r="O801" s="19" t="str">
        <f>IF($B801="", "", IF(OR($B801&lt;'Intro &amp; Setup'!$BS$4, $B801&gt;'Intro &amp; Setup'!$BS$2), "X", ""))</f>
        <v/>
      </c>
      <c r="Q801" s="19" t="str">
        <f t="shared" si="37"/>
        <v/>
      </c>
      <c r="S801" s="75">
        <f t="shared" si="38"/>
        <v>0</v>
      </c>
    </row>
    <row r="802" spans="1:19" x14ac:dyDescent="0.25">
      <c r="A802" s="55"/>
      <c r="B802" s="111"/>
      <c r="C802" s="112"/>
      <c r="D802" s="113"/>
      <c r="E802" s="113"/>
      <c r="F802" s="112"/>
      <c r="G802" s="114"/>
      <c r="H802" s="115"/>
      <c r="I802" s="55"/>
      <c r="L802" s="53" t="str">
        <f>IF(OR(F802="", G802=""), "", IFERROR(INDEX('Sub Contractors'!$C$11:$C$49, MATCH(F802, 'Sub Contractors'!$B$11:$B$49, 0)), ""))</f>
        <v/>
      </c>
      <c r="M802" s="44" t="str">
        <f t="shared" si="36"/>
        <v/>
      </c>
      <c r="O802" s="19" t="str">
        <f>IF($B802="", "", IF(OR($B802&lt;'Intro &amp; Setup'!$BS$4, $B802&gt;'Intro &amp; Setup'!$BS$2), "X", ""))</f>
        <v/>
      </c>
      <c r="Q802" s="19" t="str">
        <f t="shared" si="37"/>
        <v/>
      </c>
      <c r="S802" s="75">
        <f t="shared" si="38"/>
        <v>0</v>
      </c>
    </row>
    <row r="803" spans="1:19" x14ac:dyDescent="0.25">
      <c r="A803" s="55"/>
      <c r="B803" s="111"/>
      <c r="C803" s="112"/>
      <c r="D803" s="113"/>
      <c r="E803" s="113"/>
      <c r="F803" s="112"/>
      <c r="G803" s="114"/>
      <c r="H803" s="115"/>
      <c r="I803" s="55"/>
      <c r="L803" s="53" t="str">
        <f>IF(OR(F803="", G803=""), "", IFERROR(INDEX('Sub Contractors'!$C$11:$C$49, MATCH(F803, 'Sub Contractors'!$B$11:$B$49, 0)), ""))</f>
        <v/>
      </c>
      <c r="M803" s="44" t="str">
        <f t="shared" si="36"/>
        <v/>
      </c>
      <c r="O803" s="19" t="str">
        <f>IF($B803="", "", IF(OR($B803&lt;'Intro &amp; Setup'!$BS$4, $B803&gt;'Intro &amp; Setup'!$BS$2), "X", ""))</f>
        <v/>
      </c>
      <c r="Q803" s="19" t="str">
        <f t="shared" si="37"/>
        <v/>
      </c>
      <c r="S803" s="75">
        <f t="shared" si="38"/>
        <v>0</v>
      </c>
    </row>
    <row r="804" spans="1:19" x14ac:dyDescent="0.25">
      <c r="A804" s="55"/>
      <c r="B804" s="111"/>
      <c r="C804" s="112"/>
      <c r="D804" s="113"/>
      <c r="E804" s="113"/>
      <c r="F804" s="112"/>
      <c r="G804" s="114"/>
      <c r="H804" s="115"/>
      <c r="I804" s="55"/>
      <c r="L804" s="53" t="str">
        <f>IF(OR(F804="", G804=""), "", IFERROR(INDEX('Sub Contractors'!$C$11:$C$49, MATCH(F804, 'Sub Contractors'!$B$11:$B$49, 0)), ""))</f>
        <v/>
      </c>
      <c r="M804" s="44" t="str">
        <f t="shared" si="36"/>
        <v/>
      </c>
      <c r="O804" s="19" t="str">
        <f>IF($B804="", "", IF(OR($B804&lt;'Intro &amp; Setup'!$BS$4, $B804&gt;'Intro &amp; Setup'!$BS$2), "X", ""))</f>
        <v/>
      </c>
      <c r="Q804" s="19" t="str">
        <f t="shared" si="37"/>
        <v/>
      </c>
      <c r="S804" s="75">
        <f t="shared" si="38"/>
        <v>0</v>
      </c>
    </row>
    <row r="805" spans="1:19" x14ac:dyDescent="0.25">
      <c r="A805" s="55"/>
      <c r="B805" s="111"/>
      <c r="C805" s="112"/>
      <c r="D805" s="113"/>
      <c r="E805" s="113"/>
      <c r="F805" s="112"/>
      <c r="G805" s="114"/>
      <c r="H805" s="115"/>
      <c r="I805" s="55"/>
      <c r="L805" s="53" t="str">
        <f>IF(OR(F805="", G805=""), "", IFERROR(INDEX('Sub Contractors'!$C$11:$C$49, MATCH(F805, 'Sub Contractors'!$B$11:$B$49, 0)), ""))</f>
        <v/>
      </c>
      <c r="M805" s="44" t="str">
        <f t="shared" si="36"/>
        <v/>
      </c>
      <c r="O805" s="19" t="str">
        <f>IF($B805="", "", IF(OR($B805&lt;'Intro &amp; Setup'!$BS$4, $B805&gt;'Intro &amp; Setup'!$BS$2), "X", ""))</f>
        <v/>
      </c>
      <c r="Q805" s="19" t="str">
        <f t="shared" si="37"/>
        <v/>
      </c>
      <c r="S805" s="75">
        <f t="shared" si="38"/>
        <v>0</v>
      </c>
    </row>
    <row r="806" spans="1:19" x14ac:dyDescent="0.25">
      <c r="A806" s="55"/>
      <c r="B806" s="111"/>
      <c r="C806" s="112"/>
      <c r="D806" s="113"/>
      <c r="E806" s="113"/>
      <c r="F806" s="112"/>
      <c r="G806" s="114"/>
      <c r="H806" s="115"/>
      <c r="I806" s="55"/>
      <c r="L806" s="53" t="str">
        <f>IF(OR(F806="", G806=""), "", IFERROR(INDEX('Sub Contractors'!$C$11:$C$49, MATCH(F806, 'Sub Contractors'!$B$11:$B$49, 0)), ""))</f>
        <v/>
      </c>
      <c r="M806" s="44" t="str">
        <f t="shared" si="36"/>
        <v/>
      </c>
      <c r="O806" s="19" t="str">
        <f>IF($B806="", "", IF(OR($B806&lt;'Intro &amp; Setup'!$BS$4, $B806&gt;'Intro &amp; Setup'!$BS$2), "X", ""))</f>
        <v/>
      </c>
      <c r="Q806" s="19" t="str">
        <f t="shared" si="37"/>
        <v/>
      </c>
      <c r="S806" s="75">
        <f t="shared" si="38"/>
        <v>0</v>
      </c>
    </row>
    <row r="807" spans="1:19" x14ac:dyDescent="0.25">
      <c r="A807" s="55"/>
      <c r="B807" s="111"/>
      <c r="C807" s="112"/>
      <c r="D807" s="113"/>
      <c r="E807" s="113"/>
      <c r="F807" s="112"/>
      <c r="G807" s="114"/>
      <c r="H807" s="115"/>
      <c r="I807" s="55"/>
      <c r="L807" s="53" t="str">
        <f>IF(OR(F807="", G807=""), "", IFERROR(INDEX('Sub Contractors'!$C$11:$C$49, MATCH(F807, 'Sub Contractors'!$B$11:$B$49, 0)), ""))</f>
        <v/>
      </c>
      <c r="M807" s="44" t="str">
        <f t="shared" si="36"/>
        <v/>
      </c>
      <c r="O807" s="19" t="str">
        <f>IF($B807="", "", IF(OR($B807&lt;'Intro &amp; Setup'!$BS$4, $B807&gt;'Intro &amp; Setup'!$BS$2), "X", ""))</f>
        <v/>
      </c>
      <c r="Q807" s="19" t="str">
        <f t="shared" si="37"/>
        <v/>
      </c>
      <c r="S807" s="75">
        <f t="shared" si="38"/>
        <v>0</v>
      </c>
    </row>
    <row r="808" spans="1:19" x14ac:dyDescent="0.25">
      <c r="A808" s="55"/>
      <c r="B808" s="111"/>
      <c r="C808" s="112"/>
      <c r="D808" s="113"/>
      <c r="E808" s="113"/>
      <c r="F808" s="112"/>
      <c r="G808" s="114"/>
      <c r="H808" s="115"/>
      <c r="I808" s="55"/>
      <c r="L808" s="53" t="str">
        <f>IF(OR(F808="", G808=""), "", IFERROR(INDEX('Sub Contractors'!$C$11:$C$49, MATCH(F808, 'Sub Contractors'!$B$11:$B$49, 0)), ""))</f>
        <v/>
      </c>
      <c r="M808" s="44" t="str">
        <f t="shared" si="36"/>
        <v/>
      </c>
      <c r="O808" s="19" t="str">
        <f>IF($B808="", "", IF(OR($B808&lt;'Intro &amp; Setup'!$BS$4, $B808&gt;'Intro &amp; Setup'!$BS$2), "X", ""))</f>
        <v/>
      </c>
      <c r="Q808" s="19" t="str">
        <f t="shared" si="37"/>
        <v/>
      </c>
      <c r="S808" s="75">
        <f t="shared" si="38"/>
        <v>0</v>
      </c>
    </row>
    <row r="809" spans="1:19" x14ac:dyDescent="0.25">
      <c r="A809" s="55"/>
      <c r="B809" s="111"/>
      <c r="C809" s="112"/>
      <c r="D809" s="113"/>
      <c r="E809" s="113"/>
      <c r="F809" s="112"/>
      <c r="G809" s="114"/>
      <c r="H809" s="115"/>
      <c r="I809" s="55"/>
      <c r="L809" s="53" t="str">
        <f>IF(OR(F809="", G809=""), "", IFERROR(INDEX('Sub Contractors'!$C$11:$C$49, MATCH(F809, 'Sub Contractors'!$B$11:$B$49, 0)), ""))</f>
        <v/>
      </c>
      <c r="M809" s="44" t="str">
        <f t="shared" si="36"/>
        <v/>
      </c>
      <c r="O809" s="19" t="str">
        <f>IF($B809="", "", IF(OR($B809&lt;'Intro &amp; Setup'!$BS$4, $B809&gt;'Intro &amp; Setup'!$BS$2), "X", ""))</f>
        <v/>
      </c>
      <c r="Q809" s="19" t="str">
        <f t="shared" si="37"/>
        <v/>
      </c>
      <c r="S809" s="75">
        <f t="shared" si="38"/>
        <v>0</v>
      </c>
    </row>
    <row r="810" spans="1:19" x14ac:dyDescent="0.25">
      <c r="A810" s="55"/>
      <c r="B810" s="111"/>
      <c r="C810" s="112"/>
      <c r="D810" s="113"/>
      <c r="E810" s="113"/>
      <c r="F810" s="112"/>
      <c r="G810" s="114"/>
      <c r="H810" s="115"/>
      <c r="I810" s="55"/>
      <c r="L810" s="53" t="str">
        <f>IF(OR(F810="", G810=""), "", IFERROR(INDEX('Sub Contractors'!$C$11:$C$49, MATCH(F810, 'Sub Contractors'!$B$11:$B$49, 0)), ""))</f>
        <v/>
      </c>
      <c r="M810" s="44" t="str">
        <f t="shared" si="36"/>
        <v/>
      </c>
      <c r="O810" s="19" t="str">
        <f>IF($B810="", "", IF(OR($B810&lt;'Intro &amp; Setup'!$BS$4, $B810&gt;'Intro &amp; Setup'!$BS$2), "X", ""))</f>
        <v/>
      </c>
      <c r="Q810" s="19" t="str">
        <f t="shared" si="37"/>
        <v/>
      </c>
      <c r="S810" s="75">
        <f t="shared" si="38"/>
        <v>0</v>
      </c>
    </row>
    <row r="811" spans="1:19" x14ac:dyDescent="0.25">
      <c r="A811" s="55"/>
      <c r="B811" s="111"/>
      <c r="C811" s="112"/>
      <c r="D811" s="113"/>
      <c r="E811" s="113"/>
      <c r="F811" s="112"/>
      <c r="G811" s="114"/>
      <c r="H811" s="115"/>
      <c r="I811" s="55"/>
      <c r="L811" s="53" t="str">
        <f>IF(OR(F811="", G811=""), "", IFERROR(INDEX('Sub Contractors'!$C$11:$C$49, MATCH(F811, 'Sub Contractors'!$B$11:$B$49, 0)), ""))</f>
        <v/>
      </c>
      <c r="M811" s="44" t="str">
        <f t="shared" si="36"/>
        <v/>
      </c>
      <c r="O811" s="19" t="str">
        <f>IF($B811="", "", IF(OR($B811&lt;'Intro &amp; Setup'!$BS$4, $B811&gt;'Intro &amp; Setup'!$BS$2), "X", ""))</f>
        <v/>
      </c>
      <c r="Q811" s="19" t="str">
        <f t="shared" si="37"/>
        <v/>
      </c>
      <c r="S811" s="75">
        <f t="shared" si="38"/>
        <v>0</v>
      </c>
    </row>
    <row r="812" spans="1:19" x14ac:dyDescent="0.25">
      <c r="A812" s="55"/>
      <c r="B812" s="111"/>
      <c r="C812" s="112"/>
      <c r="D812" s="113"/>
      <c r="E812" s="113"/>
      <c r="F812" s="112"/>
      <c r="G812" s="114"/>
      <c r="H812" s="115"/>
      <c r="I812" s="55"/>
      <c r="L812" s="53" t="str">
        <f>IF(OR(F812="", G812=""), "", IFERROR(INDEX('Sub Contractors'!$C$11:$C$49, MATCH(F812, 'Sub Contractors'!$B$11:$B$49, 0)), ""))</f>
        <v/>
      </c>
      <c r="M812" s="44" t="str">
        <f t="shared" si="36"/>
        <v/>
      </c>
      <c r="O812" s="19" t="str">
        <f>IF($B812="", "", IF(OR($B812&lt;'Intro &amp; Setup'!$BS$4, $B812&gt;'Intro &amp; Setup'!$BS$2), "X", ""))</f>
        <v/>
      </c>
      <c r="Q812" s="19" t="str">
        <f t="shared" si="37"/>
        <v/>
      </c>
      <c r="S812" s="75">
        <f t="shared" si="38"/>
        <v>0</v>
      </c>
    </row>
    <row r="813" spans="1:19" x14ac:dyDescent="0.25">
      <c r="A813" s="55"/>
      <c r="B813" s="111"/>
      <c r="C813" s="112"/>
      <c r="D813" s="113"/>
      <c r="E813" s="113"/>
      <c r="F813" s="112"/>
      <c r="G813" s="114"/>
      <c r="H813" s="115"/>
      <c r="I813" s="55"/>
      <c r="L813" s="53" t="str">
        <f>IF(OR(F813="", G813=""), "", IFERROR(INDEX('Sub Contractors'!$C$11:$C$49, MATCH(F813, 'Sub Contractors'!$B$11:$B$49, 0)), ""))</f>
        <v/>
      </c>
      <c r="M813" s="44" t="str">
        <f t="shared" si="36"/>
        <v/>
      </c>
      <c r="O813" s="19" t="str">
        <f>IF($B813="", "", IF(OR($B813&lt;'Intro &amp; Setup'!$BS$4, $B813&gt;'Intro &amp; Setup'!$BS$2), "X", ""))</f>
        <v/>
      </c>
      <c r="Q813" s="19" t="str">
        <f t="shared" si="37"/>
        <v/>
      </c>
      <c r="S813" s="75">
        <f t="shared" si="38"/>
        <v>0</v>
      </c>
    </row>
    <row r="814" spans="1:19" x14ac:dyDescent="0.25">
      <c r="A814" s="55"/>
      <c r="B814" s="111"/>
      <c r="C814" s="112"/>
      <c r="D814" s="113"/>
      <c r="E814" s="113"/>
      <c r="F814" s="112"/>
      <c r="G814" s="114"/>
      <c r="H814" s="115"/>
      <c r="I814" s="55"/>
      <c r="L814" s="53" t="str">
        <f>IF(OR(F814="", G814=""), "", IFERROR(INDEX('Sub Contractors'!$C$11:$C$49, MATCH(F814, 'Sub Contractors'!$B$11:$B$49, 0)), ""))</f>
        <v/>
      </c>
      <c r="M814" s="44" t="str">
        <f t="shared" si="36"/>
        <v/>
      </c>
      <c r="O814" s="19" t="str">
        <f>IF($B814="", "", IF(OR($B814&lt;'Intro &amp; Setup'!$BS$4, $B814&gt;'Intro &amp; Setup'!$BS$2), "X", ""))</f>
        <v/>
      </c>
      <c r="Q814" s="19" t="str">
        <f t="shared" si="37"/>
        <v/>
      </c>
      <c r="S814" s="75">
        <f t="shared" si="38"/>
        <v>0</v>
      </c>
    </row>
    <row r="815" spans="1:19" x14ac:dyDescent="0.25">
      <c r="A815" s="55"/>
      <c r="B815" s="111"/>
      <c r="C815" s="112"/>
      <c r="D815" s="113"/>
      <c r="E815" s="113"/>
      <c r="F815" s="112"/>
      <c r="G815" s="114"/>
      <c r="H815" s="115"/>
      <c r="I815" s="55"/>
      <c r="L815" s="53" t="str">
        <f>IF(OR(F815="", G815=""), "", IFERROR(INDEX('Sub Contractors'!$C$11:$C$49, MATCH(F815, 'Sub Contractors'!$B$11:$B$49, 0)), ""))</f>
        <v/>
      </c>
      <c r="M815" s="44" t="str">
        <f t="shared" si="36"/>
        <v/>
      </c>
      <c r="O815" s="19" t="str">
        <f>IF($B815="", "", IF(OR($B815&lt;'Intro &amp; Setup'!$BS$4, $B815&gt;'Intro &amp; Setup'!$BS$2), "X", ""))</f>
        <v/>
      </c>
      <c r="Q815" s="19" t="str">
        <f t="shared" si="37"/>
        <v/>
      </c>
      <c r="S815" s="75">
        <f t="shared" si="38"/>
        <v>0</v>
      </c>
    </row>
    <row r="816" spans="1:19" x14ac:dyDescent="0.25">
      <c r="A816" s="55"/>
      <c r="B816" s="111"/>
      <c r="C816" s="112"/>
      <c r="D816" s="113"/>
      <c r="E816" s="113"/>
      <c r="F816" s="112"/>
      <c r="G816" s="114"/>
      <c r="H816" s="115"/>
      <c r="I816" s="55"/>
      <c r="L816" s="53" t="str">
        <f>IF(OR(F816="", G816=""), "", IFERROR(INDEX('Sub Contractors'!$C$11:$C$49, MATCH(F816, 'Sub Contractors'!$B$11:$B$49, 0)), ""))</f>
        <v/>
      </c>
      <c r="M816" s="44" t="str">
        <f t="shared" si="36"/>
        <v/>
      </c>
      <c r="O816" s="19" t="str">
        <f>IF($B816="", "", IF(OR($B816&lt;'Intro &amp; Setup'!$BS$4, $B816&gt;'Intro &amp; Setup'!$BS$2), "X", ""))</f>
        <v/>
      </c>
      <c r="Q816" s="19" t="str">
        <f t="shared" si="37"/>
        <v/>
      </c>
      <c r="S816" s="75">
        <f t="shared" si="38"/>
        <v>0</v>
      </c>
    </row>
    <row r="817" spans="1:19" x14ac:dyDescent="0.25">
      <c r="A817" s="55"/>
      <c r="B817" s="111"/>
      <c r="C817" s="112"/>
      <c r="D817" s="113"/>
      <c r="E817" s="113"/>
      <c r="F817" s="112"/>
      <c r="G817" s="114"/>
      <c r="H817" s="115"/>
      <c r="I817" s="55"/>
      <c r="L817" s="53" t="str">
        <f>IF(OR(F817="", G817=""), "", IFERROR(INDEX('Sub Contractors'!$C$11:$C$49, MATCH(F817, 'Sub Contractors'!$B$11:$B$49, 0)), ""))</f>
        <v/>
      </c>
      <c r="M817" s="44" t="str">
        <f t="shared" si="36"/>
        <v/>
      </c>
      <c r="O817" s="19" t="str">
        <f>IF($B817="", "", IF(OR($B817&lt;'Intro &amp; Setup'!$BS$4, $B817&gt;'Intro &amp; Setup'!$BS$2), "X", ""))</f>
        <v/>
      </c>
      <c r="Q817" s="19" t="str">
        <f t="shared" si="37"/>
        <v/>
      </c>
      <c r="S817" s="75">
        <f t="shared" si="38"/>
        <v>0</v>
      </c>
    </row>
    <row r="818" spans="1:19" x14ac:dyDescent="0.25">
      <c r="A818" s="55"/>
      <c r="B818" s="111"/>
      <c r="C818" s="112"/>
      <c r="D818" s="113"/>
      <c r="E818" s="113"/>
      <c r="F818" s="112"/>
      <c r="G818" s="114"/>
      <c r="H818" s="115"/>
      <c r="I818" s="55"/>
      <c r="L818" s="53" t="str">
        <f>IF(OR(F818="", G818=""), "", IFERROR(INDEX('Sub Contractors'!$C$11:$C$49, MATCH(F818, 'Sub Contractors'!$B$11:$B$49, 0)), ""))</f>
        <v/>
      </c>
      <c r="M818" s="44" t="str">
        <f t="shared" si="36"/>
        <v/>
      </c>
      <c r="O818" s="19" t="str">
        <f>IF($B818="", "", IF(OR($B818&lt;'Intro &amp; Setup'!$BS$4, $B818&gt;'Intro &amp; Setup'!$BS$2), "X", ""))</f>
        <v/>
      </c>
      <c r="Q818" s="19" t="str">
        <f t="shared" si="37"/>
        <v/>
      </c>
      <c r="S818" s="75">
        <f t="shared" si="38"/>
        <v>0</v>
      </c>
    </row>
    <row r="819" spans="1:19" x14ac:dyDescent="0.25">
      <c r="A819" s="55"/>
      <c r="B819" s="111"/>
      <c r="C819" s="112"/>
      <c r="D819" s="113"/>
      <c r="E819" s="113"/>
      <c r="F819" s="112"/>
      <c r="G819" s="114"/>
      <c r="H819" s="115"/>
      <c r="I819" s="55"/>
      <c r="L819" s="53" t="str">
        <f>IF(OR(F819="", G819=""), "", IFERROR(INDEX('Sub Contractors'!$C$11:$C$49, MATCH(F819, 'Sub Contractors'!$B$11:$B$49, 0)), ""))</f>
        <v/>
      </c>
      <c r="M819" s="44" t="str">
        <f t="shared" si="36"/>
        <v/>
      </c>
      <c r="O819" s="19" t="str">
        <f>IF($B819="", "", IF(OR($B819&lt;'Intro &amp; Setup'!$BS$4, $B819&gt;'Intro &amp; Setup'!$BS$2), "X", ""))</f>
        <v/>
      </c>
      <c r="Q819" s="19" t="str">
        <f t="shared" si="37"/>
        <v/>
      </c>
      <c r="S819" s="75">
        <f t="shared" si="38"/>
        <v>0</v>
      </c>
    </row>
    <row r="820" spans="1:19" x14ac:dyDescent="0.25">
      <c r="A820" s="55"/>
      <c r="B820" s="111"/>
      <c r="C820" s="112"/>
      <c r="D820" s="113"/>
      <c r="E820" s="113"/>
      <c r="F820" s="112"/>
      <c r="G820" s="114"/>
      <c r="H820" s="115"/>
      <c r="I820" s="55"/>
      <c r="L820" s="53" t="str">
        <f>IF(OR(F820="", G820=""), "", IFERROR(INDEX('Sub Contractors'!$C$11:$C$49, MATCH(F820, 'Sub Contractors'!$B$11:$B$49, 0)), ""))</f>
        <v/>
      </c>
      <c r="M820" s="44" t="str">
        <f t="shared" si="36"/>
        <v/>
      </c>
      <c r="O820" s="19" t="str">
        <f>IF($B820="", "", IF(OR($B820&lt;'Intro &amp; Setup'!$BS$4, $B820&gt;'Intro &amp; Setup'!$BS$2), "X", ""))</f>
        <v/>
      </c>
      <c r="Q820" s="19" t="str">
        <f t="shared" si="37"/>
        <v/>
      </c>
      <c r="S820" s="75">
        <f t="shared" si="38"/>
        <v>0</v>
      </c>
    </row>
    <row r="821" spans="1:19" x14ac:dyDescent="0.25">
      <c r="A821" s="55"/>
      <c r="B821" s="111"/>
      <c r="C821" s="112"/>
      <c r="D821" s="113"/>
      <c r="E821" s="113"/>
      <c r="F821" s="112"/>
      <c r="G821" s="114"/>
      <c r="H821" s="115"/>
      <c r="I821" s="55"/>
      <c r="L821" s="53" t="str">
        <f>IF(OR(F821="", G821=""), "", IFERROR(INDEX('Sub Contractors'!$C$11:$C$49, MATCH(F821, 'Sub Contractors'!$B$11:$B$49, 0)), ""))</f>
        <v/>
      </c>
      <c r="M821" s="44" t="str">
        <f t="shared" si="36"/>
        <v/>
      </c>
      <c r="O821" s="19" t="str">
        <f>IF($B821="", "", IF(OR($B821&lt;'Intro &amp; Setup'!$BS$4, $B821&gt;'Intro &amp; Setup'!$BS$2), "X", ""))</f>
        <v/>
      </c>
      <c r="Q821" s="19" t="str">
        <f t="shared" si="37"/>
        <v/>
      </c>
      <c r="S821" s="75">
        <f t="shared" si="38"/>
        <v>0</v>
      </c>
    </row>
    <row r="822" spans="1:19" x14ac:dyDescent="0.25">
      <c r="A822" s="55"/>
      <c r="B822" s="111"/>
      <c r="C822" s="112"/>
      <c r="D822" s="113"/>
      <c r="E822" s="113"/>
      <c r="F822" s="112"/>
      <c r="G822" s="114"/>
      <c r="H822" s="115"/>
      <c r="I822" s="55"/>
      <c r="L822" s="53" t="str">
        <f>IF(OR(F822="", G822=""), "", IFERROR(INDEX('Sub Contractors'!$C$11:$C$49, MATCH(F822, 'Sub Contractors'!$B$11:$B$49, 0)), ""))</f>
        <v/>
      </c>
      <c r="M822" s="44" t="str">
        <f t="shared" si="36"/>
        <v/>
      </c>
      <c r="O822" s="19" t="str">
        <f>IF($B822="", "", IF(OR($B822&lt;'Intro &amp; Setup'!$BS$4, $B822&gt;'Intro &amp; Setup'!$BS$2), "X", ""))</f>
        <v/>
      </c>
      <c r="Q822" s="19" t="str">
        <f t="shared" si="37"/>
        <v/>
      </c>
      <c r="S822" s="75">
        <f t="shared" si="38"/>
        <v>0</v>
      </c>
    </row>
    <row r="823" spans="1:19" x14ac:dyDescent="0.25">
      <c r="A823" s="55"/>
      <c r="B823" s="111"/>
      <c r="C823" s="112"/>
      <c r="D823" s="113"/>
      <c r="E823" s="113"/>
      <c r="F823" s="112"/>
      <c r="G823" s="114"/>
      <c r="H823" s="115"/>
      <c r="I823" s="55"/>
      <c r="L823" s="53" t="str">
        <f>IF(OR(F823="", G823=""), "", IFERROR(INDEX('Sub Contractors'!$C$11:$C$49, MATCH(F823, 'Sub Contractors'!$B$11:$B$49, 0)), ""))</f>
        <v/>
      </c>
      <c r="M823" s="44" t="str">
        <f t="shared" si="36"/>
        <v/>
      </c>
      <c r="O823" s="19" t="str">
        <f>IF($B823="", "", IF(OR($B823&lt;'Intro &amp; Setup'!$BS$4, $B823&gt;'Intro &amp; Setup'!$BS$2), "X", ""))</f>
        <v/>
      </c>
      <c r="Q823" s="19" t="str">
        <f t="shared" si="37"/>
        <v/>
      </c>
      <c r="S823" s="75">
        <f t="shared" si="38"/>
        <v>0</v>
      </c>
    </row>
    <row r="824" spans="1:19" x14ac:dyDescent="0.25">
      <c r="A824" s="55"/>
      <c r="B824" s="111"/>
      <c r="C824" s="112"/>
      <c r="D824" s="113"/>
      <c r="E824" s="113"/>
      <c r="F824" s="112"/>
      <c r="G824" s="114"/>
      <c r="H824" s="115"/>
      <c r="I824" s="55"/>
      <c r="L824" s="53" t="str">
        <f>IF(OR(F824="", G824=""), "", IFERROR(INDEX('Sub Contractors'!$C$11:$C$49, MATCH(F824, 'Sub Contractors'!$B$11:$B$49, 0)), ""))</f>
        <v/>
      </c>
      <c r="M824" s="44" t="str">
        <f t="shared" si="36"/>
        <v/>
      </c>
      <c r="O824" s="19" t="str">
        <f>IF($B824="", "", IF(OR($B824&lt;'Intro &amp; Setup'!$BS$4, $B824&gt;'Intro &amp; Setup'!$BS$2), "X", ""))</f>
        <v/>
      </c>
      <c r="Q824" s="19" t="str">
        <f t="shared" si="37"/>
        <v/>
      </c>
      <c r="S824" s="75">
        <f t="shared" si="38"/>
        <v>0</v>
      </c>
    </row>
    <row r="825" spans="1:19" x14ac:dyDescent="0.25">
      <c r="A825" s="55"/>
      <c r="B825" s="111"/>
      <c r="C825" s="112"/>
      <c r="D825" s="113"/>
      <c r="E825" s="113"/>
      <c r="F825" s="112"/>
      <c r="G825" s="114"/>
      <c r="H825" s="115"/>
      <c r="I825" s="55"/>
      <c r="L825" s="53" t="str">
        <f>IF(OR(F825="", G825=""), "", IFERROR(INDEX('Sub Contractors'!$C$11:$C$49, MATCH(F825, 'Sub Contractors'!$B$11:$B$49, 0)), ""))</f>
        <v/>
      </c>
      <c r="M825" s="44" t="str">
        <f t="shared" si="36"/>
        <v/>
      </c>
      <c r="O825" s="19" t="str">
        <f>IF($B825="", "", IF(OR($B825&lt;'Intro &amp; Setup'!$BS$4, $B825&gt;'Intro &amp; Setup'!$BS$2), "X", ""))</f>
        <v/>
      </c>
      <c r="Q825" s="19" t="str">
        <f t="shared" si="37"/>
        <v/>
      </c>
      <c r="S825" s="75">
        <f t="shared" si="38"/>
        <v>0</v>
      </c>
    </row>
    <row r="826" spans="1:19" x14ac:dyDescent="0.25">
      <c r="A826" s="55"/>
      <c r="B826" s="111"/>
      <c r="C826" s="112"/>
      <c r="D826" s="113"/>
      <c r="E826" s="113"/>
      <c r="F826" s="112"/>
      <c r="G826" s="114"/>
      <c r="H826" s="115"/>
      <c r="I826" s="55"/>
      <c r="L826" s="53" t="str">
        <f>IF(OR(F826="", G826=""), "", IFERROR(INDEX('Sub Contractors'!$C$11:$C$49, MATCH(F826, 'Sub Contractors'!$B$11:$B$49, 0)), ""))</f>
        <v/>
      </c>
      <c r="M826" s="44" t="str">
        <f t="shared" si="36"/>
        <v/>
      </c>
      <c r="O826" s="19" t="str">
        <f>IF($B826="", "", IF(OR($B826&lt;'Intro &amp; Setup'!$BS$4, $B826&gt;'Intro &amp; Setup'!$BS$2), "X", ""))</f>
        <v/>
      </c>
      <c r="Q826" s="19" t="str">
        <f t="shared" si="37"/>
        <v/>
      </c>
      <c r="S826" s="75">
        <f t="shared" si="38"/>
        <v>0</v>
      </c>
    </row>
    <row r="827" spans="1:19" x14ac:dyDescent="0.25">
      <c r="A827" s="55"/>
      <c r="B827" s="111"/>
      <c r="C827" s="112"/>
      <c r="D827" s="113"/>
      <c r="E827" s="113"/>
      <c r="F827" s="112"/>
      <c r="G827" s="114"/>
      <c r="H827" s="115"/>
      <c r="I827" s="55"/>
      <c r="L827" s="53" t="str">
        <f>IF(OR(F827="", G827=""), "", IFERROR(INDEX('Sub Contractors'!$C$11:$C$49, MATCH(F827, 'Sub Contractors'!$B$11:$B$49, 0)), ""))</f>
        <v/>
      </c>
      <c r="M827" s="44" t="str">
        <f t="shared" si="36"/>
        <v/>
      </c>
      <c r="O827" s="19" t="str">
        <f>IF($B827="", "", IF(OR($B827&lt;'Intro &amp; Setup'!$BS$4, $B827&gt;'Intro &amp; Setup'!$BS$2), "X", ""))</f>
        <v/>
      </c>
      <c r="Q827" s="19" t="str">
        <f t="shared" si="37"/>
        <v/>
      </c>
      <c r="S827" s="75">
        <f t="shared" si="38"/>
        <v>0</v>
      </c>
    </row>
    <row r="828" spans="1:19" x14ac:dyDescent="0.25">
      <c r="A828" s="55"/>
      <c r="B828" s="111"/>
      <c r="C828" s="112"/>
      <c r="D828" s="113"/>
      <c r="E828" s="113"/>
      <c r="F828" s="112"/>
      <c r="G828" s="114"/>
      <c r="H828" s="115"/>
      <c r="I828" s="55"/>
      <c r="L828" s="53" t="str">
        <f>IF(OR(F828="", G828=""), "", IFERROR(INDEX('Sub Contractors'!$C$11:$C$49, MATCH(F828, 'Sub Contractors'!$B$11:$B$49, 0)), ""))</f>
        <v/>
      </c>
      <c r="M828" s="44" t="str">
        <f t="shared" si="36"/>
        <v/>
      </c>
      <c r="O828" s="19" t="str">
        <f>IF($B828="", "", IF(OR($B828&lt;'Intro &amp; Setup'!$BS$4, $B828&gt;'Intro &amp; Setup'!$BS$2), "X", ""))</f>
        <v/>
      </c>
      <c r="Q828" s="19" t="str">
        <f t="shared" si="37"/>
        <v/>
      </c>
      <c r="S828" s="75">
        <f t="shared" si="38"/>
        <v>0</v>
      </c>
    </row>
    <row r="829" spans="1:19" x14ac:dyDescent="0.25">
      <c r="A829" s="55"/>
      <c r="B829" s="111"/>
      <c r="C829" s="112"/>
      <c r="D829" s="113"/>
      <c r="E829" s="113"/>
      <c r="F829" s="112"/>
      <c r="G829" s="114"/>
      <c r="H829" s="115"/>
      <c r="I829" s="55"/>
      <c r="L829" s="53" t="str">
        <f>IF(OR(F829="", G829=""), "", IFERROR(INDEX('Sub Contractors'!$C$11:$C$49, MATCH(F829, 'Sub Contractors'!$B$11:$B$49, 0)), ""))</f>
        <v/>
      </c>
      <c r="M829" s="44" t="str">
        <f t="shared" si="36"/>
        <v/>
      </c>
      <c r="O829" s="19" t="str">
        <f>IF($B829="", "", IF(OR($B829&lt;'Intro &amp; Setup'!$BS$4, $B829&gt;'Intro &amp; Setup'!$BS$2), "X", ""))</f>
        <v/>
      </c>
      <c r="Q829" s="19" t="str">
        <f t="shared" si="37"/>
        <v/>
      </c>
      <c r="S829" s="75">
        <f t="shared" si="38"/>
        <v>0</v>
      </c>
    </row>
    <row r="830" spans="1:19" x14ac:dyDescent="0.25">
      <c r="A830" s="55"/>
      <c r="B830" s="111"/>
      <c r="C830" s="112"/>
      <c r="D830" s="113"/>
      <c r="E830" s="113"/>
      <c r="F830" s="112"/>
      <c r="G830" s="114"/>
      <c r="H830" s="115"/>
      <c r="I830" s="55"/>
      <c r="L830" s="53" t="str">
        <f>IF(OR(F830="", G830=""), "", IFERROR(INDEX('Sub Contractors'!$C$11:$C$49, MATCH(F830, 'Sub Contractors'!$B$11:$B$49, 0)), ""))</f>
        <v/>
      </c>
      <c r="M830" s="44" t="str">
        <f t="shared" si="36"/>
        <v/>
      </c>
      <c r="O830" s="19" t="str">
        <f>IF($B830="", "", IF(OR($B830&lt;'Intro &amp; Setup'!$BS$4, $B830&gt;'Intro &amp; Setup'!$BS$2), "X", ""))</f>
        <v/>
      </c>
      <c r="Q830" s="19" t="str">
        <f t="shared" si="37"/>
        <v/>
      </c>
      <c r="S830" s="75">
        <f t="shared" si="38"/>
        <v>0</v>
      </c>
    </row>
    <row r="831" spans="1:19" x14ac:dyDescent="0.25">
      <c r="A831" s="55"/>
      <c r="B831" s="111"/>
      <c r="C831" s="112"/>
      <c r="D831" s="113"/>
      <c r="E831" s="113"/>
      <c r="F831" s="112"/>
      <c r="G831" s="114"/>
      <c r="H831" s="115"/>
      <c r="I831" s="55"/>
      <c r="L831" s="53" t="str">
        <f>IF(OR(F831="", G831=""), "", IFERROR(INDEX('Sub Contractors'!$C$11:$C$49, MATCH(F831, 'Sub Contractors'!$B$11:$B$49, 0)), ""))</f>
        <v/>
      </c>
      <c r="M831" s="44" t="str">
        <f t="shared" si="36"/>
        <v/>
      </c>
      <c r="O831" s="19" t="str">
        <f>IF($B831="", "", IF(OR($B831&lt;'Intro &amp; Setup'!$BS$4, $B831&gt;'Intro &amp; Setup'!$BS$2), "X", ""))</f>
        <v/>
      </c>
      <c r="Q831" s="19" t="str">
        <f t="shared" si="37"/>
        <v/>
      </c>
      <c r="S831" s="75">
        <f t="shared" si="38"/>
        <v>0</v>
      </c>
    </row>
    <row r="832" spans="1:19" x14ac:dyDescent="0.25">
      <c r="A832" s="55"/>
      <c r="B832" s="111"/>
      <c r="C832" s="112"/>
      <c r="D832" s="113"/>
      <c r="E832" s="113"/>
      <c r="F832" s="112"/>
      <c r="G832" s="114"/>
      <c r="H832" s="115"/>
      <c r="I832" s="55"/>
      <c r="L832" s="53" t="str">
        <f>IF(OR(F832="", G832=""), "", IFERROR(INDEX('Sub Contractors'!$C$11:$C$49, MATCH(F832, 'Sub Contractors'!$B$11:$B$49, 0)), ""))</f>
        <v/>
      </c>
      <c r="M832" s="44" t="str">
        <f t="shared" si="36"/>
        <v/>
      </c>
      <c r="O832" s="19" t="str">
        <f>IF($B832="", "", IF(OR($B832&lt;'Intro &amp; Setup'!$BS$4, $B832&gt;'Intro &amp; Setup'!$BS$2), "X", ""))</f>
        <v/>
      </c>
      <c r="Q832" s="19" t="str">
        <f t="shared" si="37"/>
        <v/>
      </c>
      <c r="S832" s="75">
        <f t="shared" si="38"/>
        <v>0</v>
      </c>
    </row>
    <row r="833" spans="1:19" x14ac:dyDescent="0.25">
      <c r="A833" s="55"/>
      <c r="B833" s="111"/>
      <c r="C833" s="112"/>
      <c r="D833" s="113"/>
      <c r="E833" s="113"/>
      <c r="F833" s="112"/>
      <c r="G833" s="114"/>
      <c r="H833" s="115"/>
      <c r="I833" s="55"/>
      <c r="L833" s="53" t="str">
        <f>IF(OR(F833="", G833=""), "", IFERROR(INDEX('Sub Contractors'!$C$11:$C$49, MATCH(F833, 'Sub Contractors'!$B$11:$B$49, 0)), ""))</f>
        <v/>
      </c>
      <c r="M833" s="44" t="str">
        <f t="shared" si="36"/>
        <v/>
      </c>
      <c r="O833" s="19" t="str">
        <f>IF($B833="", "", IF(OR($B833&lt;'Intro &amp; Setup'!$BS$4, $B833&gt;'Intro &amp; Setup'!$BS$2), "X", ""))</f>
        <v/>
      </c>
      <c r="Q833" s="19" t="str">
        <f t="shared" si="37"/>
        <v/>
      </c>
      <c r="S833" s="75">
        <f t="shared" si="38"/>
        <v>0</v>
      </c>
    </row>
    <row r="834" spans="1:19" x14ac:dyDescent="0.25">
      <c r="A834" s="55"/>
      <c r="B834" s="111"/>
      <c r="C834" s="112"/>
      <c r="D834" s="113"/>
      <c r="E834" s="113"/>
      <c r="F834" s="112"/>
      <c r="G834" s="114"/>
      <c r="H834" s="115"/>
      <c r="I834" s="55"/>
      <c r="L834" s="53" t="str">
        <f>IF(OR(F834="", G834=""), "", IFERROR(INDEX('Sub Contractors'!$C$11:$C$49, MATCH(F834, 'Sub Contractors'!$B$11:$B$49, 0)), ""))</f>
        <v/>
      </c>
      <c r="M834" s="44" t="str">
        <f t="shared" si="36"/>
        <v/>
      </c>
      <c r="O834" s="19" t="str">
        <f>IF($B834="", "", IF(OR($B834&lt;'Intro &amp; Setup'!$BS$4, $B834&gt;'Intro &amp; Setup'!$BS$2), "X", ""))</f>
        <v/>
      </c>
      <c r="Q834" s="19" t="str">
        <f t="shared" si="37"/>
        <v/>
      </c>
      <c r="S834" s="75">
        <f t="shared" si="38"/>
        <v>0</v>
      </c>
    </row>
    <row r="835" spans="1:19" x14ac:dyDescent="0.25">
      <c r="A835" s="55"/>
      <c r="B835" s="111"/>
      <c r="C835" s="112"/>
      <c r="D835" s="113"/>
      <c r="E835" s="113"/>
      <c r="F835" s="112"/>
      <c r="G835" s="114"/>
      <c r="H835" s="115"/>
      <c r="I835" s="55"/>
      <c r="L835" s="53" t="str">
        <f>IF(OR(F835="", G835=""), "", IFERROR(INDEX('Sub Contractors'!$C$11:$C$49, MATCH(F835, 'Sub Contractors'!$B$11:$B$49, 0)), ""))</f>
        <v/>
      </c>
      <c r="M835" s="44" t="str">
        <f t="shared" si="36"/>
        <v/>
      </c>
      <c r="O835" s="19" t="str">
        <f>IF($B835="", "", IF(OR($B835&lt;'Intro &amp; Setup'!$BS$4, $B835&gt;'Intro &amp; Setup'!$BS$2), "X", ""))</f>
        <v/>
      </c>
      <c r="Q835" s="19" t="str">
        <f t="shared" si="37"/>
        <v/>
      </c>
      <c r="S835" s="75">
        <f t="shared" si="38"/>
        <v>0</v>
      </c>
    </row>
    <row r="836" spans="1:19" x14ac:dyDescent="0.25">
      <c r="A836" s="55"/>
      <c r="B836" s="111"/>
      <c r="C836" s="112"/>
      <c r="D836" s="113"/>
      <c r="E836" s="113"/>
      <c r="F836" s="112"/>
      <c r="G836" s="114"/>
      <c r="H836" s="115"/>
      <c r="I836" s="55"/>
      <c r="L836" s="53" t="str">
        <f>IF(OR(F836="", G836=""), "", IFERROR(INDEX('Sub Contractors'!$C$11:$C$49, MATCH(F836, 'Sub Contractors'!$B$11:$B$49, 0)), ""))</f>
        <v/>
      </c>
      <c r="M836" s="44" t="str">
        <f t="shared" si="36"/>
        <v/>
      </c>
      <c r="O836" s="19" t="str">
        <f>IF($B836="", "", IF(OR($B836&lt;'Intro &amp; Setup'!$BS$4, $B836&gt;'Intro &amp; Setup'!$BS$2), "X", ""))</f>
        <v/>
      </c>
      <c r="Q836" s="19" t="str">
        <f t="shared" si="37"/>
        <v/>
      </c>
      <c r="S836" s="75">
        <f t="shared" si="38"/>
        <v>0</v>
      </c>
    </row>
    <row r="837" spans="1:19" x14ac:dyDescent="0.25">
      <c r="A837" s="55"/>
      <c r="B837" s="111"/>
      <c r="C837" s="112"/>
      <c r="D837" s="113"/>
      <c r="E837" s="113"/>
      <c r="F837" s="112"/>
      <c r="G837" s="114"/>
      <c r="H837" s="115"/>
      <c r="I837" s="55"/>
      <c r="L837" s="53" t="str">
        <f>IF(OR(F837="", G837=""), "", IFERROR(INDEX('Sub Contractors'!$C$11:$C$49, MATCH(F837, 'Sub Contractors'!$B$11:$B$49, 0)), ""))</f>
        <v/>
      </c>
      <c r="M837" s="44" t="str">
        <f t="shared" si="36"/>
        <v/>
      </c>
      <c r="O837" s="19" t="str">
        <f>IF($B837="", "", IF(OR($B837&lt;'Intro &amp; Setup'!$BS$4, $B837&gt;'Intro &amp; Setup'!$BS$2), "X", ""))</f>
        <v/>
      </c>
      <c r="Q837" s="19" t="str">
        <f t="shared" si="37"/>
        <v/>
      </c>
      <c r="S837" s="75">
        <f t="shared" si="38"/>
        <v>0</v>
      </c>
    </row>
    <row r="838" spans="1:19" x14ac:dyDescent="0.25">
      <c r="A838" s="55"/>
      <c r="B838" s="111"/>
      <c r="C838" s="112"/>
      <c r="D838" s="113"/>
      <c r="E838" s="113"/>
      <c r="F838" s="112"/>
      <c r="G838" s="114"/>
      <c r="H838" s="115"/>
      <c r="I838" s="55"/>
      <c r="L838" s="53" t="str">
        <f>IF(OR(F838="", G838=""), "", IFERROR(INDEX('Sub Contractors'!$C$11:$C$49, MATCH(F838, 'Sub Contractors'!$B$11:$B$49, 0)), ""))</f>
        <v/>
      </c>
      <c r="M838" s="44" t="str">
        <f t="shared" si="36"/>
        <v/>
      </c>
      <c r="O838" s="19" t="str">
        <f>IF($B838="", "", IF(OR($B838&lt;'Intro &amp; Setup'!$BS$4, $B838&gt;'Intro &amp; Setup'!$BS$2), "X", ""))</f>
        <v/>
      </c>
      <c r="Q838" s="19" t="str">
        <f t="shared" si="37"/>
        <v/>
      </c>
      <c r="S838" s="75">
        <f t="shared" si="38"/>
        <v>0</v>
      </c>
    </row>
    <row r="839" spans="1:19" x14ac:dyDescent="0.25">
      <c r="A839" s="55"/>
      <c r="B839" s="111"/>
      <c r="C839" s="112"/>
      <c r="D839" s="113"/>
      <c r="E839" s="113"/>
      <c r="F839" s="112"/>
      <c r="G839" s="114"/>
      <c r="H839" s="115"/>
      <c r="I839" s="55"/>
      <c r="L839" s="53" t="str">
        <f>IF(OR(F839="", G839=""), "", IFERROR(INDEX('Sub Contractors'!$C$11:$C$49, MATCH(F839, 'Sub Contractors'!$B$11:$B$49, 0)), ""))</f>
        <v/>
      </c>
      <c r="M839" s="44" t="str">
        <f t="shared" si="36"/>
        <v/>
      </c>
      <c r="O839" s="19" t="str">
        <f>IF($B839="", "", IF(OR($B839&lt;'Intro &amp; Setup'!$BS$4, $B839&gt;'Intro &amp; Setup'!$BS$2), "X", ""))</f>
        <v/>
      </c>
      <c r="Q839" s="19" t="str">
        <f t="shared" si="37"/>
        <v/>
      </c>
      <c r="S839" s="75">
        <f t="shared" si="38"/>
        <v>0</v>
      </c>
    </row>
    <row r="840" spans="1:19" x14ac:dyDescent="0.25">
      <c r="A840" s="55"/>
      <c r="B840" s="111"/>
      <c r="C840" s="112"/>
      <c r="D840" s="113"/>
      <c r="E840" s="113"/>
      <c r="F840" s="112"/>
      <c r="G840" s="114"/>
      <c r="H840" s="115"/>
      <c r="I840" s="55"/>
      <c r="L840" s="53" t="str">
        <f>IF(OR(F840="", G840=""), "", IFERROR(INDEX('Sub Contractors'!$C$11:$C$49, MATCH(F840, 'Sub Contractors'!$B$11:$B$49, 0)), ""))</f>
        <v/>
      </c>
      <c r="M840" s="44" t="str">
        <f t="shared" si="36"/>
        <v/>
      </c>
      <c r="O840" s="19" t="str">
        <f>IF($B840="", "", IF(OR($B840&lt;'Intro &amp; Setup'!$BS$4, $B840&gt;'Intro &amp; Setup'!$BS$2), "X", ""))</f>
        <v/>
      </c>
      <c r="Q840" s="19" t="str">
        <f t="shared" si="37"/>
        <v/>
      </c>
      <c r="S840" s="75">
        <f t="shared" si="38"/>
        <v>0</v>
      </c>
    </row>
    <row r="841" spans="1:19" x14ac:dyDescent="0.25">
      <c r="A841" s="55"/>
      <c r="B841" s="111"/>
      <c r="C841" s="112"/>
      <c r="D841" s="113"/>
      <c r="E841" s="113"/>
      <c r="F841" s="112"/>
      <c r="G841" s="114"/>
      <c r="H841" s="115"/>
      <c r="I841" s="55"/>
      <c r="L841" s="53" t="str">
        <f>IF(OR(F841="", G841=""), "", IFERROR(INDEX('Sub Contractors'!$C$11:$C$49, MATCH(F841, 'Sub Contractors'!$B$11:$B$49, 0)), ""))</f>
        <v/>
      </c>
      <c r="M841" s="44" t="str">
        <f t="shared" si="36"/>
        <v/>
      </c>
      <c r="O841" s="19" t="str">
        <f>IF($B841="", "", IF(OR($B841&lt;'Intro &amp; Setup'!$BS$4, $B841&gt;'Intro &amp; Setup'!$BS$2), "X", ""))</f>
        <v/>
      </c>
      <c r="Q841" s="19" t="str">
        <f t="shared" si="37"/>
        <v/>
      </c>
      <c r="S841" s="75">
        <f t="shared" si="38"/>
        <v>0</v>
      </c>
    </row>
    <row r="842" spans="1:19" x14ac:dyDescent="0.25">
      <c r="A842" s="55"/>
      <c r="B842" s="111"/>
      <c r="C842" s="112"/>
      <c r="D842" s="113"/>
      <c r="E842" s="113"/>
      <c r="F842" s="112"/>
      <c r="G842" s="114"/>
      <c r="H842" s="115"/>
      <c r="I842" s="55"/>
      <c r="L842" s="53" t="str">
        <f>IF(OR(F842="", G842=""), "", IFERROR(INDEX('Sub Contractors'!$C$11:$C$49, MATCH(F842, 'Sub Contractors'!$B$11:$B$49, 0)), ""))</f>
        <v/>
      </c>
      <c r="M842" s="44" t="str">
        <f t="shared" si="36"/>
        <v/>
      </c>
      <c r="O842" s="19" t="str">
        <f>IF($B842="", "", IF(OR($B842&lt;'Intro &amp; Setup'!$BS$4, $B842&gt;'Intro &amp; Setup'!$BS$2), "X", ""))</f>
        <v/>
      </c>
      <c r="Q842" s="19" t="str">
        <f t="shared" si="37"/>
        <v/>
      </c>
      <c r="S842" s="75">
        <f t="shared" si="38"/>
        <v>0</v>
      </c>
    </row>
    <row r="843" spans="1:19" x14ac:dyDescent="0.25">
      <c r="A843" s="55"/>
      <c r="B843" s="111"/>
      <c r="C843" s="112"/>
      <c r="D843" s="113"/>
      <c r="E843" s="113"/>
      <c r="F843" s="112"/>
      <c r="G843" s="114"/>
      <c r="H843" s="115"/>
      <c r="I843" s="55"/>
      <c r="L843" s="53" t="str">
        <f>IF(OR(F843="", G843=""), "", IFERROR(INDEX('Sub Contractors'!$C$11:$C$49, MATCH(F843, 'Sub Contractors'!$B$11:$B$49, 0)), ""))</f>
        <v/>
      </c>
      <c r="M843" s="44" t="str">
        <f t="shared" si="36"/>
        <v/>
      </c>
      <c r="O843" s="19" t="str">
        <f>IF($B843="", "", IF(OR($B843&lt;'Intro &amp; Setup'!$BS$4, $B843&gt;'Intro &amp; Setup'!$BS$2), "X", ""))</f>
        <v/>
      </c>
      <c r="Q843" s="19" t="str">
        <f t="shared" si="37"/>
        <v/>
      </c>
      <c r="S843" s="75">
        <f t="shared" si="38"/>
        <v>0</v>
      </c>
    </row>
    <row r="844" spans="1:19" x14ac:dyDescent="0.25">
      <c r="A844" s="55"/>
      <c r="B844" s="111"/>
      <c r="C844" s="112"/>
      <c r="D844" s="113"/>
      <c r="E844" s="113"/>
      <c r="F844" s="112"/>
      <c r="G844" s="114"/>
      <c r="H844" s="115"/>
      <c r="I844" s="55"/>
      <c r="L844" s="53" t="str">
        <f>IF(OR(F844="", G844=""), "", IFERROR(INDEX('Sub Contractors'!$C$11:$C$49, MATCH(F844, 'Sub Contractors'!$B$11:$B$49, 0)), ""))</f>
        <v/>
      </c>
      <c r="M844" s="44" t="str">
        <f t="shared" ref="M844:M907" si="39">IF($L844="", "", $L844*$G844*24)</f>
        <v/>
      </c>
      <c r="O844" s="19" t="str">
        <f>IF($B844="", "", IF(OR($B844&lt;'Intro &amp; Setup'!$BS$4, $B844&gt;'Intro &amp; Setup'!$BS$2), "X", ""))</f>
        <v/>
      </c>
      <c r="Q844" s="19" t="str">
        <f t="shared" ref="Q844:Q907" si="40">IF($B844="", "", TEXT($B844, "mmm yyyy"))</f>
        <v/>
      </c>
      <c r="S844" s="75">
        <f t="shared" ref="S844:S907" si="41">$E844-$D844-$H844</f>
        <v>0</v>
      </c>
    </row>
    <row r="845" spans="1:19" x14ac:dyDescent="0.25">
      <c r="A845" s="55"/>
      <c r="B845" s="111"/>
      <c r="C845" s="112"/>
      <c r="D845" s="113"/>
      <c r="E845" s="113"/>
      <c r="F845" s="112"/>
      <c r="G845" s="114"/>
      <c r="H845" s="115"/>
      <c r="I845" s="55"/>
      <c r="L845" s="53" t="str">
        <f>IF(OR(F845="", G845=""), "", IFERROR(INDEX('Sub Contractors'!$C$11:$C$49, MATCH(F845, 'Sub Contractors'!$B$11:$B$49, 0)), ""))</f>
        <v/>
      </c>
      <c r="M845" s="44" t="str">
        <f t="shared" si="39"/>
        <v/>
      </c>
      <c r="O845" s="19" t="str">
        <f>IF($B845="", "", IF(OR($B845&lt;'Intro &amp; Setup'!$BS$4, $B845&gt;'Intro &amp; Setup'!$BS$2), "X", ""))</f>
        <v/>
      </c>
      <c r="Q845" s="19" t="str">
        <f t="shared" si="40"/>
        <v/>
      </c>
      <c r="S845" s="75">
        <f t="shared" si="41"/>
        <v>0</v>
      </c>
    </row>
    <row r="846" spans="1:19" x14ac:dyDescent="0.25">
      <c r="A846" s="55"/>
      <c r="B846" s="111"/>
      <c r="C846" s="112"/>
      <c r="D846" s="113"/>
      <c r="E846" s="113"/>
      <c r="F846" s="112"/>
      <c r="G846" s="114"/>
      <c r="H846" s="115"/>
      <c r="I846" s="55"/>
      <c r="L846" s="53" t="str">
        <f>IF(OR(F846="", G846=""), "", IFERROR(INDEX('Sub Contractors'!$C$11:$C$49, MATCH(F846, 'Sub Contractors'!$B$11:$B$49, 0)), ""))</f>
        <v/>
      </c>
      <c r="M846" s="44" t="str">
        <f t="shared" si="39"/>
        <v/>
      </c>
      <c r="O846" s="19" t="str">
        <f>IF($B846="", "", IF(OR($B846&lt;'Intro &amp; Setup'!$BS$4, $B846&gt;'Intro &amp; Setup'!$BS$2), "X", ""))</f>
        <v/>
      </c>
      <c r="Q846" s="19" t="str">
        <f t="shared" si="40"/>
        <v/>
      </c>
      <c r="S846" s="75">
        <f t="shared" si="41"/>
        <v>0</v>
      </c>
    </row>
    <row r="847" spans="1:19" x14ac:dyDescent="0.25">
      <c r="A847" s="55"/>
      <c r="B847" s="111"/>
      <c r="C847" s="112"/>
      <c r="D847" s="113"/>
      <c r="E847" s="113"/>
      <c r="F847" s="112"/>
      <c r="G847" s="114"/>
      <c r="H847" s="115"/>
      <c r="I847" s="55"/>
      <c r="L847" s="53" t="str">
        <f>IF(OR(F847="", G847=""), "", IFERROR(INDEX('Sub Contractors'!$C$11:$C$49, MATCH(F847, 'Sub Contractors'!$B$11:$B$49, 0)), ""))</f>
        <v/>
      </c>
      <c r="M847" s="44" t="str">
        <f t="shared" si="39"/>
        <v/>
      </c>
      <c r="O847" s="19" t="str">
        <f>IF($B847="", "", IF(OR($B847&lt;'Intro &amp; Setup'!$BS$4, $B847&gt;'Intro &amp; Setup'!$BS$2), "X", ""))</f>
        <v/>
      </c>
      <c r="Q847" s="19" t="str">
        <f t="shared" si="40"/>
        <v/>
      </c>
      <c r="S847" s="75">
        <f t="shared" si="41"/>
        <v>0</v>
      </c>
    </row>
    <row r="848" spans="1:19" x14ac:dyDescent="0.25">
      <c r="A848" s="55"/>
      <c r="B848" s="111"/>
      <c r="C848" s="112"/>
      <c r="D848" s="113"/>
      <c r="E848" s="113"/>
      <c r="F848" s="112"/>
      <c r="G848" s="114"/>
      <c r="H848" s="115"/>
      <c r="I848" s="55"/>
      <c r="L848" s="53" t="str">
        <f>IF(OR(F848="", G848=""), "", IFERROR(INDEX('Sub Contractors'!$C$11:$C$49, MATCH(F848, 'Sub Contractors'!$B$11:$B$49, 0)), ""))</f>
        <v/>
      </c>
      <c r="M848" s="44" t="str">
        <f t="shared" si="39"/>
        <v/>
      </c>
      <c r="O848" s="19" t="str">
        <f>IF($B848="", "", IF(OR($B848&lt;'Intro &amp; Setup'!$BS$4, $B848&gt;'Intro &amp; Setup'!$BS$2), "X", ""))</f>
        <v/>
      </c>
      <c r="Q848" s="19" t="str">
        <f t="shared" si="40"/>
        <v/>
      </c>
      <c r="S848" s="75">
        <f t="shared" si="41"/>
        <v>0</v>
      </c>
    </row>
    <row r="849" spans="1:19" x14ac:dyDescent="0.25">
      <c r="A849" s="55"/>
      <c r="B849" s="111"/>
      <c r="C849" s="112"/>
      <c r="D849" s="113"/>
      <c r="E849" s="113"/>
      <c r="F849" s="112"/>
      <c r="G849" s="114"/>
      <c r="H849" s="115"/>
      <c r="I849" s="55"/>
      <c r="L849" s="53" t="str">
        <f>IF(OR(F849="", G849=""), "", IFERROR(INDEX('Sub Contractors'!$C$11:$C$49, MATCH(F849, 'Sub Contractors'!$B$11:$B$49, 0)), ""))</f>
        <v/>
      </c>
      <c r="M849" s="44" t="str">
        <f t="shared" si="39"/>
        <v/>
      </c>
      <c r="O849" s="19" t="str">
        <f>IF($B849="", "", IF(OR($B849&lt;'Intro &amp; Setup'!$BS$4, $B849&gt;'Intro &amp; Setup'!$BS$2), "X", ""))</f>
        <v/>
      </c>
      <c r="Q849" s="19" t="str">
        <f t="shared" si="40"/>
        <v/>
      </c>
      <c r="S849" s="75">
        <f t="shared" si="41"/>
        <v>0</v>
      </c>
    </row>
    <row r="850" spans="1:19" x14ac:dyDescent="0.25">
      <c r="A850" s="55"/>
      <c r="B850" s="111"/>
      <c r="C850" s="112"/>
      <c r="D850" s="113"/>
      <c r="E850" s="113"/>
      <c r="F850" s="112"/>
      <c r="G850" s="114"/>
      <c r="H850" s="115"/>
      <c r="I850" s="55"/>
      <c r="L850" s="53" t="str">
        <f>IF(OR(F850="", G850=""), "", IFERROR(INDEX('Sub Contractors'!$C$11:$C$49, MATCH(F850, 'Sub Contractors'!$B$11:$B$49, 0)), ""))</f>
        <v/>
      </c>
      <c r="M850" s="44" t="str">
        <f t="shared" si="39"/>
        <v/>
      </c>
      <c r="O850" s="19" t="str">
        <f>IF($B850="", "", IF(OR($B850&lt;'Intro &amp; Setup'!$BS$4, $B850&gt;'Intro &amp; Setup'!$BS$2), "X", ""))</f>
        <v/>
      </c>
      <c r="Q850" s="19" t="str">
        <f t="shared" si="40"/>
        <v/>
      </c>
      <c r="S850" s="75">
        <f t="shared" si="41"/>
        <v>0</v>
      </c>
    </row>
    <row r="851" spans="1:19" x14ac:dyDescent="0.25">
      <c r="A851" s="55"/>
      <c r="B851" s="111"/>
      <c r="C851" s="112"/>
      <c r="D851" s="113"/>
      <c r="E851" s="113"/>
      <c r="F851" s="112"/>
      <c r="G851" s="114"/>
      <c r="H851" s="115"/>
      <c r="I851" s="55"/>
      <c r="L851" s="53" t="str">
        <f>IF(OR(F851="", G851=""), "", IFERROR(INDEX('Sub Contractors'!$C$11:$C$49, MATCH(F851, 'Sub Contractors'!$B$11:$B$49, 0)), ""))</f>
        <v/>
      </c>
      <c r="M851" s="44" t="str">
        <f t="shared" si="39"/>
        <v/>
      </c>
      <c r="O851" s="19" t="str">
        <f>IF($B851="", "", IF(OR($B851&lt;'Intro &amp; Setup'!$BS$4, $B851&gt;'Intro &amp; Setup'!$BS$2), "X", ""))</f>
        <v/>
      </c>
      <c r="Q851" s="19" t="str">
        <f t="shared" si="40"/>
        <v/>
      </c>
      <c r="S851" s="75">
        <f t="shared" si="41"/>
        <v>0</v>
      </c>
    </row>
    <row r="852" spans="1:19" x14ac:dyDescent="0.25">
      <c r="A852" s="55"/>
      <c r="B852" s="111"/>
      <c r="C852" s="112"/>
      <c r="D852" s="113"/>
      <c r="E852" s="113"/>
      <c r="F852" s="112"/>
      <c r="G852" s="114"/>
      <c r="H852" s="115"/>
      <c r="I852" s="55"/>
      <c r="L852" s="53" t="str">
        <f>IF(OR(F852="", G852=""), "", IFERROR(INDEX('Sub Contractors'!$C$11:$C$49, MATCH(F852, 'Sub Contractors'!$B$11:$B$49, 0)), ""))</f>
        <v/>
      </c>
      <c r="M852" s="44" t="str">
        <f t="shared" si="39"/>
        <v/>
      </c>
      <c r="O852" s="19" t="str">
        <f>IF($B852="", "", IF(OR($B852&lt;'Intro &amp; Setup'!$BS$4, $B852&gt;'Intro &amp; Setup'!$BS$2), "X", ""))</f>
        <v/>
      </c>
      <c r="Q852" s="19" t="str">
        <f t="shared" si="40"/>
        <v/>
      </c>
      <c r="S852" s="75">
        <f t="shared" si="41"/>
        <v>0</v>
      </c>
    </row>
    <row r="853" spans="1:19" x14ac:dyDescent="0.25">
      <c r="A853" s="55"/>
      <c r="B853" s="111"/>
      <c r="C853" s="112"/>
      <c r="D853" s="113"/>
      <c r="E853" s="113"/>
      <c r="F853" s="112"/>
      <c r="G853" s="114"/>
      <c r="H853" s="115"/>
      <c r="I853" s="55"/>
      <c r="L853" s="53" t="str">
        <f>IF(OR(F853="", G853=""), "", IFERROR(INDEX('Sub Contractors'!$C$11:$C$49, MATCH(F853, 'Sub Contractors'!$B$11:$B$49, 0)), ""))</f>
        <v/>
      </c>
      <c r="M853" s="44" t="str">
        <f t="shared" si="39"/>
        <v/>
      </c>
      <c r="O853" s="19" t="str">
        <f>IF($B853="", "", IF(OR($B853&lt;'Intro &amp; Setup'!$BS$4, $B853&gt;'Intro &amp; Setup'!$BS$2), "X", ""))</f>
        <v/>
      </c>
      <c r="Q853" s="19" t="str">
        <f t="shared" si="40"/>
        <v/>
      </c>
      <c r="S853" s="75">
        <f t="shared" si="41"/>
        <v>0</v>
      </c>
    </row>
    <row r="854" spans="1:19" x14ac:dyDescent="0.25">
      <c r="A854" s="55"/>
      <c r="B854" s="111"/>
      <c r="C854" s="112"/>
      <c r="D854" s="113"/>
      <c r="E854" s="113"/>
      <c r="F854" s="112"/>
      <c r="G854" s="114"/>
      <c r="H854" s="115"/>
      <c r="I854" s="55"/>
      <c r="L854" s="53" t="str">
        <f>IF(OR(F854="", G854=""), "", IFERROR(INDEX('Sub Contractors'!$C$11:$C$49, MATCH(F854, 'Sub Contractors'!$B$11:$B$49, 0)), ""))</f>
        <v/>
      </c>
      <c r="M854" s="44" t="str">
        <f t="shared" si="39"/>
        <v/>
      </c>
      <c r="O854" s="19" t="str">
        <f>IF($B854="", "", IF(OR($B854&lt;'Intro &amp; Setup'!$BS$4, $B854&gt;'Intro &amp; Setup'!$BS$2), "X", ""))</f>
        <v/>
      </c>
      <c r="Q854" s="19" t="str">
        <f t="shared" si="40"/>
        <v/>
      </c>
      <c r="S854" s="75">
        <f t="shared" si="41"/>
        <v>0</v>
      </c>
    </row>
    <row r="855" spans="1:19" x14ac:dyDescent="0.25">
      <c r="A855" s="55"/>
      <c r="B855" s="111"/>
      <c r="C855" s="112"/>
      <c r="D855" s="113"/>
      <c r="E855" s="113"/>
      <c r="F855" s="112"/>
      <c r="G855" s="114"/>
      <c r="H855" s="115"/>
      <c r="I855" s="55"/>
      <c r="L855" s="53" t="str">
        <f>IF(OR(F855="", G855=""), "", IFERROR(INDEX('Sub Contractors'!$C$11:$C$49, MATCH(F855, 'Sub Contractors'!$B$11:$B$49, 0)), ""))</f>
        <v/>
      </c>
      <c r="M855" s="44" t="str">
        <f t="shared" si="39"/>
        <v/>
      </c>
      <c r="O855" s="19" t="str">
        <f>IF($B855="", "", IF(OR($B855&lt;'Intro &amp; Setup'!$BS$4, $B855&gt;'Intro &amp; Setup'!$BS$2), "X", ""))</f>
        <v/>
      </c>
      <c r="Q855" s="19" t="str">
        <f t="shared" si="40"/>
        <v/>
      </c>
      <c r="S855" s="75">
        <f t="shared" si="41"/>
        <v>0</v>
      </c>
    </row>
    <row r="856" spans="1:19" x14ac:dyDescent="0.25">
      <c r="A856" s="55"/>
      <c r="B856" s="111"/>
      <c r="C856" s="112"/>
      <c r="D856" s="113"/>
      <c r="E856" s="113"/>
      <c r="F856" s="112"/>
      <c r="G856" s="114"/>
      <c r="H856" s="115"/>
      <c r="I856" s="55"/>
      <c r="L856" s="53" t="str">
        <f>IF(OR(F856="", G856=""), "", IFERROR(INDEX('Sub Contractors'!$C$11:$C$49, MATCH(F856, 'Sub Contractors'!$B$11:$B$49, 0)), ""))</f>
        <v/>
      </c>
      <c r="M856" s="44" t="str">
        <f t="shared" si="39"/>
        <v/>
      </c>
      <c r="O856" s="19" t="str">
        <f>IF($B856="", "", IF(OR($B856&lt;'Intro &amp; Setup'!$BS$4, $B856&gt;'Intro &amp; Setup'!$BS$2), "X", ""))</f>
        <v/>
      </c>
      <c r="Q856" s="19" t="str">
        <f t="shared" si="40"/>
        <v/>
      </c>
      <c r="S856" s="75">
        <f t="shared" si="41"/>
        <v>0</v>
      </c>
    </row>
    <row r="857" spans="1:19" x14ac:dyDescent="0.25">
      <c r="A857" s="55"/>
      <c r="B857" s="111"/>
      <c r="C857" s="112"/>
      <c r="D857" s="113"/>
      <c r="E857" s="113"/>
      <c r="F857" s="112"/>
      <c r="G857" s="114"/>
      <c r="H857" s="115"/>
      <c r="I857" s="55"/>
      <c r="L857" s="53" t="str">
        <f>IF(OR(F857="", G857=""), "", IFERROR(INDEX('Sub Contractors'!$C$11:$C$49, MATCH(F857, 'Sub Contractors'!$B$11:$B$49, 0)), ""))</f>
        <v/>
      </c>
      <c r="M857" s="44" t="str">
        <f t="shared" si="39"/>
        <v/>
      </c>
      <c r="O857" s="19" t="str">
        <f>IF($B857="", "", IF(OR($B857&lt;'Intro &amp; Setup'!$BS$4, $B857&gt;'Intro &amp; Setup'!$BS$2), "X", ""))</f>
        <v/>
      </c>
      <c r="Q857" s="19" t="str">
        <f t="shared" si="40"/>
        <v/>
      </c>
      <c r="S857" s="75">
        <f t="shared" si="41"/>
        <v>0</v>
      </c>
    </row>
    <row r="858" spans="1:19" x14ac:dyDescent="0.25">
      <c r="A858" s="55"/>
      <c r="B858" s="111"/>
      <c r="C858" s="112"/>
      <c r="D858" s="113"/>
      <c r="E858" s="113"/>
      <c r="F858" s="112"/>
      <c r="G858" s="114"/>
      <c r="H858" s="115"/>
      <c r="I858" s="55"/>
      <c r="L858" s="53" t="str">
        <f>IF(OR(F858="", G858=""), "", IFERROR(INDEX('Sub Contractors'!$C$11:$C$49, MATCH(F858, 'Sub Contractors'!$B$11:$B$49, 0)), ""))</f>
        <v/>
      </c>
      <c r="M858" s="44" t="str">
        <f t="shared" si="39"/>
        <v/>
      </c>
      <c r="O858" s="19" t="str">
        <f>IF($B858="", "", IF(OR($B858&lt;'Intro &amp; Setup'!$BS$4, $B858&gt;'Intro &amp; Setup'!$BS$2), "X", ""))</f>
        <v/>
      </c>
      <c r="Q858" s="19" t="str">
        <f t="shared" si="40"/>
        <v/>
      </c>
      <c r="S858" s="75">
        <f t="shared" si="41"/>
        <v>0</v>
      </c>
    </row>
    <row r="859" spans="1:19" x14ac:dyDescent="0.25">
      <c r="A859" s="55"/>
      <c r="B859" s="111"/>
      <c r="C859" s="112"/>
      <c r="D859" s="113"/>
      <c r="E859" s="113"/>
      <c r="F859" s="112"/>
      <c r="G859" s="114"/>
      <c r="H859" s="115"/>
      <c r="I859" s="55"/>
      <c r="L859" s="53" t="str">
        <f>IF(OR(F859="", G859=""), "", IFERROR(INDEX('Sub Contractors'!$C$11:$C$49, MATCH(F859, 'Sub Contractors'!$B$11:$B$49, 0)), ""))</f>
        <v/>
      </c>
      <c r="M859" s="44" t="str">
        <f t="shared" si="39"/>
        <v/>
      </c>
      <c r="O859" s="19" t="str">
        <f>IF($B859="", "", IF(OR($B859&lt;'Intro &amp; Setup'!$BS$4, $B859&gt;'Intro &amp; Setup'!$BS$2), "X", ""))</f>
        <v/>
      </c>
      <c r="Q859" s="19" t="str">
        <f t="shared" si="40"/>
        <v/>
      </c>
      <c r="S859" s="75">
        <f t="shared" si="41"/>
        <v>0</v>
      </c>
    </row>
    <row r="860" spans="1:19" x14ac:dyDescent="0.25">
      <c r="A860" s="55"/>
      <c r="B860" s="111"/>
      <c r="C860" s="112"/>
      <c r="D860" s="113"/>
      <c r="E860" s="113"/>
      <c r="F860" s="112"/>
      <c r="G860" s="114"/>
      <c r="H860" s="115"/>
      <c r="I860" s="55"/>
      <c r="L860" s="53" t="str">
        <f>IF(OR(F860="", G860=""), "", IFERROR(INDEX('Sub Contractors'!$C$11:$C$49, MATCH(F860, 'Sub Contractors'!$B$11:$B$49, 0)), ""))</f>
        <v/>
      </c>
      <c r="M860" s="44" t="str">
        <f t="shared" si="39"/>
        <v/>
      </c>
      <c r="O860" s="19" t="str">
        <f>IF($B860="", "", IF(OR($B860&lt;'Intro &amp; Setup'!$BS$4, $B860&gt;'Intro &amp; Setup'!$BS$2), "X", ""))</f>
        <v/>
      </c>
      <c r="Q860" s="19" t="str">
        <f t="shared" si="40"/>
        <v/>
      </c>
      <c r="S860" s="75">
        <f t="shared" si="41"/>
        <v>0</v>
      </c>
    </row>
    <row r="861" spans="1:19" x14ac:dyDescent="0.25">
      <c r="A861" s="55"/>
      <c r="B861" s="111"/>
      <c r="C861" s="112"/>
      <c r="D861" s="113"/>
      <c r="E861" s="113"/>
      <c r="F861" s="112"/>
      <c r="G861" s="114"/>
      <c r="H861" s="115"/>
      <c r="I861" s="55"/>
      <c r="L861" s="53" t="str">
        <f>IF(OR(F861="", G861=""), "", IFERROR(INDEX('Sub Contractors'!$C$11:$C$49, MATCH(F861, 'Sub Contractors'!$B$11:$B$49, 0)), ""))</f>
        <v/>
      </c>
      <c r="M861" s="44" t="str">
        <f t="shared" si="39"/>
        <v/>
      </c>
      <c r="O861" s="19" t="str">
        <f>IF($B861="", "", IF(OR($B861&lt;'Intro &amp; Setup'!$BS$4, $B861&gt;'Intro &amp; Setup'!$BS$2), "X", ""))</f>
        <v/>
      </c>
      <c r="Q861" s="19" t="str">
        <f t="shared" si="40"/>
        <v/>
      </c>
      <c r="S861" s="75">
        <f t="shared" si="41"/>
        <v>0</v>
      </c>
    </row>
    <row r="862" spans="1:19" x14ac:dyDescent="0.25">
      <c r="A862" s="55"/>
      <c r="B862" s="111"/>
      <c r="C862" s="112"/>
      <c r="D862" s="113"/>
      <c r="E862" s="113"/>
      <c r="F862" s="112"/>
      <c r="G862" s="114"/>
      <c r="H862" s="115"/>
      <c r="I862" s="55"/>
      <c r="L862" s="53" t="str">
        <f>IF(OR(F862="", G862=""), "", IFERROR(INDEX('Sub Contractors'!$C$11:$C$49, MATCH(F862, 'Sub Contractors'!$B$11:$B$49, 0)), ""))</f>
        <v/>
      </c>
      <c r="M862" s="44" t="str">
        <f t="shared" si="39"/>
        <v/>
      </c>
      <c r="O862" s="19" t="str">
        <f>IF($B862="", "", IF(OR($B862&lt;'Intro &amp; Setup'!$BS$4, $B862&gt;'Intro &amp; Setup'!$BS$2), "X", ""))</f>
        <v/>
      </c>
      <c r="Q862" s="19" t="str">
        <f t="shared" si="40"/>
        <v/>
      </c>
      <c r="S862" s="75">
        <f t="shared" si="41"/>
        <v>0</v>
      </c>
    </row>
    <row r="863" spans="1:19" x14ac:dyDescent="0.25">
      <c r="A863" s="55"/>
      <c r="B863" s="111"/>
      <c r="C863" s="112"/>
      <c r="D863" s="113"/>
      <c r="E863" s="113"/>
      <c r="F863" s="112"/>
      <c r="G863" s="114"/>
      <c r="H863" s="115"/>
      <c r="I863" s="55"/>
      <c r="L863" s="53" t="str">
        <f>IF(OR(F863="", G863=""), "", IFERROR(INDEX('Sub Contractors'!$C$11:$C$49, MATCH(F863, 'Sub Contractors'!$B$11:$B$49, 0)), ""))</f>
        <v/>
      </c>
      <c r="M863" s="44" t="str">
        <f t="shared" si="39"/>
        <v/>
      </c>
      <c r="O863" s="19" t="str">
        <f>IF($B863="", "", IF(OR($B863&lt;'Intro &amp; Setup'!$BS$4, $B863&gt;'Intro &amp; Setup'!$BS$2), "X", ""))</f>
        <v/>
      </c>
      <c r="Q863" s="19" t="str">
        <f t="shared" si="40"/>
        <v/>
      </c>
      <c r="S863" s="75">
        <f t="shared" si="41"/>
        <v>0</v>
      </c>
    </row>
    <row r="864" spans="1:19" x14ac:dyDescent="0.25">
      <c r="A864" s="55"/>
      <c r="B864" s="111"/>
      <c r="C864" s="112"/>
      <c r="D864" s="113"/>
      <c r="E864" s="113"/>
      <c r="F864" s="112"/>
      <c r="G864" s="114"/>
      <c r="H864" s="115"/>
      <c r="I864" s="55"/>
      <c r="L864" s="53" t="str">
        <f>IF(OR(F864="", G864=""), "", IFERROR(INDEX('Sub Contractors'!$C$11:$C$49, MATCH(F864, 'Sub Contractors'!$B$11:$B$49, 0)), ""))</f>
        <v/>
      </c>
      <c r="M864" s="44" t="str">
        <f t="shared" si="39"/>
        <v/>
      </c>
      <c r="O864" s="19" t="str">
        <f>IF($B864="", "", IF(OR($B864&lt;'Intro &amp; Setup'!$BS$4, $B864&gt;'Intro &amp; Setup'!$BS$2), "X", ""))</f>
        <v/>
      </c>
      <c r="Q864" s="19" t="str">
        <f t="shared" si="40"/>
        <v/>
      </c>
      <c r="S864" s="75">
        <f t="shared" si="41"/>
        <v>0</v>
      </c>
    </row>
    <row r="865" spans="1:19" x14ac:dyDescent="0.25">
      <c r="A865" s="55"/>
      <c r="B865" s="111"/>
      <c r="C865" s="112"/>
      <c r="D865" s="113"/>
      <c r="E865" s="113"/>
      <c r="F865" s="112"/>
      <c r="G865" s="114"/>
      <c r="H865" s="115"/>
      <c r="I865" s="55"/>
      <c r="L865" s="53" t="str">
        <f>IF(OR(F865="", G865=""), "", IFERROR(INDEX('Sub Contractors'!$C$11:$C$49, MATCH(F865, 'Sub Contractors'!$B$11:$B$49, 0)), ""))</f>
        <v/>
      </c>
      <c r="M865" s="44" t="str">
        <f t="shared" si="39"/>
        <v/>
      </c>
      <c r="O865" s="19" t="str">
        <f>IF($B865="", "", IF(OR($B865&lt;'Intro &amp; Setup'!$BS$4, $B865&gt;'Intro &amp; Setup'!$BS$2), "X", ""))</f>
        <v/>
      </c>
      <c r="Q865" s="19" t="str">
        <f t="shared" si="40"/>
        <v/>
      </c>
      <c r="S865" s="75">
        <f t="shared" si="41"/>
        <v>0</v>
      </c>
    </row>
    <row r="866" spans="1:19" x14ac:dyDescent="0.25">
      <c r="A866" s="55"/>
      <c r="B866" s="111"/>
      <c r="C866" s="112"/>
      <c r="D866" s="113"/>
      <c r="E866" s="113"/>
      <c r="F866" s="112"/>
      <c r="G866" s="114"/>
      <c r="H866" s="115"/>
      <c r="I866" s="55"/>
      <c r="L866" s="53" t="str">
        <f>IF(OR(F866="", G866=""), "", IFERROR(INDEX('Sub Contractors'!$C$11:$C$49, MATCH(F866, 'Sub Contractors'!$B$11:$B$49, 0)), ""))</f>
        <v/>
      </c>
      <c r="M866" s="44" t="str">
        <f t="shared" si="39"/>
        <v/>
      </c>
      <c r="O866" s="19" t="str">
        <f>IF($B866="", "", IF(OR($B866&lt;'Intro &amp; Setup'!$BS$4, $B866&gt;'Intro &amp; Setup'!$BS$2), "X", ""))</f>
        <v/>
      </c>
      <c r="Q866" s="19" t="str">
        <f t="shared" si="40"/>
        <v/>
      </c>
      <c r="S866" s="75">
        <f t="shared" si="41"/>
        <v>0</v>
      </c>
    </row>
    <row r="867" spans="1:19" x14ac:dyDescent="0.25">
      <c r="A867" s="55"/>
      <c r="B867" s="111"/>
      <c r="C867" s="112"/>
      <c r="D867" s="113"/>
      <c r="E867" s="113"/>
      <c r="F867" s="112"/>
      <c r="G867" s="114"/>
      <c r="H867" s="115"/>
      <c r="I867" s="55"/>
      <c r="L867" s="53" t="str">
        <f>IF(OR(F867="", G867=""), "", IFERROR(INDEX('Sub Contractors'!$C$11:$C$49, MATCH(F867, 'Sub Contractors'!$B$11:$B$49, 0)), ""))</f>
        <v/>
      </c>
      <c r="M867" s="44" t="str">
        <f t="shared" si="39"/>
        <v/>
      </c>
      <c r="O867" s="19" t="str">
        <f>IF($B867="", "", IF(OR($B867&lt;'Intro &amp; Setup'!$BS$4, $B867&gt;'Intro &amp; Setup'!$BS$2), "X", ""))</f>
        <v/>
      </c>
      <c r="Q867" s="19" t="str">
        <f t="shared" si="40"/>
        <v/>
      </c>
      <c r="S867" s="75">
        <f t="shared" si="41"/>
        <v>0</v>
      </c>
    </row>
    <row r="868" spans="1:19" x14ac:dyDescent="0.25">
      <c r="A868" s="55"/>
      <c r="B868" s="111"/>
      <c r="C868" s="112"/>
      <c r="D868" s="113"/>
      <c r="E868" s="113"/>
      <c r="F868" s="112"/>
      <c r="G868" s="114"/>
      <c r="H868" s="115"/>
      <c r="I868" s="55"/>
      <c r="L868" s="53" t="str">
        <f>IF(OR(F868="", G868=""), "", IFERROR(INDEX('Sub Contractors'!$C$11:$C$49, MATCH(F868, 'Sub Contractors'!$B$11:$B$49, 0)), ""))</f>
        <v/>
      </c>
      <c r="M868" s="44" t="str">
        <f t="shared" si="39"/>
        <v/>
      </c>
      <c r="O868" s="19" t="str">
        <f>IF($B868="", "", IF(OR($B868&lt;'Intro &amp; Setup'!$BS$4, $B868&gt;'Intro &amp; Setup'!$BS$2), "X", ""))</f>
        <v/>
      </c>
      <c r="Q868" s="19" t="str">
        <f t="shared" si="40"/>
        <v/>
      </c>
      <c r="S868" s="75">
        <f t="shared" si="41"/>
        <v>0</v>
      </c>
    </row>
    <row r="869" spans="1:19" x14ac:dyDescent="0.25">
      <c r="A869" s="55"/>
      <c r="B869" s="111"/>
      <c r="C869" s="112"/>
      <c r="D869" s="113"/>
      <c r="E869" s="113"/>
      <c r="F869" s="112"/>
      <c r="G869" s="114"/>
      <c r="H869" s="115"/>
      <c r="I869" s="55"/>
      <c r="L869" s="53" t="str">
        <f>IF(OR(F869="", G869=""), "", IFERROR(INDEX('Sub Contractors'!$C$11:$C$49, MATCH(F869, 'Sub Contractors'!$B$11:$B$49, 0)), ""))</f>
        <v/>
      </c>
      <c r="M869" s="44" t="str">
        <f t="shared" si="39"/>
        <v/>
      </c>
      <c r="O869" s="19" t="str">
        <f>IF($B869="", "", IF(OR($B869&lt;'Intro &amp; Setup'!$BS$4, $B869&gt;'Intro &amp; Setup'!$BS$2), "X", ""))</f>
        <v/>
      </c>
      <c r="Q869" s="19" t="str">
        <f t="shared" si="40"/>
        <v/>
      </c>
      <c r="S869" s="75">
        <f t="shared" si="41"/>
        <v>0</v>
      </c>
    </row>
    <row r="870" spans="1:19" x14ac:dyDescent="0.25">
      <c r="A870" s="55"/>
      <c r="B870" s="111"/>
      <c r="C870" s="112"/>
      <c r="D870" s="113"/>
      <c r="E870" s="113"/>
      <c r="F870" s="112"/>
      <c r="G870" s="114"/>
      <c r="H870" s="115"/>
      <c r="I870" s="55"/>
      <c r="L870" s="53" t="str">
        <f>IF(OR(F870="", G870=""), "", IFERROR(INDEX('Sub Contractors'!$C$11:$C$49, MATCH(F870, 'Sub Contractors'!$B$11:$B$49, 0)), ""))</f>
        <v/>
      </c>
      <c r="M870" s="44" t="str">
        <f t="shared" si="39"/>
        <v/>
      </c>
      <c r="O870" s="19" t="str">
        <f>IF($B870="", "", IF(OR($B870&lt;'Intro &amp; Setup'!$BS$4, $B870&gt;'Intro &amp; Setup'!$BS$2), "X", ""))</f>
        <v/>
      </c>
      <c r="Q870" s="19" t="str">
        <f t="shared" si="40"/>
        <v/>
      </c>
      <c r="S870" s="75">
        <f t="shared" si="41"/>
        <v>0</v>
      </c>
    </row>
    <row r="871" spans="1:19" x14ac:dyDescent="0.25">
      <c r="A871" s="55"/>
      <c r="B871" s="111"/>
      <c r="C871" s="112"/>
      <c r="D871" s="113"/>
      <c r="E871" s="113"/>
      <c r="F871" s="112"/>
      <c r="G871" s="114"/>
      <c r="H871" s="115"/>
      <c r="I871" s="55"/>
      <c r="L871" s="53" t="str">
        <f>IF(OR(F871="", G871=""), "", IFERROR(INDEX('Sub Contractors'!$C$11:$C$49, MATCH(F871, 'Sub Contractors'!$B$11:$B$49, 0)), ""))</f>
        <v/>
      </c>
      <c r="M871" s="44" t="str">
        <f t="shared" si="39"/>
        <v/>
      </c>
      <c r="O871" s="19" t="str">
        <f>IF($B871="", "", IF(OR($B871&lt;'Intro &amp; Setup'!$BS$4, $B871&gt;'Intro &amp; Setup'!$BS$2), "X", ""))</f>
        <v/>
      </c>
      <c r="Q871" s="19" t="str">
        <f t="shared" si="40"/>
        <v/>
      </c>
      <c r="S871" s="75">
        <f t="shared" si="41"/>
        <v>0</v>
      </c>
    </row>
    <row r="872" spans="1:19" x14ac:dyDescent="0.25">
      <c r="A872" s="55"/>
      <c r="B872" s="111"/>
      <c r="C872" s="112"/>
      <c r="D872" s="113"/>
      <c r="E872" s="113"/>
      <c r="F872" s="112"/>
      <c r="G872" s="114"/>
      <c r="H872" s="115"/>
      <c r="I872" s="55"/>
      <c r="L872" s="53" t="str">
        <f>IF(OR(F872="", G872=""), "", IFERROR(INDEX('Sub Contractors'!$C$11:$C$49, MATCH(F872, 'Sub Contractors'!$B$11:$B$49, 0)), ""))</f>
        <v/>
      </c>
      <c r="M872" s="44" t="str">
        <f t="shared" si="39"/>
        <v/>
      </c>
      <c r="O872" s="19" t="str">
        <f>IF($B872="", "", IF(OR($B872&lt;'Intro &amp; Setup'!$BS$4, $B872&gt;'Intro &amp; Setup'!$BS$2), "X", ""))</f>
        <v/>
      </c>
      <c r="Q872" s="19" t="str">
        <f t="shared" si="40"/>
        <v/>
      </c>
      <c r="S872" s="75">
        <f t="shared" si="41"/>
        <v>0</v>
      </c>
    </row>
    <row r="873" spans="1:19" x14ac:dyDescent="0.25">
      <c r="A873" s="55"/>
      <c r="B873" s="111"/>
      <c r="C873" s="112"/>
      <c r="D873" s="113"/>
      <c r="E873" s="113"/>
      <c r="F873" s="112"/>
      <c r="G873" s="114"/>
      <c r="H873" s="115"/>
      <c r="I873" s="55"/>
      <c r="L873" s="53" t="str">
        <f>IF(OR(F873="", G873=""), "", IFERROR(INDEX('Sub Contractors'!$C$11:$C$49, MATCH(F873, 'Sub Contractors'!$B$11:$B$49, 0)), ""))</f>
        <v/>
      </c>
      <c r="M873" s="44" t="str">
        <f t="shared" si="39"/>
        <v/>
      </c>
      <c r="O873" s="19" t="str">
        <f>IF($B873="", "", IF(OR($B873&lt;'Intro &amp; Setup'!$BS$4, $B873&gt;'Intro &amp; Setup'!$BS$2), "X", ""))</f>
        <v/>
      </c>
      <c r="Q873" s="19" t="str">
        <f t="shared" si="40"/>
        <v/>
      </c>
      <c r="S873" s="75">
        <f t="shared" si="41"/>
        <v>0</v>
      </c>
    </row>
    <row r="874" spans="1:19" x14ac:dyDescent="0.25">
      <c r="A874" s="55"/>
      <c r="B874" s="111"/>
      <c r="C874" s="112"/>
      <c r="D874" s="113"/>
      <c r="E874" s="113"/>
      <c r="F874" s="112"/>
      <c r="G874" s="114"/>
      <c r="H874" s="115"/>
      <c r="I874" s="55"/>
      <c r="L874" s="53" t="str">
        <f>IF(OR(F874="", G874=""), "", IFERROR(INDEX('Sub Contractors'!$C$11:$C$49, MATCH(F874, 'Sub Contractors'!$B$11:$B$49, 0)), ""))</f>
        <v/>
      </c>
      <c r="M874" s="44" t="str">
        <f t="shared" si="39"/>
        <v/>
      </c>
      <c r="O874" s="19" t="str">
        <f>IF($B874="", "", IF(OR($B874&lt;'Intro &amp; Setup'!$BS$4, $B874&gt;'Intro &amp; Setup'!$BS$2), "X", ""))</f>
        <v/>
      </c>
      <c r="Q874" s="19" t="str">
        <f t="shared" si="40"/>
        <v/>
      </c>
      <c r="S874" s="75">
        <f t="shared" si="41"/>
        <v>0</v>
      </c>
    </row>
    <row r="875" spans="1:19" x14ac:dyDescent="0.25">
      <c r="A875" s="55"/>
      <c r="B875" s="111"/>
      <c r="C875" s="112"/>
      <c r="D875" s="113"/>
      <c r="E875" s="113"/>
      <c r="F875" s="112"/>
      <c r="G875" s="114"/>
      <c r="H875" s="115"/>
      <c r="I875" s="55"/>
      <c r="L875" s="53" t="str">
        <f>IF(OR(F875="", G875=""), "", IFERROR(INDEX('Sub Contractors'!$C$11:$C$49, MATCH(F875, 'Sub Contractors'!$B$11:$B$49, 0)), ""))</f>
        <v/>
      </c>
      <c r="M875" s="44" t="str">
        <f t="shared" si="39"/>
        <v/>
      </c>
      <c r="O875" s="19" t="str">
        <f>IF($B875="", "", IF(OR($B875&lt;'Intro &amp; Setup'!$BS$4, $B875&gt;'Intro &amp; Setup'!$BS$2), "X", ""))</f>
        <v/>
      </c>
      <c r="Q875" s="19" t="str">
        <f t="shared" si="40"/>
        <v/>
      </c>
      <c r="S875" s="75">
        <f t="shared" si="41"/>
        <v>0</v>
      </c>
    </row>
    <row r="876" spans="1:19" x14ac:dyDescent="0.25">
      <c r="A876" s="55"/>
      <c r="B876" s="111"/>
      <c r="C876" s="112"/>
      <c r="D876" s="113"/>
      <c r="E876" s="113"/>
      <c r="F876" s="112"/>
      <c r="G876" s="114"/>
      <c r="H876" s="115"/>
      <c r="I876" s="55"/>
      <c r="L876" s="53" t="str">
        <f>IF(OR(F876="", G876=""), "", IFERROR(INDEX('Sub Contractors'!$C$11:$C$49, MATCH(F876, 'Sub Contractors'!$B$11:$B$49, 0)), ""))</f>
        <v/>
      </c>
      <c r="M876" s="44" t="str">
        <f t="shared" si="39"/>
        <v/>
      </c>
      <c r="O876" s="19" t="str">
        <f>IF($B876="", "", IF(OR($B876&lt;'Intro &amp; Setup'!$BS$4, $B876&gt;'Intro &amp; Setup'!$BS$2), "X", ""))</f>
        <v/>
      </c>
      <c r="Q876" s="19" t="str">
        <f t="shared" si="40"/>
        <v/>
      </c>
      <c r="S876" s="75">
        <f t="shared" si="41"/>
        <v>0</v>
      </c>
    </row>
    <row r="877" spans="1:19" x14ac:dyDescent="0.25">
      <c r="A877" s="55"/>
      <c r="B877" s="111"/>
      <c r="C877" s="112"/>
      <c r="D877" s="113"/>
      <c r="E877" s="113"/>
      <c r="F877" s="112"/>
      <c r="G877" s="114"/>
      <c r="H877" s="115"/>
      <c r="I877" s="55"/>
      <c r="L877" s="53" t="str">
        <f>IF(OR(F877="", G877=""), "", IFERROR(INDEX('Sub Contractors'!$C$11:$C$49, MATCH(F877, 'Sub Contractors'!$B$11:$B$49, 0)), ""))</f>
        <v/>
      </c>
      <c r="M877" s="44" t="str">
        <f t="shared" si="39"/>
        <v/>
      </c>
      <c r="O877" s="19" t="str">
        <f>IF($B877="", "", IF(OR($B877&lt;'Intro &amp; Setup'!$BS$4, $B877&gt;'Intro &amp; Setup'!$BS$2), "X", ""))</f>
        <v/>
      </c>
      <c r="Q877" s="19" t="str">
        <f t="shared" si="40"/>
        <v/>
      </c>
      <c r="S877" s="75">
        <f t="shared" si="41"/>
        <v>0</v>
      </c>
    </row>
    <row r="878" spans="1:19" x14ac:dyDescent="0.25">
      <c r="A878" s="55"/>
      <c r="B878" s="111"/>
      <c r="C878" s="112"/>
      <c r="D878" s="113"/>
      <c r="E878" s="113"/>
      <c r="F878" s="112"/>
      <c r="G878" s="114"/>
      <c r="H878" s="115"/>
      <c r="I878" s="55"/>
      <c r="L878" s="53" t="str">
        <f>IF(OR(F878="", G878=""), "", IFERROR(INDEX('Sub Contractors'!$C$11:$C$49, MATCH(F878, 'Sub Contractors'!$B$11:$B$49, 0)), ""))</f>
        <v/>
      </c>
      <c r="M878" s="44" t="str">
        <f t="shared" si="39"/>
        <v/>
      </c>
      <c r="O878" s="19" t="str">
        <f>IF($B878="", "", IF(OR($B878&lt;'Intro &amp; Setup'!$BS$4, $B878&gt;'Intro &amp; Setup'!$BS$2), "X", ""))</f>
        <v/>
      </c>
      <c r="Q878" s="19" t="str">
        <f t="shared" si="40"/>
        <v/>
      </c>
      <c r="S878" s="75">
        <f t="shared" si="41"/>
        <v>0</v>
      </c>
    </row>
    <row r="879" spans="1:19" x14ac:dyDescent="0.25">
      <c r="A879" s="55"/>
      <c r="B879" s="111"/>
      <c r="C879" s="112"/>
      <c r="D879" s="113"/>
      <c r="E879" s="113"/>
      <c r="F879" s="112"/>
      <c r="G879" s="114"/>
      <c r="H879" s="115"/>
      <c r="I879" s="55"/>
      <c r="L879" s="53" t="str">
        <f>IF(OR(F879="", G879=""), "", IFERROR(INDEX('Sub Contractors'!$C$11:$C$49, MATCH(F879, 'Sub Contractors'!$B$11:$B$49, 0)), ""))</f>
        <v/>
      </c>
      <c r="M879" s="44" t="str">
        <f t="shared" si="39"/>
        <v/>
      </c>
      <c r="O879" s="19" t="str">
        <f>IF($B879="", "", IF(OR($B879&lt;'Intro &amp; Setup'!$BS$4, $B879&gt;'Intro &amp; Setup'!$BS$2), "X", ""))</f>
        <v/>
      </c>
      <c r="Q879" s="19" t="str">
        <f t="shared" si="40"/>
        <v/>
      </c>
      <c r="S879" s="75">
        <f t="shared" si="41"/>
        <v>0</v>
      </c>
    </row>
    <row r="880" spans="1:19" x14ac:dyDescent="0.25">
      <c r="A880" s="55"/>
      <c r="B880" s="111"/>
      <c r="C880" s="112"/>
      <c r="D880" s="113"/>
      <c r="E880" s="113"/>
      <c r="F880" s="112"/>
      <c r="G880" s="114"/>
      <c r="H880" s="115"/>
      <c r="I880" s="55"/>
      <c r="L880" s="53" t="str">
        <f>IF(OR(F880="", G880=""), "", IFERROR(INDEX('Sub Contractors'!$C$11:$C$49, MATCH(F880, 'Sub Contractors'!$B$11:$B$49, 0)), ""))</f>
        <v/>
      </c>
      <c r="M880" s="44" t="str">
        <f t="shared" si="39"/>
        <v/>
      </c>
      <c r="O880" s="19" t="str">
        <f>IF($B880="", "", IF(OR($B880&lt;'Intro &amp; Setup'!$BS$4, $B880&gt;'Intro &amp; Setup'!$BS$2), "X", ""))</f>
        <v/>
      </c>
      <c r="Q880" s="19" t="str">
        <f t="shared" si="40"/>
        <v/>
      </c>
      <c r="S880" s="75">
        <f t="shared" si="41"/>
        <v>0</v>
      </c>
    </row>
    <row r="881" spans="1:19" x14ac:dyDescent="0.25">
      <c r="A881" s="55"/>
      <c r="B881" s="111"/>
      <c r="C881" s="112"/>
      <c r="D881" s="113"/>
      <c r="E881" s="113"/>
      <c r="F881" s="112"/>
      <c r="G881" s="114"/>
      <c r="H881" s="115"/>
      <c r="I881" s="55"/>
      <c r="L881" s="53" t="str">
        <f>IF(OR(F881="", G881=""), "", IFERROR(INDEX('Sub Contractors'!$C$11:$C$49, MATCH(F881, 'Sub Contractors'!$B$11:$B$49, 0)), ""))</f>
        <v/>
      </c>
      <c r="M881" s="44" t="str">
        <f t="shared" si="39"/>
        <v/>
      </c>
      <c r="O881" s="19" t="str">
        <f>IF($B881="", "", IF(OR($B881&lt;'Intro &amp; Setup'!$BS$4, $B881&gt;'Intro &amp; Setup'!$BS$2), "X", ""))</f>
        <v/>
      </c>
      <c r="Q881" s="19" t="str">
        <f t="shared" si="40"/>
        <v/>
      </c>
      <c r="S881" s="75">
        <f t="shared" si="41"/>
        <v>0</v>
      </c>
    </row>
    <row r="882" spans="1:19" x14ac:dyDescent="0.25">
      <c r="A882" s="55"/>
      <c r="B882" s="111"/>
      <c r="C882" s="112"/>
      <c r="D882" s="113"/>
      <c r="E882" s="113"/>
      <c r="F882" s="112"/>
      <c r="G882" s="114"/>
      <c r="H882" s="115"/>
      <c r="I882" s="55"/>
      <c r="L882" s="53" t="str">
        <f>IF(OR(F882="", G882=""), "", IFERROR(INDEX('Sub Contractors'!$C$11:$C$49, MATCH(F882, 'Sub Contractors'!$B$11:$B$49, 0)), ""))</f>
        <v/>
      </c>
      <c r="M882" s="44" t="str">
        <f t="shared" si="39"/>
        <v/>
      </c>
      <c r="O882" s="19" t="str">
        <f>IF($B882="", "", IF(OR($B882&lt;'Intro &amp; Setup'!$BS$4, $B882&gt;'Intro &amp; Setup'!$BS$2), "X", ""))</f>
        <v/>
      </c>
      <c r="Q882" s="19" t="str">
        <f t="shared" si="40"/>
        <v/>
      </c>
      <c r="S882" s="75">
        <f t="shared" si="41"/>
        <v>0</v>
      </c>
    </row>
    <row r="883" spans="1:19" x14ac:dyDescent="0.25">
      <c r="A883" s="55"/>
      <c r="B883" s="111"/>
      <c r="C883" s="112"/>
      <c r="D883" s="113"/>
      <c r="E883" s="113"/>
      <c r="F883" s="112"/>
      <c r="G883" s="114"/>
      <c r="H883" s="115"/>
      <c r="I883" s="55"/>
      <c r="L883" s="53" t="str">
        <f>IF(OR(F883="", G883=""), "", IFERROR(INDEX('Sub Contractors'!$C$11:$C$49, MATCH(F883, 'Sub Contractors'!$B$11:$B$49, 0)), ""))</f>
        <v/>
      </c>
      <c r="M883" s="44" t="str">
        <f t="shared" si="39"/>
        <v/>
      </c>
      <c r="O883" s="19" t="str">
        <f>IF($B883="", "", IF(OR($B883&lt;'Intro &amp; Setup'!$BS$4, $B883&gt;'Intro &amp; Setup'!$BS$2), "X", ""))</f>
        <v/>
      </c>
      <c r="Q883" s="19" t="str">
        <f t="shared" si="40"/>
        <v/>
      </c>
      <c r="S883" s="75">
        <f t="shared" si="41"/>
        <v>0</v>
      </c>
    </row>
    <row r="884" spans="1:19" x14ac:dyDescent="0.25">
      <c r="A884" s="55"/>
      <c r="B884" s="111"/>
      <c r="C884" s="112"/>
      <c r="D884" s="113"/>
      <c r="E884" s="113"/>
      <c r="F884" s="112"/>
      <c r="G884" s="114"/>
      <c r="H884" s="115"/>
      <c r="I884" s="55"/>
      <c r="L884" s="53" t="str">
        <f>IF(OR(F884="", G884=""), "", IFERROR(INDEX('Sub Contractors'!$C$11:$C$49, MATCH(F884, 'Sub Contractors'!$B$11:$B$49, 0)), ""))</f>
        <v/>
      </c>
      <c r="M884" s="44" t="str">
        <f t="shared" si="39"/>
        <v/>
      </c>
      <c r="O884" s="19" t="str">
        <f>IF($B884="", "", IF(OR($B884&lt;'Intro &amp; Setup'!$BS$4, $B884&gt;'Intro &amp; Setup'!$BS$2), "X", ""))</f>
        <v/>
      </c>
      <c r="Q884" s="19" t="str">
        <f t="shared" si="40"/>
        <v/>
      </c>
      <c r="S884" s="75">
        <f t="shared" si="41"/>
        <v>0</v>
      </c>
    </row>
    <row r="885" spans="1:19" x14ac:dyDescent="0.25">
      <c r="A885" s="55"/>
      <c r="B885" s="111"/>
      <c r="C885" s="112"/>
      <c r="D885" s="113"/>
      <c r="E885" s="113"/>
      <c r="F885" s="112"/>
      <c r="G885" s="114"/>
      <c r="H885" s="115"/>
      <c r="I885" s="55"/>
      <c r="L885" s="53" t="str">
        <f>IF(OR(F885="", G885=""), "", IFERROR(INDEX('Sub Contractors'!$C$11:$C$49, MATCH(F885, 'Sub Contractors'!$B$11:$B$49, 0)), ""))</f>
        <v/>
      </c>
      <c r="M885" s="44" t="str">
        <f t="shared" si="39"/>
        <v/>
      </c>
      <c r="O885" s="19" t="str">
        <f>IF($B885="", "", IF(OR($B885&lt;'Intro &amp; Setup'!$BS$4, $B885&gt;'Intro &amp; Setup'!$BS$2), "X", ""))</f>
        <v/>
      </c>
      <c r="Q885" s="19" t="str">
        <f t="shared" si="40"/>
        <v/>
      </c>
      <c r="S885" s="75">
        <f t="shared" si="41"/>
        <v>0</v>
      </c>
    </row>
    <row r="886" spans="1:19" x14ac:dyDescent="0.25">
      <c r="A886" s="55"/>
      <c r="B886" s="111"/>
      <c r="C886" s="112"/>
      <c r="D886" s="113"/>
      <c r="E886" s="113"/>
      <c r="F886" s="112"/>
      <c r="G886" s="114"/>
      <c r="H886" s="115"/>
      <c r="I886" s="55"/>
      <c r="L886" s="53" t="str">
        <f>IF(OR(F886="", G886=""), "", IFERROR(INDEX('Sub Contractors'!$C$11:$C$49, MATCH(F886, 'Sub Contractors'!$B$11:$B$49, 0)), ""))</f>
        <v/>
      </c>
      <c r="M886" s="44" t="str">
        <f t="shared" si="39"/>
        <v/>
      </c>
      <c r="O886" s="19" t="str">
        <f>IF($B886="", "", IF(OR($B886&lt;'Intro &amp; Setup'!$BS$4, $B886&gt;'Intro &amp; Setup'!$BS$2), "X", ""))</f>
        <v/>
      </c>
      <c r="Q886" s="19" t="str">
        <f t="shared" si="40"/>
        <v/>
      </c>
      <c r="S886" s="75">
        <f t="shared" si="41"/>
        <v>0</v>
      </c>
    </row>
    <row r="887" spans="1:19" x14ac:dyDescent="0.25">
      <c r="A887" s="55"/>
      <c r="B887" s="111"/>
      <c r="C887" s="112"/>
      <c r="D887" s="113"/>
      <c r="E887" s="113"/>
      <c r="F887" s="112"/>
      <c r="G887" s="114"/>
      <c r="H887" s="115"/>
      <c r="I887" s="55"/>
      <c r="L887" s="53" t="str">
        <f>IF(OR(F887="", G887=""), "", IFERROR(INDEX('Sub Contractors'!$C$11:$C$49, MATCH(F887, 'Sub Contractors'!$B$11:$B$49, 0)), ""))</f>
        <v/>
      </c>
      <c r="M887" s="44" t="str">
        <f t="shared" si="39"/>
        <v/>
      </c>
      <c r="O887" s="19" t="str">
        <f>IF($B887="", "", IF(OR($B887&lt;'Intro &amp; Setup'!$BS$4, $B887&gt;'Intro &amp; Setup'!$BS$2), "X", ""))</f>
        <v/>
      </c>
      <c r="Q887" s="19" t="str">
        <f t="shared" si="40"/>
        <v/>
      </c>
      <c r="S887" s="75">
        <f t="shared" si="41"/>
        <v>0</v>
      </c>
    </row>
    <row r="888" spans="1:19" x14ac:dyDescent="0.25">
      <c r="A888" s="55"/>
      <c r="B888" s="111"/>
      <c r="C888" s="112"/>
      <c r="D888" s="113"/>
      <c r="E888" s="113"/>
      <c r="F888" s="112"/>
      <c r="G888" s="114"/>
      <c r="H888" s="115"/>
      <c r="I888" s="55"/>
      <c r="L888" s="53" t="str">
        <f>IF(OR(F888="", G888=""), "", IFERROR(INDEX('Sub Contractors'!$C$11:$C$49, MATCH(F888, 'Sub Contractors'!$B$11:$B$49, 0)), ""))</f>
        <v/>
      </c>
      <c r="M888" s="44" t="str">
        <f t="shared" si="39"/>
        <v/>
      </c>
      <c r="O888" s="19" t="str">
        <f>IF($B888="", "", IF(OR($B888&lt;'Intro &amp; Setup'!$BS$4, $B888&gt;'Intro &amp; Setup'!$BS$2), "X", ""))</f>
        <v/>
      </c>
      <c r="Q888" s="19" t="str">
        <f t="shared" si="40"/>
        <v/>
      </c>
      <c r="S888" s="75">
        <f t="shared" si="41"/>
        <v>0</v>
      </c>
    </row>
    <row r="889" spans="1:19" x14ac:dyDescent="0.25">
      <c r="A889" s="55"/>
      <c r="B889" s="111"/>
      <c r="C889" s="112"/>
      <c r="D889" s="113"/>
      <c r="E889" s="113"/>
      <c r="F889" s="112"/>
      <c r="G889" s="114"/>
      <c r="H889" s="115"/>
      <c r="I889" s="55"/>
      <c r="L889" s="53" t="str">
        <f>IF(OR(F889="", G889=""), "", IFERROR(INDEX('Sub Contractors'!$C$11:$C$49, MATCH(F889, 'Sub Contractors'!$B$11:$B$49, 0)), ""))</f>
        <v/>
      </c>
      <c r="M889" s="44" t="str">
        <f t="shared" si="39"/>
        <v/>
      </c>
      <c r="O889" s="19" t="str">
        <f>IF($B889="", "", IF(OR($B889&lt;'Intro &amp; Setup'!$BS$4, $B889&gt;'Intro &amp; Setup'!$BS$2), "X", ""))</f>
        <v/>
      </c>
      <c r="Q889" s="19" t="str">
        <f t="shared" si="40"/>
        <v/>
      </c>
      <c r="S889" s="75">
        <f t="shared" si="41"/>
        <v>0</v>
      </c>
    </row>
    <row r="890" spans="1:19" x14ac:dyDescent="0.25">
      <c r="A890" s="55"/>
      <c r="B890" s="111"/>
      <c r="C890" s="112"/>
      <c r="D890" s="113"/>
      <c r="E890" s="113"/>
      <c r="F890" s="112"/>
      <c r="G890" s="114"/>
      <c r="H890" s="115"/>
      <c r="I890" s="55"/>
      <c r="L890" s="53" t="str">
        <f>IF(OR(F890="", G890=""), "", IFERROR(INDEX('Sub Contractors'!$C$11:$C$49, MATCH(F890, 'Sub Contractors'!$B$11:$B$49, 0)), ""))</f>
        <v/>
      </c>
      <c r="M890" s="44" t="str">
        <f t="shared" si="39"/>
        <v/>
      </c>
      <c r="O890" s="19" t="str">
        <f>IF($B890="", "", IF(OR($B890&lt;'Intro &amp; Setup'!$BS$4, $B890&gt;'Intro &amp; Setup'!$BS$2), "X", ""))</f>
        <v/>
      </c>
      <c r="Q890" s="19" t="str">
        <f t="shared" si="40"/>
        <v/>
      </c>
      <c r="S890" s="75">
        <f t="shared" si="41"/>
        <v>0</v>
      </c>
    </row>
    <row r="891" spans="1:19" x14ac:dyDescent="0.25">
      <c r="A891" s="55"/>
      <c r="B891" s="111"/>
      <c r="C891" s="112"/>
      <c r="D891" s="113"/>
      <c r="E891" s="113"/>
      <c r="F891" s="112"/>
      <c r="G891" s="114"/>
      <c r="H891" s="115"/>
      <c r="I891" s="55"/>
      <c r="L891" s="53" t="str">
        <f>IF(OR(F891="", G891=""), "", IFERROR(INDEX('Sub Contractors'!$C$11:$C$49, MATCH(F891, 'Sub Contractors'!$B$11:$B$49, 0)), ""))</f>
        <v/>
      </c>
      <c r="M891" s="44" t="str">
        <f t="shared" si="39"/>
        <v/>
      </c>
      <c r="O891" s="19" t="str">
        <f>IF($B891="", "", IF(OR($B891&lt;'Intro &amp; Setup'!$BS$4, $B891&gt;'Intro &amp; Setup'!$BS$2), "X", ""))</f>
        <v/>
      </c>
      <c r="Q891" s="19" t="str">
        <f t="shared" si="40"/>
        <v/>
      </c>
      <c r="S891" s="75">
        <f t="shared" si="41"/>
        <v>0</v>
      </c>
    </row>
    <row r="892" spans="1:19" x14ac:dyDescent="0.25">
      <c r="A892" s="55"/>
      <c r="B892" s="111"/>
      <c r="C892" s="112"/>
      <c r="D892" s="113"/>
      <c r="E892" s="113"/>
      <c r="F892" s="112"/>
      <c r="G892" s="114"/>
      <c r="H892" s="115"/>
      <c r="I892" s="55"/>
      <c r="L892" s="53" t="str">
        <f>IF(OR(F892="", G892=""), "", IFERROR(INDEX('Sub Contractors'!$C$11:$C$49, MATCH(F892, 'Sub Contractors'!$B$11:$B$49, 0)), ""))</f>
        <v/>
      </c>
      <c r="M892" s="44" t="str">
        <f t="shared" si="39"/>
        <v/>
      </c>
      <c r="O892" s="19" t="str">
        <f>IF($B892="", "", IF(OR($B892&lt;'Intro &amp; Setup'!$BS$4, $B892&gt;'Intro &amp; Setup'!$BS$2), "X", ""))</f>
        <v/>
      </c>
      <c r="Q892" s="19" t="str">
        <f t="shared" si="40"/>
        <v/>
      </c>
      <c r="S892" s="75">
        <f t="shared" si="41"/>
        <v>0</v>
      </c>
    </row>
    <row r="893" spans="1:19" x14ac:dyDescent="0.25">
      <c r="A893" s="55"/>
      <c r="B893" s="111"/>
      <c r="C893" s="112"/>
      <c r="D893" s="113"/>
      <c r="E893" s="113"/>
      <c r="F893" s="112"/>
      <c r="G893" s="114"/>
      <c r="H893" s="115"/>
      <c r="I893" s="55"/>
      <c r="L893" s="53" t="str">
        <f>IF(OR(F893="", G893=""), "", IFERROR(INDEX('Sub Contractors'!$C$11:$C$49, MATCH(F893, 'Sub Contractors'!$B$11:$B$49, 0)), ""))</f>
        <v/>
      </c>
      <c r="M893" s="44" t="str">
        <f t="shared" si="39"/>
        <v/>
      </c>
      <c r="O893" s="19" t="str">
        <f>IF($B893="", "", IF(OR($B893&lt;'Intro &amp; Setup'!$BS$4, $B893&gt;'Intro &amp; Setup'!$BS$2), "X", ""))</f>
        <v/>
      </c>
      <c r="Q893" s="19" t="str">
        <f t="shared" si="40"/>
        <v/>
      </c>
      <c r="S893" s="75">
        <f t="shared" si="41"/>
        <v>0</v>
      </c>
    </row>
    <row r="894" spans="1:19" x14ac:dyDescent="0.25">
      <c r="A894" s="55"/>
      <c r="B894" s="111"/>
      <c r="C894" s="112"/>
      <c r="D894" s="113"/>
      <c r="E894" s="113"/>
      <c r="F894" s="112"/>
      <c r="G894" s="114"/>
      <c r="H894" s="115"/>
      <c r="I894" s="55"/>
      <c r="L894" s="53" t="str">
        <f>IF(OR(F894="", G894=""), "", IFERROR(INDEX('Sub Contractors'!$C$11:$C$49, MATCH(F894, 'Sub Contractors'!$B$11:$B$49, 0)), ""))</f>
        <v/>
      </c>
      <c r="M894" s="44" t="str">
        <f t="shared" si="39"/>
        <v/>
      </c>
      <c r="O894" s="19" t="str">
        <f>IF($B894="", "", IF(OR($B894&lt;'Intro &amp; Setup'!$BS$4, $B894&gt;'Intro &amp; Setup'!$BS$2), "X", ""))</f>
        <v/>
      </c>
      <c r="Q894" s="19" t="str">
        <f t="shared" si="40"/>
        <v/>
      </c>
      <c r="S894" s="75">
        <f t="shared" si="41"/>
        <v>0</v>
      </c>
    </row>
    <row r="895" spans="1:19" x14ac:dyDescent="0.25">
      <c r="A895" s="55"/>
      <c r="B895" s="111"/>
      <c r="C895" s="112"/>
      <c r="D895" s="113"/>
      <c r="E895" s="113"/>
      <c r="F895" s="112"/>
      <c r="G895" s="114"/>
      <c r="H895" s="115"/>
      <c r="I895" s="55"/>
      <c r="L895" s="53" t="str">
        <f>IF(OR(F895="", G895=""), "", IFERROR(INDEX('Sub Contractors'!$C$11:$C$49, MATCH(F895, 'Sub Contractors'!$B$11:$B$49, 0)), ""))</f>
        <v/>
      </c>
      <c r="M895" s="44" t="str">
        <f t="shared" si="39"/>
        <v/>
      </c>
      <c r="O895" s="19" t="str">
        <f>IF($B895="", "", IF(OR($B895&lt;'Intro &amp; Setup'!$BS$4, $B895&gt;'Intro &amp; Setup'!$BS$2), "X", ""))</f>
        <v/>
      </c>
      <c r="Q895" s="19" t="str">
        <f t="shared" si="40"/>
        <v/>
      </c>
      <c r="S895" s="75">
        <f t="shared" si="41"/>
        <v>0</v>
      </c>
    </row>
    <row r="896" spans="1:19" x14ac:dyDescent="0.25">
      <c r="A896" s="55"/>
      <c r="B896" s="111"/>
      <c r="C896" s="112"/>
      <c r="D896" s="113"/>
      <c r="E896" s="113"/>
      <c r="F896" s="112"/>
      <c r="G896" s="114"/>
      <c r="H896" s="115"/>
      <c r="I896" s="55"/>
      <c r="L896" s="53" t="str">
        <f>IF(OR(F896="", G896=""), "", IFERROR(INDEX('Sub Contractors'!$C$11:$C$49, MATCH(F896, 'Sub Contractors'!$B$11:$B$49, 0)), ""))</f>
        <v/>
      </c>
      <c r="M896" s="44" t="str">
        <f t="shared" si="39"/>
        <v/>
      </c>
      <c r="O896" s="19" t="str">
        <f>IF($B896="", "", IF(OR($B896&lt;'Intro &amp; Setup'!$BS$4, $B896&gt;'Intro &amp; Setup'!$BS$2), "X", ""))</f>
        <v/>
      </c>
      <c r="Q896" s="19" t="str">
        <f t="shared" si="40"/>
        <v/>
      </c>
      <c r="S896" s="75">
        <f t="shared" si="41"/>
        <v>0</v>
      </c>
    </row>
    <row r="897" spans="1:19" x14ac:dyDescent="0.25">
      <c r="A897" s="55"/>
      <c r="B897" s="111"/>
      <c r="C897" s="112"/>
      <c r="D897" s="113"/>
      <c r="E897" s="113"/>
      <c r="F897" s="112"/>
      <c r="G897" s="114"/>
      <c r="H897" s="115"/>
      <c r="I897" s="55"/>
      <c r="L897" s="53" t="str">
        <f>IF(OR(F897="", G897=""), "", IFERROR(INDEX('Sub Contractors'!$C$11:$C$49, MATCH(F897, 'Sub Contractors'!$B$11:$B$49, 0)), ""))</f>
        <v/>
      </c>
      <c r="M897" s="44" t="str">
        <f t="shared" si="39"/>
        <v/>
      </c>
      <c r="O897" s="19" t="str">
        <f>IF($B897="", "", IF(OR($B897&lt;'Intro &amp; Setup'!$BS$4, $B897&gt;'Intro &amp; Setup'!$BS$2), "X", ""))</f>
        <v/>
      </c>
      <c r="Q897" s="19" t="str">
        <f t="shared" si="40"/>
        <v/>
      </c>
      <c r="S897" s="75">
        <f t="shared" si="41"/>
        <v>0</v>
      </c>
    </row>
    <row r="898" spans="1:19" x14ac:dyDescent="0.25">
      <c r="A898" s="55"/>
      <c r="B898" s="111"/>
      <c r="C898" s="112"/>
      <c r="D898" s="113"/>
      <c r="E898" s="113"/>
      <c r="F898" s="112"/>
      <c r="G898" s="114"/>
      <c r="H898" s="115"/>
      <c r="I898" s="55"/>
      <c r="L898" s="53" t="str">
        <f>IF(OR(F898="", G898=""), "", IFERROR(INDEX('Sub Contractors'!$C$11:$C$49, MATCH(F898, 'Sub Contractors'!$B$11:$B$49, 0)), ""))</f>
        <v/>
      </c>
      <c r="M898" s="44" t="str">
        <f t="shared" si="39"/>
        <v/>
      </c>
      <c r="O898" s="19" t="str">
        <f>IF($B898="", "", IF(OR($B898&lt;'Intro &amp; Setup'!$BS$4, $B898&gt;'Intro &amp; Setup'!$BS$2), "X", ""))</f>
        <v/>
      </c>
      <c r="Q898" s="19" t="str">
        <f t="shared" si="40"/>
        <v/>
      </c>
      <c r="S898" s="75">
        <f t="shared" si="41"/>
        <v>0</v>
      </c>
    </row>
    <row r="899" spans="1:19" x14ac:dyDescent="0.25">
      <c r="A899" s="55"/>
      <c r="B899" s="111"/>
      <c r="C899" s="112"/>
      <c r="D899" s="113"/>
      <c r="E899" s="113"/>
      <c r="F899" s="112"/>
      <c r="G899" s="114"/>
      <c r="H899" s="115"/>
      <c r="I899" s="55"/>
      <c r="L899" s="53" t="str">
        <f>IF(OR(F899="", G899=""), "", IFERROR(INDEX('Sub Contractors'!$C$11:$C$49, MATCH(F899, 'Sub Contractors'!$B$11:$B$49, 0)), ""))</f>
        <v/>
      </c>
      <c r="M899" s="44" t="str">
        <f t="shared" si="39"/>
        <v/>
      </c>
      <c r="O899" s="19" t="str">
        <f>IF($B899="", "", IF(OR($B899&lt;'Intro &amp; Setup'!$BS$4, $B899&gt;'Intro &amp; Setup'!$BS$2), "X", ""))</f>
        <v/>
      </c>
      <c r="Q899" s="19" t="str">
        <f t="shared" si="40"/>
        <v/>
      </c>
      <c r="S899" s="75">
        <f t="shared" si="41"/>
        <v>0</v>
      </c>
    </row>
    <row r="900" spans="1:19" x14ac:dyDescent="0.25">
      <c r="A900" s="55"/>
      <c r="B900" s="111"/>
      <c r="C900" s="112"/>
      <c r="D900" s="113"/>
      <c r="E900" s="113"/>
      <c r="F900" s="112"/>
      <c r="G900" s="114"/>
      <c r="H900" s="115"/>
      <c r="I900" s="55"/>
      <c r="L900" s="53" t="str">
        <f>IF(OR(F900="", G900=""), "", IFERROR(INDEX('Sub Contractors'!$C$11:$C$49, MATCH(F900, 'Sub Contractors'!$B$11:$B$49, 0)), ""))</f>
        <v/>
      </c>
      <c r="M900" s="44" t="str">
        <f t="shared" si="39"/>
        <v/>
      </c>
      <c r="O900" s="19" t="str">
        <f>IF($B900="", "", IF(OR($B900&lt;'Intro &amp; Setup'!$BS$4, $B900&gt;'Intro &amp; Setup'!$BS$2), "X", ""))</f>
        <v/>
      </c>
      <c r="Q900" s="19" t="str">
        <f t="shared" si="40"/>
        <v/>
      </c>
      <c r="S900" s="75">
        <f t="shared" si="41"/>
        <v>0</v>
      </c>
    </row>
    <row r="901" spans="1:19" x14ac:dyDescent="0.25">
      <c r="A901" s="55"/>
      <c r="B901" s="111"/>
      <c r="C901" s="112"/>
      <c r="D901" s="113"/>
      <c r="E901" s="113"/>
      <c r="F901" s="112"/>
      <c r="G901" s="114"/>
      <c r="H901" s="115"/>
      <c r="I901" s="55"/>
      <c r="L901" s="53" t="str">
        <f>IF(OR(F901="", G901=""), "", IFERROR(INDEX('Sub Contractors'!$C$11:$C$49, MATCH(F901, 'Sub Contractors'!$B$11:$B$49, 0)), ""))</f>
        <v/>
      </c>
      <c r="M901" s="44" t="str">
        <f t="shared" si="39"/>
        <v/>
      </c>
      <c r="O901" s="19" t="str">
        <f>IF($B901="", "", IF(OR($B901&lt;'Intro &amp; Setup'!$BS$4, $B901&gt;'Intro &amp; Setup'!$BS$2), "X", ""))</f>
        <v/>
      </c>
      <c r="Q901" s="19" t="str">
        <f t="shared" si="40"/>
        <v/>
      </c>
      <c r="S901" s="75">
        <f t="shared" si="41"/>
        <v>0</v>
      </c>
    </row>
    <row r="902" spans="1:19" x14ac:dyDescent="0.25">
      <c r="A902" s="55"/>
      <c r="B902" s="111"/>
      <c r="C902" s="112"/>
      <c r="D902" s="113"/>
      <c r="E902" s="113"/>
      <c r="F902" s="112"/>
      <c r="G902" s="114"/>
      <c r="H902" s="115"/>
      <c r="I902" s="55"/>
      <c r="L902" s="53" t="str">
        <f>IF(OR(F902="", G902=""), "", IFERROR(INDEX('Sub Contractors'!$C$11:$C$49, MATCH(F902, 'Sub Contractors'!$B$11:$B$49, 0)), ""))</f>
        <v/>
      </c>
      <c r="M902" s="44" t="str">
        <f t="shared" si="39"/>
        <v/>
      </c>
      <c r="O902" s="19" t="str">
        <f>IF($B902="", "", IF(OR($B902&lt;'Intro &amp; Setup'!$BS$4, $B902&gt;'Intro &amp; Setup'!$BS$2), "X", ""))</f>
        <v/>
      </c>
      <c r="Q902" s="19" t="str">
        <f t="shared" si="40"/>
        <v/>
      </c>
      <c r="S902" s="75">
        <f t="shared" si="41"/>
        <v>0</v>
      </c>
    </row>
    <row r="903" spans="1:19" x14ac:dyDescent="0.25">
      <c r="A903" s="55"/>
      <c r="B903" s="111"/>
      <c r="C903" s="112"/>
      <c r="D903" s="113"/>
      <c r="E903" s="113"/>
      <c r="F903" s="112"/>
      <c r="G903" s="114"/>
      <c r="H903" s="115"/>
      <c r="I903" s="55"/>
      <c r="L903" s="53" t="str">
        <f>IF(OR(F903="", G903=""), "", IFERROR(INDEX('Sub Contractors'!$C$11:$C$49, MATCH(F903, 'Sub Contractors'!$B$11:$B$49, 0)), ""))</f>
        <v/>
      </c>
      <c r="M903" s="44" t="str">
        <f t="shared" si="39"/>
        <v/>
      </c>
      <c r="O903" s="19" t="str">
        <f>IF($B903="", "", IF(OR($B903&lt;'Intro &amp; Setup'!$BS$4, $B903&gt;'Intro &amp; Setup'!$BS$2), "X", ""))</f>
        <v/>
      </c>
      <c r="Q903" s="19" t="str">
        <f t="shared" si="40"/>
        <v/>
      </c>
      <c r="S903" s="75">
        <f t="shared" si="41"/>
        <v>0</v>
      </c>
    </row>
    <row r="904" spans="1:19" x14ac:dyDescent="0.25">
      <c r="A904" s="55"/>
      <c r="B904" s="111"/>
      <c r="C904" s="112"/>
      <c r="D904" s="113"/>
      <c r="E904" s="113"/>
      <c r="F904" s="112"/>
      <c r="G904" s="114"/>
      <c r="H904" s="115"/>
      <c r="I904" s="55"/>
      <c r="L904" s="53" t="str">
        <f>IF(OR(F904="", G904=""), "", IFERROR(INDEX('Sub Contractors'!$C$11:$C$49, MATCH(F904, 'Sub Contractors'!$B$11:$B$49, 0)), ""))</f>
        <v/>
      </c>
      <c r="M904" s="44" t="str">
        <f t="shared" si="39"/>
        <v/>
      </c>
      <c r="O904" s="19" t="str">
        <f>IF($B904="", "", IF(OR($B904&lt;'Intro &amp; Setup'!$BS$4, $B904&gt;'Intro &amp; Setup'!$BS$2), "X", ""))</f>
        <v/>
      </c>
      <c r="Q904" s="19" t="str">
        <f t="shared" si="40"/>
        <v/>
      </c>
      <c r="S904" s="75">
        <f t="shared" si="41"/>
        <v>0</v>
      </c>
    </row>
    <row r="905" spans="1:19" x14ac:dyDescent="0.25">
      <c r="A905" s="55"/>
      <c r="B905" s="111"/>
      <c r="C905" s="112"/>
      <c r="D905" s="113"/>
      <c r="E905" s="113"/>
      <c r="F905" s="112"/>
      <c r="G905" s="114"/>
      <c r="H905" s="115"/>
      <c r="I905" s="55"/>
      <c r="L905" s="53" t="str">
        <f>IF(OR(F905="", G905=""), "", IFERROR(INDEX('Sub Contractors'!$C$11:$C$49, MATCH(F905, 'Sub Contractors'!$B$11:$B$49, 0)), ""))</f>
        <v/>
      </c>
      <c r="M905" s="44" t="str">
        <f t="shared" si="39"/>
        <v/>
      </c>
      <c r="O905" s="19" t="str">
        <f>IF($B905="", "", IF(OR($B905&lt;'Intro &amp; Setup'!$BS$4, $B905&gt;'Intro &amp; Setup'!$BS$2), "X", ""))</f>
        <v/>
      </c>
      <c r="Q905" s="19" t="str">
        <f t="shared" si="40"/>
        <v/>
      </c>
      <c r="S905" s="75">
        <f t="shared" si="41"/>
        <v>0</v>
      </c>
    </row>
    <row r="906" spans="1:19" x14ac:dyDescent="0.25">
      <c r="A906" s="55"/>
      <c r="B906" s="111"/>
      <c r="C906" s="112"/>
      <c r="D906" s="113"/>
      <c r="E906" s="113"/>
      <c r="F906" s="112"/>
      <c r="G906" s="114"/>
      <c r="H906" s="115"/>
      <c r="I906" s="55"/>
      <c r="L906" s="53" t="str">
        <f>IF(OR(F906="", G906=""), "", IFERROR(INDEX('Sub Contractors'!$C$11:$C$49, MATCH(F906, 'Sub Contractors'!$B$11:$B$49, 0)), ""))</f>
        <v/>
      </c>
      <c r="M906" s="44" t="str">
        <f t="shared" si="39"/>
        <v/>
      </c>
      <c r="O906" s="19" t="str">
        <f>IF($B906="", "", IF(OR($B906&lt;'Intro &amp; Setup'!$BS$4, $B906&gt;'Intro &amp; Setup'!$BS$2), "X", ""))</f>
        <v/>
      </c>
      <c r="Q906" s="19" t="str">
        <f t="shared" si="40"/>
        <v/>
      </c>
      <c r="S906" s="75">
        <f t="shared" si="41"/>
        <v>0</v>
      </c>
    </row>
    <row r="907" spans="1:19" x14ac:dyDescent="0.25">
      <c r="A907" s="55"/>
      <c r="B907" s="111"/>
      <c r="C907" s="112"/>
      <c r="D907" s="113"/>
      <c r="E907" s="113"/>
      <c r="F907" s="112"/>
      <c r="G907" s="114"/>
      <c r="H907" s="115"/>
      <c r="I907" s="55"/>
      <c r="L907" s="53" t="str">
        <f>IF(OR(F907="", G907=""), "", IFERROR(INDEX('Sub Contractors'!$C$11:$C$49, MATCH(F907, 'Sub Contractors'!$B$11:$B$49, 0)), ""))</f>
        <v/>
      </c>
      <c r="M907" s="44" t="str">
        <f t="shared" si="39"/>
        <v/>
      </c>
      <c r="O907" s="19" t="str">
        <f>IF($B907="", "", IF(OR($B907&lt;'Intro &amp; Setup'!$BS$4, $B907&gt;'Intro &amp; Setup'!$BS$2), "X", ""))</f>
        <v/>
      </c>
      <c r="Q907" s="19" t="str">
        <f t="shared" si="40"/>
        <v/>
      </c>
      <c r="S907" s="75">
        <f t="shared" si="41"/>
        <v>0</v>
      </c>
    </row>
    <row r="908" spans="1:19" x14ac:dyDescent="0.25">
      <c r="A908" s="55"/>
      <c r="B908" s="111"/>
      <c r="C908" s="112"/>
      <c r="D908" s="113"/>
      <c r="E908" s="113"/>
      <c r="F908" s="112"/>
      <c r="G908" s="114"/>
      <c r="H908" s="115"/>
      <c r="I908" s="55"/>
      <c r="L908" s="53" t="str">
        <f>IF(OR(F908="", G908=""), "", IFERROR(INDEX('Sub Contractors'!$C$11:$C$49, MATCH(F908, 'Sub Contractors'!$B$11:$B$49, 0)), ""))</f>
        <v/>
      </c>
      <c r="M908" s="44" t="str">
        <f t="shared" ref="M908:M971" si="42">IF($L908="", "", $L908*$G908*24)</f>
        <v/>
      </c>
      <c r="O908" s="19" t="str">
        <f>IF($B908="", "", IF(OR($B908&lt;'Intro &amp; Setup'!$BS$4, $B908&gt;'Intro &amp; Setup'!$BS$2), "X", ""))</f>
        <v/>
      </c>
      <c r="Q908" s="19" t="str">
        <f t="shared" ref="Q908:Q971" si="43">IF($B908="", "", TEXT($B908, "mmm yyyy"))</f>
        <v/>
      </c>
      <c r="S908" s="75">
        <f t="shared" ref="S908:S971" si="44">$E908-$D908-$H908</f>
        <v>0</v>
      </c>
    </row>
    <row r="909" spans="1:19" x14ac:dyDescent="0.25">
      <c r="A909" s="55"/>
      <c r="B909" s="111"/>
      <c r="C909" s="112"/>
      <c r="D909" s="113"/>
      <c r="E909" s="113"/>
      <c r="F909" s="112"/>
      <c r="G909" s="114"/>
      <c r="H909" s="115"/>
      <c r="I909" s="55"/>
      <c r="L909" s="53" t="str">
        <f>IF(OR(F909="", G909=""), "", IFERROR(INDEX('Sub Contractors'!$C$11:$C$49, MATCH(F909, 'Sub Contractors'!$B$11:$B$49, 0)), ""))</f>
        <v/>
      </c>
      <c r="M909" s="44" t="str">
        <f t="shared" si="42"/>
        <v/>
      </c>
      <c r="O909" s="19" t="str">
        <f>IF($B909="", "", IF(OR($B909&lt;'Intro &amp; Setup'!$BS$4, $B909&gt;'Intro &amp; Setup'!$BS$2), "X", ""))</f>
        <v/>
      </c>
      <c r="Q909" s="19" t="str">
        <f t="shared" si="43"/>
        <v/>
      </c>
      <c r="S909" s="75">
        <f t="shared" si="44"/>
        <v>0</v>
      </c>
    </row>
    <row r="910" spans="1:19" x14ac:dyDescent="0.25">
      <c r="A910" s="55"/>
      <c r="B910" s="111"/>
      <c r="C910" s="112"/>
      <c r="D910" s="113"/>
      <c r="E910" s="113"/>
      <c r="F910" s="112"/>
      <c r="G910" s="114"/>
      <c r="H910" s="115"/>
      <c r="I910" s="55"/>
      <c r="L910" s="53" t="str">
        <f>IF(OR(F910="", G910=""), "", IFERROR(INDEX('Sub Contractors'!$C$11:$C$49, MATCH(F910, 'Sub Contractors'!$B$11:$B$49, 0)), ""))</f>
        <v/>
      </c>
      <c r="M910" s="44" t="str">
        <f t="shared" si="42"/>
        <v/>
      </c>
      <c r="O910" s="19" t="str">
        <f>IF($B910="", "", IF(OR($B910&lt;'Intro &amp; Setup'!$BS$4, $B910&gt;'Intro &amp; Setup'!$BS$2), "X", ""))</f>
        <v/>
      </c>
      <c r="Q910" s="19" t="str">
        <f t="shared" si="43"/>
        <v/>
      </c>
      <c r="S910" s="75">
        <f t="shared" si="44"/>
        <v>0</v>
      </c>
    </row>
    <row r="911" spans="1:19" x14ac:dyDescent="0.25">
      <c r="A911" s="55"/>
      <c r="B911" s="111"/>
      <c r="C911" s="112"/>
      <c r="D911" s="113"/>
      <c r="E911" s="113"/>
      <c r="F911" s="112"/>
      <c r="G911" s="114"/>
      <c r="H911" s="115"/>
      <c r="I911" s="55"/>
      <c r="L911" s="53" t="str">
        <f>IF(OR(F911="", G911=""), "", IFERROR(INDEX('Sub Contractors'!$C$11:$C$49, MATCH(F911, 'Sub Contractors'!$B$11:$B$49, 0)), ""))</f>
        <v/>
      </c>
      <c r="M911" s="44" t="str">
        <f t="shared" si="42"/>
        <v/>
      </c>
      <c r="O911" s="19" t="str">
        <f>IF($B911="", "", IF(OR($B911&lt;'Intro &amp; Setup'!$BS$4, $B911&gt;'Intro &amp; Setup'!$BS$2), "X", ""))</f>
        <v/>
      </c>
      <c r="Q911" s="19" t="str">
        <f t="shared" si="43"/>
        <v/>
      </c>
      <c r="S911" s="75">
        <f t="shared" si="44"/>
        <v>0</v>
      </c>
    </row>
    <row r="912" spans="1:19" x14ac:dyDescent="0.25">
      <c r="A912" s="55"/>
      <c r="B912" s="111"/>
      <c r="C912" s="112"/>
      <c r="D912" s="113"/>
      <c r="E912" s="113"/>
      <c r="F912" s="112"/>
      <c r="G912" s="114"/>
      <c r="H912" s="115"/>
      <c r="I912" s="55"/>
      <c r="L912" s="53" t="str">
        <f>IF(OR(F912="", G912=""), "", IFERROR(INDEX('Sub Contractors'!$C$11:$C$49, MATCH(F912, 'Sub Contractors'!$B$11:$B$49, 0)), ""))</f>
        <v/>
      </c>
      <c r="M912" s="44" t="str">
        <f t="shared" si="42"/>
        <v/>
      </c>
      <c r="O912" s="19" t="str">
        <f>IF($B912="", "", IF(OR($B912&lt;'Intro &amp; Setup'!$BS$4, $B912&gt;'Intro &amp; Setup'!$BS$2), "X", ""))</f>
        <v/>
      </c>
      <c r="Q912" s="19" t="str">
        <f t="shared" si="43"/>
        <v/>
      </c>
      <c r="S912" s="75">
        <f t="shared" si="44"/>
        <v>0</v>
      </c>
    </row>
    <row r="913" spans="1:19" x14ac:dyDescent="0.25">
      <c r="A913" s="55"/>
      <c r="B913" s="111"/>
      <c r="C913" s="112"/>
      <c r="D913" s="113"/>
      <c r="E913" s="113"/>
      <c r="F913" s="112"/>
      <c r="G913" s="114"/>
      <c r="H913" s="115"/>
      <c r="I913" s="55"/>
      <c r="L913" s="53" t="str">
        <f>IF(OR(F913="", G913=""), "", IFERROR(INDEX('Sub Contractors'!$C$11:$C$49, MATCH(F913, 'Sub Contractors'!$B$11:$B$49, 0)), ""))</f>
        <v/>
      </c>
      <c r="M913" s="44" t="str">
        <f t="shared" si="42"/>
        <v/>
      </c>
      <c r="O913" s="19" t="str">
        <f>IF($B913="", "", IF(OR($B913&lt;'Intro &amp; Setup'!$BS$4, $B913&gt;'Intro &amp; Setup'!$BS$2), "X", ""))</f>
        <v/>
      </c>
      <c r="Q913" s="19" t="str">
        <f t="shared" si="43"/>
        <v/>
      </c>
      <c r="S913" s="75">
        <f t="shared" si="44"/>
        <v>0</v>
      </c>
    </row>
    <row r="914" spans="1:19" x14ac:dyDescent="0.25">
      <c r="A914" s="55"/>
      <c r="B914" s="111"/>
      <c r="C914" s="112"/>
      <c r="D914" s="113"/>
      <c r="E914" s="113"/>
      <c r="F914" s="112"/>
      <c r="G914" s="114"/>
      <c r="H914" s="115"/>
      <c r="I914" s="55"/>
      <c r="L914" s="53" t="str">
        <f>IF(OR(F914="", G914=""), "", IFERROR(INDEX('Sub Contractors'!$C$11:$C$49, MATCH(F914, 'Sub Contractors'!$B$11:$B$49, 0)), ""))</f>
        <v/>
      </c>
      <c r="M914" s="44" t="str">
        <f t="shared" si="42"/>
        <v/>
      </c>
      <c r="O914" s="19" t="str">
        <f>IF($B914="", "", IF(OR($B914&lt;'Intro &amp; Setup'!$BS$4, $B914&gt;'Intro &amp; Setup'!$BS$2), "X", ""))</f>
        <v/>
      </c>
      <c r="Q914" s="19" t="str">
        <f t="shared" si="43"/>
        <v/>
      </c>
      <c r="S914" s="75">
        <f t="shared" si="44"/>
        <v>0</v>
      </c>
    </row>
    <row r="915" spans="1:19" x14ac:dyDescent="0.25">
      <c r="A915" s="55"/>
      <c r="B915" s="111"/>
      <c r="C915" s="112"/>
      <c r="D915" s="113"/>
      <c r="E915" s="113"/>
      <c r="F915" s="112"/>
      <c r="G915" s="114"/>
      <c r="H915" s="115"/>
      <c r="I915" s="55"/>
      <c r="L915" s="53" t="str">
        <f>IF(OR(F915="", G915=""), "", IFERROR(INDEX('Sub Contractors'!$C$11:$C$49, MATCH(F915, 'Sub Contractors'!$B$11:$B$49, 0)), ""))</f>
        <v/>
      </c>
      <c r="M915" s="44" t="str">
        <f t="shared" si="42"/>
        <v/>
      </c>
      <c r="O915" s="19" t="str">
        <f>IF($B915="", "", IF(OR($B915&lt;'Intro &amp; Setup'!$BS$4, $B915&gt;'Intro &amp; Setup'!$BS$2), "X", ""))</f>
        <v/>
      </c>
      <c r="Q915" s="19" t="str">
        <f t="shared" si="43"/>
        <v/>
      </c>
      <c r="S915" s="75">
        <f t="shared" si="44"/>
        <v>0</v>
      </c>
    </row>
    <row r="916" spans="1:19" x14ac:dyDescent="0.25">
      <c r="A916" s="55"/>
      <c r="B916" s="111"/>
      <c r="C916" s="112"/>
      <c r="D916" s="113"/>
      <c r="E916" s="113"/>
      <c r="F916" s="112"/>
      <c r="G916" s="114"/>
      <c r="H916" s="115"/>
      <c r="I916" s="55"/>
      <c r="L916" s="53" t="str">
        <f>IF(OR(F916="", G916=""), "", IFERROR(INDEX('Sub Contractors'!$C$11:$C$49, MATCH(F916, 'Sub Contractors'!$B$11:$B$49, 0)), ""))</f>
        <v/>
      </c>
      <c r="M916" s="44" t="str">
        <f t="shared" si="42"/>
        <v/>
      </c>
      <c r="O916" s="19" t="str">
        <f>IF($B916="", "", IF(OR($B916&lt;'Intro &amp; Setup'!$BS$4, $B916&gt;'Intro &amp; Setup'!$BS$2), "X", ""))</f>
        <v/>
      </c>
      <c r="Q916" s="19" t="str">
        <f t="shared" si="43"/>
        <v/>
      </c>
      <c r="S916" s="75">
        <f t="shared" si="44"/>
        <v>0</v>
      </c>
    </row>
    <row r="917" spans="1:19" x14ac:dyDescent="0.25">
      <c r="A917" s="55"/>
      <c r="B917" s="111"/>
      <c r="C917" s="112"/>
      <c r="D917" s="113"/>
      <c r="E917" s="113"/>
      <c r="F917" s="112"/>
      <c r="G917" s="114"/>
      <c r="H917" s="115"/>
      <c r="I917" s="55"/>
      <c r="L917" s="53" t="str">
        <f>IF(OR(F917="", G917=""), "", IFERROR(INDEX('Sub Contractors'!$C$11:$C$49, MATCH(F917, 'Sub Contractors'!$B$11:$B$49, 0)), ""))</f>
        <v/>
      </c>
      <c r="M917" s="44" t="str">
        <f t="shared" si="42"/>
        <v/>
      </c>
      <c r="O917" s="19" t="str">
        <f>IF($B917="", "", IF(OR($B917&lt;'Intro &amp; Setup'!$BS$4, $B917&gt;'Intro &amp; Setup'!$BS$2), "X", ""))</f>
        <v/>
      </c>
      <c r="Q917" s="19" t="str">
        <f t="shared" si="43"/>
        <v/>
      </c>
      <c r="S917" s="75">
        <f t="shared" si="44"/>
        <v>0</v>
      </c>
    </row>
    <row r="918" spans="1:19" x14ac:dyDescent="0.25">
      <c r="A918" s="55"/>
      <c r="B918" s="111"/>
      <c r="C918" s="112"/>
      <c r="D918" s="113"/>
      <c r="E918" s="113"/>
      <c r="F918" s="112"/>
      <c r="G918" s="114"/>
      <c r="H918" s="115"/>
      <c r="I918" s="55"/>
      <c r="L918" s="53" t="str">
        <f>IF(OR(F918="", G918=""), "", IFERROR(INDEX('Sub Contractors'!$C$11:$C$49, MATCH(F918, 'Sub Contractors'!$B$11:$B$49, 0)), ""))</f>
        <v/>
      </c>
      <c r="M918" s="44" t="str">
        <f t="shared" si="42"/>
        <v/>
      </c>
      <c r="O918" s="19" t="str">
        <f>IF($B918="", "", IF(OR($B918&lt;'Intro &amp; Setup'!$BS$4, $B918&gt;'Intro &amp; Setup'!$BS$2), "X", ""))</f>
        <v/>
      </c>
      <c r="Q918" s="19" t="str">
        <f t="shared" si="43"/>
        <v/>
      </c>
      <c r="S918" s="75">
        <f t="shared" si="44"/>
        <v>0</v>
      </c>
    </row>
    <row r="919" spans="1:19" x14ac:dyDescent="0.25">
      <c r="A919" s="55"/>
      <c r="B919" s="111"/>
      <c r="C919" s="112"/>
      <c r="D919" s="113"/>
      <c r="E919" s="113"/>
      <c r="F919" s="112"/>
      <c r="G919" s="114"/>
      <c r="H919" s="115"/>
      <c r="I919" s="55"/>
      <c r="L919" s="53" t="str">
        <f>IF(OR(F919="", G919=""), "", IFERROR(INDEX('Sub Contractors'!$C$11:$C$49, MATCH(F919, 'Sub Contractors'!$B$11:$B$49, 0)), ""))</f>
        <v/>
      </c>
      <c r="M919" s="44" t="str">
        <f t="shared" si="42"/>
        <v/>
      </c>
      <c r="O919" s="19" t="str">
        <f>IF($B919="", "", IF(OR($B919&lt;'Intro &amp; Setup'!$BS$4, $B919&gt;'Intro &amp; Setup'!$BS$2), "X", ""))</f>
        <v/>
      </c>
      <c r="Q919" s="19" t="str">
        <f t="shared" si="43"/>
        <v/>
      </c>
      <c r="S919" s="75">
        <f t="shared" si="44"/>
        <v>0</v>
      </c>
    </row>
    <row r="920" spans="1:19" x14ac:dyDescent="0.25">
      <c r="A920" s="55"/>
      <c r="B920" s="111"/>
      <c r="C920" s="112"/>
      <c r="D920" s="113"/>
      <c r="E920" s="113"/>
      <c r="F920" s="112"/>
      <c r="G920" s="114"/>
      <c r="H920" s="115"/>
      <c r="I920" s="55"/>
      <c r="L920" s="53" t="str">
        <f>IF(OR(F920="", G920=""), "", IFERROR(INDEX('Sub Contractors'!$C$11:$C$49, MATCH(F920, 'Sub Contractors'!$B$11:$B$49, 0)), ""))</f>
        <v/>
      </c>
      <c r="M920" s="44" t="str">
        <f t="shared" si="42"/>
        <v/>
      </c>
      <c r="O920" s="19" t="str">
        <f>IF($B920="", "", IF(OR($B920&lt;'Intro &amp; Setup'!$BS$4, $B920&gt;'Intro &amp; Setup'!$BS$2), "X", ""))</f>
        <v/>
      </c>
      <c r="Q920" s="19" t="str">
        <f t="shared" si="43"/>
        <v/>
      </c>
      <c r="S920" s="75">
        <f t="shared" si="44"/>
        <v>0</v>
      </c>
    </row>
    <row r="921" spans="1:19" x14ac:dyDescent="0.25">
      <c r="A921" s="55"/>
      <c r="B921" s="111"/>
      <c r="C921" s="112"/>
      <c r="D921" s="113"/>
      <c r="E921" s="113"/>
      <c r="F921" s="112"/>
      <c r="G921" s="114"/>
      <c r="H921" s="115"/>
      <c r="I921" s="55"/>
      <c r="L921" s="53" t="str">
        <f>IF(OR(F921="", G921=""), "", IFERROR(INDEX('Sub Contractors'!$C$11:$C$49, MATCH(F921, 'Sub Contractors'!$B$11:$B$49, 0)), ""))</f>
        <v/>
      </c>
      <c r="M921" s="44" t="str">
        <f t="shared" si="42"/>
        <v/>
      </c>
      <c r="O921" s="19" t="str">
        <f>IF($B921="", "", IF(OR($B921&lt;'Intro &amp; Setup'!$BS$4, $B921&gt;'Intro &amp; Setup'!$BS$2), "X", ""))</f>
        <v/>
      </c>
      <c r="Q921" s="19" t="str">
        <f t="shared" si="43"/>
        <v/>
      </c>
      <c r="S921" s="75">
        <f t="shared" si="44"/>
        <v>0</v>
      </c>
    </row>
    <row r="922" spans="1:19" x14ac:dyDescent="0.25">
      <c r="A922" s="55"/>
      <c r="B922" s="111"/>
      <c r="C922" s="112"/>
      <c r="D922" s="113"/>
      <c r="E922" s="113"/>
      <c r="F922" s="112"/>
      <c r="G922" s="114"/>
      <c r="H922" s="115"/>
      <c r="I922" s="55"/>
      <c r="L922" s="53" t="str">
        <f>IF(OR(F922="", G922=""), "", IFERROR(INDEX('Sub Contractors'!$C$11:$C$49, MATCH(F922, 'Sub Contractors'!$B$11:$B$49, 0)), ""))</f>
        <v/>
      </c>
      <c r="M922" s="44" t="str">
        <f t="shared" si="42"/>
        <v/>
      </c>
      <c r="O922" s="19" t="str">
        <f>IF($B922="", "", IF(OR($B922&lt;'Intro &amp; Setup'!$BS$4, $B922&gt;'Intro &amp; Setup'!$BS$2), "X", ""))</f>
        <v/>
      </c>
      <c r="Q922" s="19" t="str">
        <f t="shared" si="43"/>
        <v/>
      </c>
      <c r="S922" s="75">
        <f t="shared" si="44"/>
        <v>0</v>
      </c>
    </row>
    <row r="923" spans="1:19" x14ac:dyDescent="0.25">
      <c r="A923" s="55"/>
      <c r="B923" s="111"/>
      <c r="C923" s="112"/>
      <c r="D923" s="113"/>
      <c r="E923" s="113"/>
      <c r="F923" s="112"/>
      <c r="G923" s="114"/>
      <c r="H923" s="115"/>
      <c r="I923" s="55"/>
      <c r="L923" s="53" t="str">
        <f>IF(OR(F923="", G923=""), "", IFERROR(INDEX('Sub Contractors'!$C$11:$C$49, MATCH(F923, 'Sub Contractors'!$B$11:$B$49, 0)), ""))</f>
        <v/>
      </c>
      <c r="M923" s="44" t="str">
        <f t="shared" si="42"/>
        <v/>
      </c>
      <c r="O923" s="19" t="str">
        <f>IF($B923="", "", IF(OR($B923&lt;'Intro &amp; Setup'!$BS$4, $B923&gt;'Intro &amp; Setup'!$BS$2), "X", ""))</f>
        <v/>
      </c>
      <c r="Q923" s="19" t="str">
        <f t="shared" si="43"/>
        <v/>
      </c>
      <c r="S923" s="75">
        <f t="shared" si="44"/>
        <v>0</v>
      </c>
    </row>
    <row r="924" spans="1:19" x14ac:dyDescent="0.25">
      <c r="A924" s="55"/>
      <c r="B924" s="111"/>
      <c r="C924" s="112"/>
      <c r="D924" s="113"/>
      <c r="E924" s="113"/>
      <c r="F924" s="112"/>
      <c r="G924" s="114"/>
      <c r="H924" s="115"/>
      <c r="I924" s="55"/>
      <c r="L924" s="53" t="str">
        <f>IF(OR(F924="", G924=""), "", IFERROR(INDEX('Sub Contractors'!$C$11:$C$49, MATCH(F924, 'Sub Contractors'!$B$11:$B$49, 0)), ""))</f>
        <v/>
      </c>
      <c r="M924" s="44" t="str">
        <f t="shared" si="42"/>
        <v/>
      </c>
      <c r="O924" s="19" t="str">
        <f>IF($B924="", "", IF(OR($B924&lt;'Intro &amp; Setup'!$BS$4, $B924&gt;'Intro &amp; Setup'!$BS$2), "X", ""))</f>
        <v/>
      </c>
      <c r="Q924" s="19" t="str">
        <f t="shared" si="43"/>
        <v/>
      </c>
      <c r="S924" s="75">
        <f t="shared" si="44"/>
        <v>0</v>
      </c>
    </row>
    <row r="925" spans="1:19" x14ac:dyDescent="0.25">
      <c r="A925" s="55"/>
      <c r="B925" s="111"/>
      <c r="C925" s="112"/>
      <c r="D925" s="113"/>
      <c r="E925" s="113"/>
      <c r="F925" s="112"/>
      <c r="G925" s="114"/>
      <c r="H925" s="115"/>
      <c r="I925" s="55"/>
      <c r="L925" s="53" t="str">
        <f>IF(OR(F925="", G925=""), "", IFERROR(INDEX('Sub Contractors'!$C$11:$C$49, MATCH(F925, 'Sub Contractors'!$B$11:$B$49, 0)), ""))</f>
        <v/>
      </c>
      <c r="M925" s="44" t="str">
        <f t="shared" si="42"/>
        <v/>
      </c>
      <c r="O925" s="19" t="str">
        <f>IF($B925="", "", IF(OR($B925&lt;'Intro &amp; Setup'!$BS$4, $B925&gt;'Intro &amp; Setup'!$BS$2), "X", ""))</f>
        <v/>
      </c>
      <c r="Q925" s="19" t="str">
        <f t="shared" si="43"/>
        <v/>
      </c>
      <c r="S925" s="75">
        <f t="shared" si="44"/>
        <v>0</v>
      </c>
    </row>
    <row r="926" spans="1:19" x14ac:dyDescent="0.25">
      <c r="A926" s="55"/>
      <c r="B926" s="111"/>
      <c r="C926" s="112"/>
      <c r="D926" s="113"/>
      <c r="E926" s="113"/>
      <c r="F926" s="112"/>
      <c r="G926" s="114"/>
      <c r="H926" s="115"/>
      <c r="I926" s="55"/>
      <c r="L926" s="53" t="str">
        <f>IF(OR(F926="", G926=""), "", IFERROR(INDEX('Sub Contractors'!$C$11:$C$49, MATCH(F926, 'Sub Contractors'!$B$11:$B$49, 0)), ""))</f>
        <v/>
      </c>
      <c r="M926" s="44" t="str">
        <f t="shared" si="42"/>
        <v/>
      </c>
      <c r="O926" s="19" t="str">
        <f>IF($B926="", "", IF(OR($B926&lt;'Intro &amp; Setup'!$BS$4, $B926&gt;'Intro &amp; Setup'!$BS$2), "X", ""))</f>
        <v/>
      </c>
      <c r="Q926" s="19" t="str">
        <f t="shared" si="43"/>
        <v/>
      </c>
      <c r="S926" s="75">
        <f t="shared" si="44"/>
        <v>0</v>
      </c>
    </row>
    <row r="927" spans="1:19" x14ac:dyDescent="0.25">
      <c r="A927" s="55"/>
      <c r="B927" s="111"/>
      <c r="C927" s="112"/>
      <c r="D927" s="113"/>
      <c r="E927" s="113"/>
      <c r="F927" s="112"/>
      <c r="G927" s="114"/>
      <c r="H927" s="115"/>
      <c r="I927" s="55"/>
      <c r="L927" s="53" t="str">
        <f>IF(OR(F927="", G927=""), "", IFERROR(INDEX('Sub Contractors'!$C$11:$C$49, MATCH(F927, 'Sub Contractors'!$B$11:$B$49, 0)), ""))</f>
        <v/>
      </c>
      <c r="M927" s="44" t="str">
        <f t="shared" si="42"/>
        <v/>
      </c>
      <c r="O927" s="19" t="str">
        <f>IF($B927="", "", IF(OR($B927&lt;'Intro &amp; Setup'!$BS$4, $B927&gt;'Intro &amp; Setup'!$BS$2), "X", ""))</f>
        <v/>
      </c>
      <c r="Q927" s="19" t="str">
        <f t="shared" si="43"/>
        <v/>
      </c>
      <c r="S927" s="75">
        <f t="shared" si="44"/>
        <v>0</v>
      </c>
    </row>
    <row r="928" spans="1:19" x14ac:dyDescent="0.25">
      <c r="A928" s="55"/>
      <c r="B928" s="111"/>
      <c r="C928" s="112"/>
      <c r="D928" s="113"/>
      <c r="E928" s="113"/>
      <c r="F928" s="112"/>
      <c r="G928" s="114"/>
      <c r="H928" s="115"/>
      <c r="I928" s="55"/>
      <c r="L928" s="53" t="str">
        <f>IF(OR(F928="", G928=""), "", IFERROR(INDEX('Sub Contractors'!$C$11:$C$49, MATCH(F928, 'Sub Contractors'!$B$11:$B$49, 0)), ""))</f>
        <v/>
      </c>
      <c r="M928" s="44" t="str">
        <f t="shared" si="42"/>
        <v/>
      </c>
      <c r="O928" s="19" t="str">
        <f>IF($B928="", "", IF(OR($B928&lt;'Intro &amp; Setup'!$BS$4, $B928&gt;'Intro &amp; Setup'!$BS$2), "X", ""))</f>
        <v/>
      </c>
      <c r="Q928" s="19" t="str">
        <f t="shared" si="43"/>
        <v/>
      </c>
      <c r="S928" s="75">
        <f t="shared" si="44"/>
        <v>0</v>
      </c>
    </row>
    <row r="929" spans="1:19" x14ac:dyDescent="0.25">
      <c r="A929" s="55"/>
      <c r="B929" s="111"/>
      <c r="C929" s="112"/>
      <c r="D929" s="113"/>
      <c r="E929" s="113"/>
      <c r="F929" s="112"/>
      <c r="G929" s="114"/>
      <c r="H929" s="115"/>
      <c r="I929" s="55"/>
      <c r="L929" s="53" t="str">
        <f>IF(OR(F929="", G929=""), "", IFERROR(INDEX('Sub Contractors'!$C$11:$C$49, MATCH(F929, 'Sub Contractors'!$B$11:$B$49, 0)), ""))</f>
        <v/>
      </c>
      <c r="M929" s="44" t="str">
        <f t="shared" si="42"/>
        <v/>
      </c>
      <c r="O929" s="19" t="str">
        <f>IF($B929="", "", IF(OR($B929&lt;'Intro &amp; Setup'!$BS$4, $B929&gt;'Intro &amp; Setup'!$BS$2), "X", ""))</f>
        <v/>
      </c>
      <c r="Q929" s="19" t="str">
        <f t="shared" si="43"/>
        <v/>
      </c>
      <c r="S929" s="75">
        <f t="shared" si="44"/>
        <v>0</v>
      </c>
    </row>
    <row r="930" spans="1:19" x14ac:dyDescent="0.25">
      <c r="A930" s="55"/>
      <c r="B930" s="111"/>
      <c r="C930" s="112"/>
      <c r="D930" s="113"/>
      <c r="E930" s="113"/>
      <c r="F930" s="112"/>
      <c r="G930" s="114"/>
      <c r="H930" s="115"/>
      <c r="I930" s="55"/>
      <c r="L930" s="53" t="str">
        <f>IF(OR(F930="", G930=""), "", IFERROR(INDEX('Sub Contractors'!$C$11:$C$49, MATCH(F930, 'Sub Contractors'!$B$11:$B$49, 0)), ""))</f>
        <v/>
      </c>
      <c r="M930" s="44" t="str">
        <f t="shared" si="42"/>
        <v/>
      </c>
      <c r="O930" s="19" t="str">
        <f>IF($B930="", "", IF(OR($B930&lt;'Intro &amp; Setup'!$BS$4, $B930&gt;'Intro &amp; Setup'!$BS$2), "X", ""))</f>
        <v/>
      </c>
      <c r="Q930" s="19" t="str">
        <f t="shared" si="43"/>
        <v/>
      </c>
      <c r="S930" s="75">
        <f t="shared" si="44"/>
        <v>0</v>
      </c>
    </row>
    <row r="931" spans="1:19" x14ac:dyDescent="0.25">
      <c r="A931" s="55"/>
      <c r="B931" s="111"/>
      <c r="C931" s="112"/>
      <c r="D931" s="113"/>
      <c r="E931" s="113"/>
      <c r="F931" s="112"/>
      <c r="G931" s="114"/>
      <c r="H931" s="115"/>
      <c r="I931" s="55"/>
      <c r="L931" s="53" t="str">
        <f>IF(OR(F931="", G931=""), "", IFERROR(INDEX('Sub Contractors'!$C$11:$C$49, MATCH(F931, 'Sub Contractors'!$B$11:$B$49, 0)), ""))</f>
        <v/>
      </c>
      <c r="M931" s="44" t="str">
        <f t="shared" si="42"/>
        <v/>
      </c>
      <c r="O931" s="19" t="str">
        <f>IF($B931="", "", IF(OR($B931&lt;'Intro &amp; Setup'!$BS$4, $B931&gt;'Intro &amp; Setup'!$BS$2), "X", ""))</f>
        <v/>
      </c>
      <c r="Q931" s="19" t="str">
        <f t="shared" si="43"/>
        <v/>
      </c>
      <c r="S931" s="75">
        <f t="shared" si="44"/>
        <v>0</v>
      </c>
    </row>
    <row r="932" spans="1:19" x14ac:dyDescent="0.25">
      <c r="A932" s="55"/>
      <c r="B932" s="111"/>
      <c r="C932" s="112"/>
      <c r="D932" s="113"/>
      <c r="E932" s="113"/>
      <c r="F932" s="112"/>
      <c r="G932" s="114"/>
      <c r="H932" s="115"/>
      <c r="I932" s="55"/>
      <c r="L932" s="53" t="str">
        <f>IF(OR(F932="", G932=""), "", IFERROR(INDEX('Sub Contractors'!$C$11:$C$49, MATCH(F932, 'Sub Contractors'!$B$11:$B$49, 0)), ""))</f>
        <v/>
      </c>
      <c r="M932" s="44" t="str">
        <f t="shared" si="42"/>
        <v/>
      </c>
      <c r="O932" s="19" t="str">
        <f>IF($B932="", "", IF(OR($B932&lt;'Intro &amp; Setup'!$BS$4, $B932&gt;'Intro &amp; Setup'!$BS$2), "X", ""))</f>
        <v/>
      </c>
      <c r="Q932" s="19" t="str">
        <f t="shared" si="43"/>
        <v/>
      </c>
      <c r="S932" s="75">
        <f t="shared" si="44"/>
        <v>0</v>
      </c>
    </row>
    <row r="933" spans="1:19" x14ac:dyDescent="0.25">
      <c r="A933" s="55"/>
      <c r="B933" s="111"/>
      <c r="C933" s="112"/>
      <c r="D933" s="113"/>
      <c r="E933" s="113"/>
      <c r="F933" s="112"/>
      <c r="G933" s="114"/>
      <c r="H933" s="115"/>
      <c r="I933" s="55"/>
      <c r="L933" s="53" t="str">
        <f>IF(OR(F933="", G933=""), "", IFERROR(INDEX('Sub Contractors'!$C$11:$C$49, MATCH(F933, 'Sub Contractors'!$B$11:$B$49, 0)), ""))</f>
        <v/>
      </c>
      <c r="M933" s="44" t="str">
        <f t="shared" si="42"/>
        <v/>
      </c>
      <c r="O933" s="19" t="str">
        <f>IF($B933="", "", IF(OR($B933&lt;'Intro &amp; Setup'!$BS$4, $B933&gt;'Intro &amp; Setup'!$BS$2), "X", ""))</f>
        <v/>
      </c>
      <c r="Q933" s="19" t="str">
        <f t="shared" si="43"/>
        <v/>
      </c>
      <c r="S933" s="75">
        <f t="shared" si="44"/>
        <v>0</v>
      </c>
    </row>
    <row r="934" spans="1:19" x14ac:dyDescent="0.25">
      <c r="A934" s="55"/>
      <c r="B934" s="111"/>
      <c r="C934" s="112"/>
      <c r="D934" s="113"/>
      <c r="E934" s="113"/>
      <c r="F934" s="112"/>
      <c r="G934" s="114"/>
      <c r="H934" s="115"/>
      <c r="I934" s="55"/>
      <c r="L934" s="53" t="str">
        <f>IF(OR(F934="", G934=""), "", IFERROR(INDEX('Sub Contractors'!$C$11:$C$49, MATCH(F934, 'Sub Contractors'!$B$11:$B$49, 0)), ""))</f>
        <v/>
      </c>
      <c r="M934" s="44" t="str">
        <f t="shared" si="42"/>
        <v/>
      </c>
      <c r="O934" s="19" t="str">
        <f>IF($B934="", "", IF(OR($B934&lt;'Intro &amp; Setup'!$BS$4, $B934&gt;'Intro &amp; Setup'!$BS$2), "X", ""))</f>
        <v/>
      </c>
      <c r="Q934" s="19" t="str">
        <f t="shared" si="43"/>
        <v/>
      </c>
      <c r="S934" s="75">
        <f t="shared" si="44"/>
        <v>0</v>
      </c>
    </row>
    <row r="935" spans="1:19" x14ac:dyDescent="0.25">
      <c r="A935" s="55"/>
      <c r="B935" s="111"/>
      <c r="C935" s="112"/>
      <c r="D935" s="113"/>
      <c r="E935" s="113"/>
      <c r="F935" s="112"/>
      <c r="G935" s="114"/>
      <c r="H935" s="115"/>
      <c r="I935" s="55"/>
      <c r="L935" s="53" t="str">
        <f>IF(OR(F935="", G935=""), "", IFERROR(INDEX('Sub Contractors'!$C$11:$C$49, MATCH(F935, 'Sub Contractors'!$B$11:$B$49, 0)), ""))</f>
        <v/>
      </c>
      <c r="M935" s="44" t="str">
        <f t="shared" si="42"/>
        <v/>
      </c>
      <c r="O935" s="19" t="str">
        <f>IF($B935="", "", IF(OR($B935&lt;'Intro &amp; Setup'!$BS$4, $B935&gt;'Intro &amp; Setup'!$BS$2), "X", ""))</f>
        <v/>
      </c>
      <c r="Q935" s="19" t="str">
        <f t="shared" si="43"/>
        <v/>
      </c>
      <c r="S935" s="75">
        <f t="shared" si="44"/>
        <v>0</v>
      </c>
    </row>
    <row r="936" spans="1:19" x14ac:dyDescent="0.25">
      <c r="A936" s="55"/>
      <c r="B936" s="111"/>
      <c r="C936" s="112"/>
      <c r="D936" s="113"/>
      <c r="E936" s="113"/>
      <c r="F936" s="112"/>
      <c r="G936" s="114"/>
      <c r="H936" s="115"/>
      <c r="I936" s="55"/>
      <c r="L936" s="53" t="str">
        <f>IF(OR(F936="", G936=""), "", IFERROR(INDEX('Sub Contractors'!$C$11:$C$49, MATCH(F936, 'Sub Contractors'!$B$11:$B$49, 0)), ""))</f>
        <v/>
      </c>
      <c r="M936" s="44" t="str">
        <f t="shared" si="42"/>
        <v/>
      </c>
      <c r="O936" s="19" t="str">
        <f>IF($B936="", "", IF(OR($B936&lt;'Intro &amp; Setup'!$BS$4, $B936&gt;'Intro &amp; Setup'!$BS$2), "X", ""))</f>
        <v/>
      </c>
      <c r="Q936" s="19" t="str">
        <f t="shared" si="43"/>
        <v/>
      </c>
      <c r="S936" s="75">
        <f t="shared" si="44"/>
        <v>0</v>
      </c>
    </row>
    <row r="937" spans="1:19" x14ac:dyDescent="0.25">
      <c r="A937" s="55"/>
      <c r="B937" s="111"/>
      <c r="C937" s="112"/>
      <c r="D937" s="113"/>
      <c r="E937" s="113"/>
      <c r="F937" s="112"/>
      <c r="G937" s="114"/>
      <c r="H937" s="115"/>
      <c r="I937" s="55"/>
      <c r="L937" s="53" t="str">
        <f>IF(OR(F937="", G937=""), "", IFERROR(INDEX('Sub Contractors'!$C$11:$C$49, MATCH(F937, 'Sub Contractors'!$B$11:$B$49, 0)), ""))</f>
        <v/>
      </c>
      <c r="M937" s="44" t="str">
        <f t="shared" si="42"/>
        <v/>
      </c>
      <c r="O937" s="19" t="str">
        <f>IF($B937="", "", IF(OR($B937&lt;'Intro &amp; Setup'!$BS$4, $B937&gt;'Intro &amp; Setup'!$BS$2), "X", ""))</f>
        <v/>
      </c>
      <c r="Q937" s="19" t="str">
        <f t="shared" si="43"/>
        <v/>
      </c>
      <c r="S937" s="75">
        <f t="shared" si="44"/>
        <v>0</v>
      </c>
    </row>
    <row r="938" spans="1:19" x14ac:dyDescent="0.25">
      <c r="A938" s="55"/>
      <c r="B938" s="111"/>
      <c r="C938" s="112"/>
      <c r="D938" s="113"/>
      <c r="E938" s="113"/>
      <c r="F938" s="112"/>
      <c r="G938" s="114"/>
      <c r="H938" s="115"/>
      <c r="I938" s="55"/>
      <c r="L938" s="53" t="str">
        <f>IF(OR(F938="", G938=""), "", IFERROR(INDEX('Sub Contractors'!$C$11:$C$49, MATCH(F938, 'Sub Contractors'!$B$11:$B$49, 0)), ""))</f>
        <v/>
      </c>
      <c r="M938" s="44" t="str">
        <f t="shared" si="42"/>
        <v/>
      </c>
      <c r="O938" s="19" t="str">
        <f>IF($B938="", "", IF(OR($B938&lt;'Intro &amp; Setup'!$BS$4, $B938&gt;'Intro &amp; Setup'!$BS$2), "X", ""))</f>
        <v/>
      </c>
      <c r="Q938" s="19" t="str">
        <f t="shared" si="43"/>
        <v/>
      </c>
      <c r="S938" s="75">
        <f t="shared" si="44"/>
        <v>0</v>
      </c>
    </row>
    <row r="939" spans="1:19" x14ac:dyDescent="0.25">
      <c r="A939" s="55"/>
      <c r="B939" s="111"/>
      <c r="C939" s="112"/>
      <c r="D939" s="113"/>
      <c r="E939" s="113"/>
      <c r="F939" s="112"/>
      <c r="G939" s="114"/>
      <c r="H939" s="115"/>
      <c r="I939" s="55"/>
      <c r="L939" s="53" t="str">
        <f>IF(OR(F939="", G939=""), "", IFERROR(INDEX('Sub Contractors'!$C$11:$C$49, MATCH(F939, 'Sub Contractors'!$B$11:$B$49, 0)), ""))</f>
        <v/>
      </c>
      <c r="M939" s="44" t="str">
        <f t="shared" si="42"/>
        <v/>
      </c>
      <c r="O939" s="19" t="str">
        <f>IF($B939="", "", IF(OR($B939&lt;'Intro &amp; Setup'!$BS$4, $B939&gt;'Intro &amp; Setup'!$BS$2), "X", ""))</f>
        <v/>
      </c>
      <c r="Q939" s="19" t="str">
        <f t="shared" si="43"/>
        <v/>
      </c>
      <c r="S939" s="75">
        <f t="shared" si="44"/>
        <v>0</v>
      </c>
    </row>
    <row r="940" spans="1:19" x14ac:dyDescent="0.25">
      <c r="A940" s="55"/>
      <c r="B940" s="111"/>
      <c r="C940" s="112"/>
      <c r="D940" s="113"/>
      <c r="E940" s="113"/>
      <c r="F940" s="112"/>
      <c r="G940" s="114"/>
      <c r="H940" s="115"/>
      <c r="I940" s="55"/>
      <c r="L940" s="53" t="str">
        <f>IF(OR(F940="", G940=""), "", IFERROR(INDEX('Sub Contractors'!$C$11:$C$49, MATCH(F940, 'Sub Contractors'!$B$11:$B$49, 0)), ""))</f>
        <v/>
      </c>
      <c r="M940" s="44" t="str">
        <f t="shared" si="42"/>
        <v/>
      </c>
      <c r="O940" s="19" t="str">
        <f>IF($B940="", "", IF(OR($B940&lt;'Intro &amp; Setup'!$BS$4, $B940&gt;'Intro &amp; Setup'!$BS$2), "X", ""))</f>
        <v/>
      </c>
      <c r="Q940" s="19" t="str">
        <f t="shared" si="43"/>
        <v/>
      </c>
      <c r="S940" s="75">
        <f t="shared" si="44"/>
        <v>0</v>
      </c>
    </row>
    <row r="941" spans="1:19" x14ac:dyDescent="0.25">
      <c r="A941" s="55"/>
      <c r="B941" s="111"/>
      <c r="C941" s="112"/>
      <c r="D941" s="113"/>
      <c r="E941" s="113"/>
      <c r="F941" s="112"/>
      <c r="G941" s="114"/>
      <c r="H941" s="115"/>
      <c r="I941" s="55"/>
      <c r="L941" s="53" t="str">
        <f>IF(OR(F941="", G941=""), "", IFERROR(INDEX('Sub Contractors'!$C$11:$C$49, MATCH(F941, 'Sub Contractors'!$B$11:$B$49, 0)), ""))</f>
        <v/>
      </c>
      <c r="M941" s="44" t="str">
        <f t="shared" si="42"/>
        <v/>
      </c>
      <c r="O941" s="19" t="str">
        <f>IF($B941="", "", IF(OR($B941&lt;'Intro &amp; Setup'!$BS$4, $B941&gt;'Intro &amp; Setup'!$BS$2), "X", ""))</f>
        <v/>
      </c>
      <c r="Q941" s="19" t="str">
        <f t="shared" si="43"/>
        <v/>
      </c>
      <c r="S941" s="75">
        <f t="shared" si="44"/>
        <v>0</v>
      </c>
    </row>
    <row r="942" spans="1:19" x14ac:dyDescent="0.25">
      <c r="A942" s="55"/>
      <c r="B942" s="111"/>
      <c r="C942" s="112"/>
      <c r="D942" s="113"/>
      <c r="E942" s="113"/>
      <c r="F942" s="112"/>
      <c r="G942" s="114"/>
      <c r="H942" s="115"/>
      <c r="I942" s="55"/>
      <c r="L942" s="53" t="str">
        <f>IF(OR(F942="", G942=""), "", IFERROR(INDEX('Sub Contractors'!$C$11:$C$49, MATCH(F942, 'Sub Contractors'!$B$11:$B$49, 0)), ""))</f>
        <v/>
      </c>
      <c r="M942" s="44" t="str">
        <f t="shared" si="42"/>
        <v/>
      </c>
      <c r="O942" s="19" t="str">
        <f>IF($B942="", "", IF(OR($B942&lt;'Intro &amp; Setup'!$BS$4, $B942&gt;'Intro &amp; Setup'!$BS$2), "X", ""))</f>
        <v/>
      </c>
      <c r="Q942" s="19" t="str">
        <f t="shared" si="43"/>
        <v/>
      </c>
      <c r="S942" s="75">
        <f t="shared" si="44"/>
        <v>0</v>
      </c>
    </row>
    <row r="943" spans="1:19" x14ac:dyDescent="0.25">
      <c r="A943" s="55"/>
      <c r="B943" s="111"/>
      <c r="C943" s="112"/>
      <c r="D943" s="113"/>
      <c r="E943" s="113"/>
      <c r="F943" s="112"/>
      <c r="G943" s="114"/>
      <c r="H943" s="115"/>
      <c r="I943" s="55"/>
      <c r="L943" s="53" t="str">
        <f>IF(OR(F943="", G943=""), "", IFERROR(INDEX('Sub Contractors'!$C$11:$C$49, MATCH(F943, 'Sub Contractors'!$B$11:$B$49, 0)), ""))</f>
        <v/>
      </c>
      <c r="M943" s="44" t="str">
        <f t="shared" si="42"/>
        <v/>
      </c>
      <c r="O943" s="19" t="str">
        <f>IF($B943="", "", IF(OR($B943&lt;'Intro &amp; Setup'!$BS$4, $B943&gt;'Intro &amp; Setup'!$BS$2), "X", ""))</f>
        <v/>
      </c>
      <c r="Q943" s="19" t="str">
        <f t="shared" si="43"/>
        <v/>
      </c>
      <c r="S943" s="75">
        <f t="shared" si="44"/>
        <v>0</v>
      </c>
    </row>
    <row r="944" spans="1:19" x14ac:dyDescent="0.25">
      <c r="A944" s="55"/>
      <c r="B944" s="111"/>
      <c r="C944" s="112"/>
      <c r="D944" s="113"/>
      <c r="E944" s="113"/>
      <c r="F944" s="112"/>
      <c r="G944" s="114"/>
      <c r="H944" s="115"/>
      <c r="I944" s="55"/>
      <c r="L944" s="53" t="str">
        <f>IF(OR(F944="", G944=""), "", IFERROR(INDEX('Sub Contractors'!$C$11:$C$49, MATCH(F944, 'Sub Contractors'!$B$11:$B$49, 0)), ""))</f>
        <v/>
      </c>
      <c r="M944" s="44" t="str">
        <f t="shared" si="42"/>
        <v/>
      </c>
      <c r="O944" s="19" t="str">
        <f>IF($B944="", "", IF(OR($B944&lt;'Intro &amp; Setup'!$BS$4, $B944&gt;'Intro &amp; Setup'!$BS$2), "X", ""))</f>
        <v/>
      </c>
      <c r="Q944" s="19" t="str">
        <f t="shared" si="43"/>
        <v/>
      </c>
      <c r="S944" s="75">
        <f t="shared" si="44"/>
        <v>0</v>
      </c>
    </row>
    <row r="945" spans="1:19" x14ac:dyDescent="0.25">
      <c r="A945" s="55"/>
      <c r="B945" s="111"/>
      <c r="C945" s="112"/>
      <c r="D945" s="113"/>
      <c r="E945" s="113"/>
      <c r="F945" s="112"/>
      <c r="G945" s="114"/>
      <c r="H945" s="115"/>
      <c r="I945" s="55"/>
      <c r="L945" s="53" t="str">
        <f>IF(OR(F945="", G945=""), "", IFERROR(INDEX('Sub Contractors'!$C$11:$C$49, MATCH(F945, 'Sub Contractors'!$B$11:$B$49, 0)), ""))</f>
        <v/>
      </c>
      <c r="M945" s="44" t="str">
        <f t="shared" si="42"/>
        <v/>
      </c>
      <c r="O945" s="19" t="str">
        <f>IF($B945="", "", IF(OR($B945&lt;'Intro &amp; Setup'!$BS$4, $B945&gt;'Intro &amp; Setup'!$BS$2), "X", ""))</f>
        <v/>
      </c>
      <c r="Q945" s="19" t="str">
        <f t="shared" si="43"/>
        <v/>
      </c>
      <c r="S945" s="75">
        <f t="shared" si="44"/>
        <v>0</v>
      </c>
    </row>
    <row r="946" spans="1:19" x14ac:dyDescent="0.25">
      <c r="A946" s="55"/>
      <c r="B946" s="111"/>
      <c r="C946" s="112"/>
      <c r="D946" s="113"/>
      <c r="E946" s="113"/>
      <c r="F946" s="112"/>
      <c r="G946" s="114"/>
      <c r="H946" s="115"/>
      <c r="I946" s="55"/>
      <c r="L946" s="53" t="str">
        <f>IF(OR(F946="", G946=""), "", IFERROR(INDEX('Sub Contractors'!$C$11:$C$49, MATCH(F946, 'Sub Contractors'!$B$11:$B$49, 0)), ""))</f>
        <v/>
      </c>
      <c r="M946" s="44" t="str">
        <f t="shared" si="42"/>
        <v/>
      </c>
      <c r="O946" s="19" t="str">
        <f>IF($B946="", "", IF(OR($B946&lt;'Intro &amp; Setup'!$BS$4, $B946&gt;'Intro &amp; Setup'!$BS$2), "X", ""))</f>
        <v/>
      </c>
      <c r="Q946" s="19" t="str">
        <f t="shared" si="43"/>
        <v/>
      </c>
      <c r="S946" s="75">
        <f t="shared" si="44"/>
        <v>0</v>
      </c>
    </row>
    <row r="947" spans="1:19" x14ac:dyDescent="0.25">
      <c r="A947" s="55"/>
      <c r="B947" s="111"/>
      <c r="C947" s="112"/>
      <c r="D947" s="113"/>
      <c r="E947" s="113"/>
      <c r="F947" s="112"/>
      <c r="G947" s="114"/>
      <c r="H947" s="115"/>
      <c r="I947" s="55"/>
      <c r="L947" s="53" t="str">
        <f>IF(OR(F947="", G947=""), "", IFERROR(INDEX('Sub Contractors'!$C$11:$C$49, MATCH(F947, 'Sub Contractors'!$B$11:$B$49, 0)), ""))</f>
        <v/>
      </c>
      <c r="M947" s="44" t="str">
        <f t="shared" si="42"/>
        <v/>
      </c>
      <c r="O947" s="19" t="str">
        <f>IF($B947="", "", IF(OR($B947&lt;'Intro &amp; Setup'!$BS$4, $B947&gt;'Intro &amp; Setup'!$BS$2), "X", ""))</f>
        <v/>
      </c>
      <c r="Q947" s="19" t="str">
        <f t="shared" si="43"/>
        <v/>
      </c>
      <c r="S947" s="75">
        <f t="shared" si="44"/>
        <v>0</v>
      </c>
    </row>
    <row r="948" spans="1:19" x14ac:dyDescent="0.25">
      <c r="A948" s="55"/>
      <c r="B948" s="111"/>
      <c r="C948" s="112"/>
      <c r="D948" s="113"/>
      <c r="E948" s="113"/>
      <c r="F948" s="112"/>
      <c r="G948" s="114"/>
      <c r="H948" s="115"/>
      <c r="I948" s="55"/>
      <c r="L948" s="53" t="str">
        <f>IF(OR(F948="", G948=""), "", IFERROR(INDEX('Sub Contractors'!$C$11:$C$49, MATCH(F948, 'Sub Contractors'!$B$11:$B$49, 0)), ""))</f>
        <v/>
      </c>
      <c r="M948" s="44" t="str">
        <f t="shared" si="42"/>
        <v/>
      </c>
      <c r="O948" s="19" t="str">
        <f>IF($B948="", "", IF(OR($B948&lt;'Intro &amp; Setup'!$BS$4, $B948&gt;'Intro &amp; Setup'!$BS$2), "X", ""))</f>
        <v/>
      </c>
      <c r="Q948" s="19" t="str">
        <f t="shared" si="43"/>
        <v/>
      </c>
      <c r="S948" s="75">
        <f t="shared" si="44"/>
        <v>0</v>
      </c>
    </row>
    <row r="949" spans="1:19" x14ac:dyDescent="0.25">
      <c r="A949" s="55"/>
      <c r="B949" s="111"/>
      <c r="C949" s="112"/>
      <c r="D949" s="113"/>
      <c r="E949" s="113"/>
      <c r="F949" s="112"/>
      <c r="G949" s="114"/>
      <c r="H949" s="115"/>
      <c r="I949" s="55"/>
      <c r="L949" s="53" t="str">
        <f>IF(OR(F949="", G949=""), "", IFERROR(INDEX('Sub Contractors'!$C$11:$C$49, MATCH(F949, 'Sub Contractors'!$B$11:$B$49, 0)), ""))</f>
        <v/>
      </c>
      <c r="M949" s="44" t="str">
        <f t="shared" si="42"/>
        <v/>
      </c>
      <c r="O949" s="19" t="str">
        <f>IF($B949="", "", IF(OR($B949&lt;'Intro &amp; Setup'!$BS$4, $B949&gt;'Intro &amp; Setup'!$BS$2), "X", ""))</f>
        <v/>
      </c>
      <c r="Q949" s="19" t="str">
        <f t="shared" si="43"/>
        <v/>
      </c>
      <c r="S949" s="75">
        <f t="shared" si="44"/>
        <v>0</v>
      </c>
    </row>
    <row r="950" spans="1:19" x14ac:dyDescent="0.25">
      <c r="A950" s="55"/>
      <c r="B950" s="111"/>
      <c r="C950" s="112"/>
      <c r="D950" s="113"/>
      <c r="E950" s="113"/>
      <c r="F950" s="112"/>
      <c r="G950" s="114"/>
      <c r="H950" s="115"/>
      <c r="I950" s="55"/>
      <c r="L950" s="53" t="str">
        <f>IF(OR(F950="", G950=""), "", IFERROR(INDEX('Sub Contractors'!$C$11:$C$49, MATCH(F950, 'Sub Contractors'!$B$11:$B$49, 0)), ""))</f>
        <v/>
      </c>
      <c r="M950" s="44" t="str">
        <f t="shared" si="42"/>
        <v/>
      </c>
      <c r="O950" s="19" t="str">
        <f>IF($B950="", "", IF(OR($B950&lt;'Intro &amp; Setup'!$BS$4, $B950&gt;'Intro &amp; Setup'!$BS$2), "X", ""))</f>
        <v/>
      </c>
      <c r="Q950" s="19" t="str">
        <f t="shared" si="43"/>
        <v/>
      </c>
      <c r="S950" s="75">
        <f t="shared" si="44"/>
        <v>0</v>
      </c>
    </row>
    <row r="951" spans="1:19" x14ac:dyDescent="0.25">
      <c r="A951" s="55"/>
      <c r="B951" s="111"/>
      <c r="C951" s="112"/>
      <c r="D951" s="113"/>
      <c r="E951" s="113"/>
      <c r="F951" s="112"/>
      <c r="G951" s="114"/>
      <c r="H951" s="115"/>
      <c r="I951" s="55"/>
      <c r="L951" s="53" t="str">
        <f>IF(OR(F951="", G951=""), "", IFERROR(INDEX('Sub Contractors'!$C$11:$C$49, MATCH(F951, 'Sub Contractors'!$B$11:$B$49, 0)), ""))</f>
        <v/>
      </c>
      <c r="M951" s="44" t="str">
        <f t="shared" si="42"/>
        <v/>
      </c>
      <c r="O951" s="19" t="str">
        <f>IF($B951="", "", IF(OR($B951&lt;'Intro &amp; Setup'!$BS$4, $B951&gt;'Intro &amp; Setup'!$BS$2), "X", ""))</f>
        <v/>
      </c>
      <c r="Q951" s="19" t="str">
        <f t="shared" si="43"/>
        <v/>
      </c>
      <c r="S951" s="75">
        <f t="shared" si="44"/>
        <v>0</v>
      </c>
    </row>
    <row r="952" spans="1:19" x14ac:dyDescent="0.25">
      <c r="A952" s="55"/>
      <c r="B952" s="111"/>
      <c r="C952" s="112"/>
      <c r="D952" s="113"/>
      <c r="E952" s="113"/>
      <c r="F952" s="112"/>
      <c r="G952" s="114"/>
      <c r="H952" s="115"/>
      <c r="I952" s="55"/>
      <c r="L952" s="53" t="str">
        <f>IF(OR(F952="", G952=""), "", IFERROR(INDEX('Sub Contractors'!$C$11:$C$49, MATCH(F952, 'Sub Contractors'!$B$11:$B$49, 0)), ""))</f>
        <v/>
      </c>
      <c r="M952" s="44" t="str">
        <f t="shared" si="42"/>
        <v/>
      </c>
      <c r="O952" s="19" t="str">
        <f>IF($B952="", "", IF(OR($B952&lt;'Intro &amp; Setup'!$BS$4, $B952&gt;'Intro &amp; Setup'!$BS$2), "X", ""))</f>
        <v/>
      </c>
      <c r="Q952" s="19" t="str">
        <f t="shared" si="43"/>
        <v/>
      </c>
      <c r="S952" s="75">
        <f t="shared" si="44"/>
        <v>0</v>
      </c>
    </row>
    <row r="953" spans="1:19" x14ac:dyDescent="0.25">
      <c r="A953" s="55"/>
      <c r="B953" s="111"/>
      <c r="C953" s="112"/>
      <c r="D953" s="113"/>
      <c r="E953" s="113"/>
      <c r="F953" s="112"/>
      <c r="G953" s="114"/>
      <c r="H953" s="115"/>
      <c r="I953" s="55"/>
      <c r="L953" s="53" t="str">
        <f>IF(OR(F953="", G953=""), "", IFERROR(INDEX('Sub Contractors'!$C$11:$C$49, MATCH(F953, 'Sub Contractors'!$B$11:$B$49, 0)), ""))</f>
        <v/>
      </c>
      <c r="M953" s="44" t="str">
        <f t="shared" si="42"/>
        <v/>
      </c>
      <c r="O953" s="19" t="str">
        <f>IF($B953="", "", IF(OR($B953&lt;'Intro &amp; Setup'!$BS$4, $B953&gt;'Intro &amp; Setup'!$BS$2), "X", ""))</f>
        <v/>
      </c>
      <c r="Q953" s="19" t="str">
        <f t="shared" si="43"/>
        <v/>
      </c>
      <c r="S953" s="75">
        <f t="shared" si="44"/>
        <v>0</v>
      </c>
    </row>
    <row r="954" spans="1:19" x14ac:dyDescent="0.25">
      <c r="A954" s="55"/>
      <c r="B954" s="111"/>
      <c r="C954" s="112"/>
      <c r="D954" s="113"/>
      <c r="E954" s="113"/>
      <c r="F954" s="112"/>
      <c r="G954" s="114"/>
      <c r="H954" s="115"/>
      <c r="I954" s="55"/>
      <c r="L954" s="53" t="str">
        <f>IF(OR(F954="", G954=""), "", IFERROR(INDEX('Sub Contractors'!$C$11:$C$49, MATCH(F954, 'Sub Contractors'!$B$11:$B$49, 0)), ""))</f>
        <v/>
      </c>
      <c r="M954" s="44" t="str">
        <f t="shared" si="42"/>
        <v/>
      </c>
      <c r="O954" s="19" t="str">
        <f>IF($B954="", "", IF(OR($B954&lt;'Intro &amp; Setup'!$BS$4, $B954&gt;'Intro &amp; Setup'!$BS$2), "X", ""))</f>
        <v/>
      </c>
      <c r="Q954" s="19" t="str">
        <f t="shared" si="43"/>
        <v/>
      </c>
      <c r="S954" s="75">
        <f t="shared" si="44"/>
        <v>0</v>
      </c>
    </row>
    <row r="955" spans="1:19" x14ac:dyDescent="0.25">
      <c r="A955" s="55"/>
      <c r="B955" s="111"/>
      <c r="C955" s="112"/>
      <c r="D955" s="113"/>
      <c r="E955" s="113"/>
      <c r="F955" s="112"/>
      <c r="G955" s="114"/>
      <c r="H955" s="115"/>
      <c r="I955" s="55"/>
      <c r="L955" s="53" t="str">
        <f>IF(OR(F955="", G955=""), "", IFERROR(INDEX('Sub Contractors'!$C$11:$C$49, MATCH(F955, 'Sub Contractors'!$B$11:$B$49, 0)), ""))</f>
        <v/>
      </c>
      <c r="M955" s="44" t="str">
        <f t="shared" si="42"/>
        <v/>
      </c>
      <c r="O955" s="19" t="str">
        <f>IF($B955="", "", IF(OR($B955&lt;'Intro &amp; Setup'!$BS$4, $B955&gt;'Intro &amp; Setup'!$BS$2), "X", ""))</f>
        <v/>
      </c>
      <c r="Q955" s="19" t="str">
        <f t="shared" si="43"/>
        <v/>
      </c>
      <c r="S955" s="75">
        <f t="shared" si="44"/>
        <v>0</v>
      </c>
    </row>
    <row r="956" spans="1:19" x14ac:dyDescent="0.25">
      <c r="A956" s="55"/>
      <c r="B956" s="111"/>
      <c r="C956" s="112"/>
      <c r="D956" s="113"/>
      <c r="E956" s="113"/>
      <c r="F956" s="112"/>
      <c r="G956" s="114"/>
      <c r="H956" s="115"/>
      <c r="I956" s="55"/>
      <c r="L956" s="53" t="str">
        <f>IF(OR(F956="", G956=""), "", IFERROR(INDEX('Sub Contractors'!$C$11:$C$49, MATCH(F956, 'Sub Contractors'!$B$11:$B$49, 0)), ""))</f>
        <v/>
      </c>
      <c r="M956" s="44" t="str">
        <f t="shared" si="42"/>
        <v/>
      </c>
      <c r="O956" s="19" t="str">
        <f>IF($B956="", "", IF(OR($B956&lt;'Intro &amp; Setup'!$BS$4, $B956&gt;'Intro &amp; Setup'!$BS$2), "X", ""))</f>
        <v/>
      </c>
      <c r="Q956" s="19" t="str">
        <f t="shared" si="43"/>
        <v/>
      </c>
      <c r="S956" s="75">
        <f t="shared" si="44"/>
        <v>0</v>
      </c>
    </row>
    <row r="957" spans="1:19" x14ac:dyDescent="0.25">
      <c r="A957" s="55"/>
      <c r="B957" s="111"/>
      <c r="C957" s="112"/>
      <c r="D957" s="113"/>
      <c r="E957" s="113"/>
      <c r="F957" s="112"/>
      <c r="G957" s="114"/>
      <c r="H957" s="115"/>
      <c r="I957" s="55"/>
      <c r="L957" s="53" t="str">
        <f>IF(OR(F957="", G957=""), "", IFERROR(INDEX('Sub Contractors'!$C$11:$C$49, MATCH(F957, 'Sub Contractors'!$B$11:$B$49, 0)), ""))</f>
        <v/>
      </c>
      <c r="M957" s="44" t="str">
        <f t="shared" si="42"/>
        <v/>
      </c>
      <c r="O957" s="19" t="str">
        <f>IF($B957="", "", IF(OR($B957&lt;'Intro &amp; Setup'!$BS$4, $B957&gt;'Intro &amp; Setup'!$BS$2), "X", ""))</f>
        <v/>
      </c>
      <c r="Q957" s="19" t="str">
        <f t="shared" si="43"/>
        <v/>
      </c>
      <c r="S957" s="75">
        <f t="shared" si="44"/>
        <v>0</v>
      </c>
    </row>
    <row r="958" spans="1:19" x14ac:dyDescent="0.25">
      <c r="A958" s="55"/>
      <c r="B958" s="111"/>
      <c r="C958" s="112"/>
      <c r="D958" s="113"/>
      <c r="E958" s="113"/>
      <c r="F958" s="112"/>
      <c r="G958" s="114"/>
      <c r="H958" s="115"/>
      <c r="I958" s="55"/>
      <c r="L958" s="53" t="str">
        <f>IF(OR(F958="", G958=""), "", IFERROR(INDEX('Sub Contractors'!$C$11:$C$49, MATCH(F958, 'Sub Contractors'!$B$11:$B$49, 0)), ""))</f>
        <v/>
      </c>
      <c r="M958" s="44" t="str">
        <f t="shared" si="42"/>
        <v/>
      </c>
      <c r="O958" s="19" t="str">
        <f>IF($B958="", "", IF(OR($B958&lt;'Intro &amp; Setup'!$BS$4, $B958&gt;'Intro &amp; Setup'!$BS$2), "X", ""))</f>
        <v/>
      </c>
      <c r="Q958" s="19" t="str">
        <f t="shared" si="43"/>
        <v/>
      </c>
      <c r="S958" s="75">
        <f t="shared" si="44"/>
        <v>0</v>
      </c>
    </row>
    <row r="959" spans="1:19" x14ac:dyDescent="0.25">
      <c r="A959" s="55"/>
      <c r="B959" s="111"/>
      <c r="C959" s="112"/>
      <c r="D959" s="113"/>
      <c r="E959" s="113"/>
      <c r="F959" s="112"/>
      <c r="G959" s="114"/>
      <c r="H959" s="115"/>
      <c r="I959" s="55"/>
      <c r="L959" s="53" t="str">
        <f>IF(OR(F959="", G959=""), "", IFERROR(INDEX('Sub Contractors'!$C$11:$C$49, MATCH(F959, 'Sub Contractors'!$B$11:$B$49, 0)), ""))</f>
        <v/>
      </c>
      <c r="M959" s="44" t="str">
        <f t="shared" si="42"/>
        <v/>
      </c>
      <c r="O959" s="19" t="str">
        <f>IF($B959="", "", IF(OR($B959&lt;'Intro &amp; Setup'!$BS$4, $B959&gt;'Intro &amp; Setup'!$BS$2), "X", ""))</f>
        <v/>
      </c>
      <c r="Q959" s="19" t="str">
        <f t="shared" si="43"/>
        <v/>
      </c>
      <c r="S959" s="75">
        <f t="shared" si="44"/>
        <v>0</v>
      </c>
    </row>
    <row r="960" spans="1:19" x14ac:dyDescent="0.25">
      <c r="A960" s="55"/>
      <c r="B960" s="111"/>
      <c r="C960" s="112"/>
      <c r="D960" s="113"/>
      <c r="E960" s="113"/>
      <c r="F960" s="112"/>
      <c r="G960" s="114"/>
      <c r="H960" s="115"/>
      <c r="I960" s="55"/>
      <c r="L960" s="53" t="str">
        <f>IF(OR(F960="", G960=""), "", IFERROR(INDEX('Sub Contractors'!$C$11:$C$49, MATCH(F960, 'Sub Contractors'!$B$11:$B$49, 0)), ""))</f>
        <v/>
      </c>
      <c r="M960" s="44" t="str">
        <f t="shared" si="42"/>
        <v/>
      </c>
      <c r="O960" s="19" t="str">
        <f>IF($B960="", "", IF(OR($B960&lt;'Intro &amp; Setup'!$BS$4, $B960&gt;'Intro &amp; Setup'!$BS$2), "X", ""))</f>
        <v/>
      </c>
      <c r="Q960" s="19" t="str">
        <f t="shared" si="43"/>
        <v/>
      </c>
      <c r="S960" s="75">
        <f t="shared" si="44"/>
        <v>0</v>
      </c>
    </row>
    <row r="961" spans="1:19" x14ac:dyDescent="0.25">
      <c r="A961" s="55"/>
      <c r="B961" s="111"/>
      <c r="C961" s="112"/>
      <c r="D961" s="113"/>
      <c r="E961" s="113"/>
      <c r="F961" s="112"/>
      <c r="G961" s="114"/>
      <c r="H961" s="115"/>
      <c r="I961" s="55"/>
      <c r="L961" s="53" t="str">
        <f>IF(OR(F961="", G961=""), "", IFERROR(INDEX('Sub Contractors'!$C$11:$C$49, MATCH(F961, 'Sub Contractors'!$B$11:$B$49, 0)), ""))</f>
        <v/>
      </c>
      <c r="M961" s="44" t="str">
        <f t="shared" si="42"/>
        <v/>
      </c>
      <c r="O961" s="19" t="str">
        <f>IF($B961="", "", IF(OR($B961&lt;'Intro &amp; Setup'!$BS$4, $B961&gt;'Intro &amp; Setup'!$BS$2), "X", ""))</f>
        <v/>
      </c>
      <c r="Q961" s="19" t="str">
        <f t="shared" si="43"/>
        <v/>
      </c>
      <c r="S961" s="75">
        <f t="shared" si="44"/>
        <v>0</v>
      </c>
    </row>
    <row r="962" spans="1:19" x14ac:dyDescent="0.25">
      <c r="A962" s="55"/>
      <c r="B962" s="111"/>
      <c r="C962" s="112"/>
      <c r="D962" s="113"/>
      <c r="E962" s="113"/>
      <c r="F962" s="112"/>
      <c r="G962" s="114"/>
      <c r="H962" s="115"/>
      <c r="I962" s="55"/>
      <c r="L962" s="53" t="str">
        <f>IF(OR(F962="", G962=""), "", IFERROR(INDEX('Sub Contractors'!$C$11:$C$49, MATCH(F962, 'Sub Contractors'!$B$11:$B$49, 0)), ""))</f>
        <v/>
      </c>
      <c r="M962" s="44" t="str">
        <f t="shared" si="42"/>
        <v/>
      </c>
      <c r="O962" s="19" t="str">
        <f>IF($B962="", "", IF(OR($B962&lt;'Intro &amp; Setup'!$BS$4, $B962&gt;'Intro &amp; Setup'!$BS$2), "X", ""))</f>
        <v/>
      </c>
      <c r="Q962" s="19" t="str">
        <f t="shared" si="43"/>
        <v/>
      </c>
      <c r="S962" s="75">
        <f t="shared" si="44"/>
        <v>0</v>
      </c>
    </row>
    <row r="963" spans="1:19" x14ac:dyDescent="0.25">
      <c r="A963" s="55"/>
      <c r="B963" s="111"/>
      <c r="C963" s="112"/>
      <c r="D963" s="113"/>
      <c r="E963" s="113"/>
      <c r="F963" s="112"/>
      <c r="G963" s="114"/>
      <c r="H963" s="115"/>
      <c r="I963" s="55"/>
      <c r="L963" s="53" t="str">
        <f>IF(OR(F963="", G963=""), "", IFERROR(INDEX('Sub Contractors'!$C$11:$C$49, MATCH(F963, 'Sub Contractors'!$B$11:$B$49, 0)), ""))</f>
        <v/>
      </c>
      <c r="M963" s="44" t="str">
        <f t="shared" si="42"/>
        <v/>
      </c>
      <c r="O963" s="19" t="str">
        <f>IF($B963="", "", IF(OR($B963&lt;'Intro &amp; Setup'!$BS$4, $B963&gt;'Intro &amp; Setup'!$BS$2), "X", ""))</f>
        <v/>
      </c>
      <c r="Q963" s="19" t="str">
        <f t="shared" si="43"/>
        <v/>
      </c>
      <c r="S963" s="75">
        <f t="shared" si="44"/>
        <v>0</v>
      </c>
    </row>
    <row r="964" spans="1:19" x14ac:dyDescent="0.25">
      <c r="A964" s="55"/>
      <c r="B964" s="111"/>
      <c r="C964" s="112"/>
      <c r="D964" s="113"/>
      <c r="E964" s="113"/>
      <c r="F964" s="112"/>
      <c r="G964" s="114"/>
      <c r="H964" s="115"/>
      <c r="I964" s="55"/>
      <c r="L964" s="53" t="str">
        <f>IF(OR(F964="", G964=""), "", IFERROR(INDEX('Sub Contractors'!$C$11:$C$49, MATCH(F964, 'Sub Contractors'!$B$11:$B$49, 0)), ""))</f>
        <v/>
      </c>
      <c r="M964" s="44" t="str">
        <f t="shared" si="42"/>
        <v/>
      </c>
      <c r="O964" s="19" t="str">
        <f>IF($B964="", "", IF(OR($B964&lt;'Intro &amp; Setup'!$BS$4, $B964&gt;'Intro &amp; Setup'!$BS$2), "X", ""))</f>
        <v/>
      </c>
      <c r="Q964" s="19" t="str">
        <f t="shared" si="43"/>
        <v/>
      </c>
      <c r="S964" s="75">
        <f t="shared" si="44"/>
        <v>0</v>
      </c>
    </row>
    <row r="965" spans="1:19" x14ac:dyDescent="0.25">
      <c r="A965" s="55"/>
      <c r="B965" s="111"/>
      <c r="C965" s="112"/>
      <c r="D965" s="113"/>
      <c r="E965" s="113"/>
      <c r="F965" s="112"/>
      <c r="G965" s="114"/>
      <c r="H965" s="115"/>
      <c r="I965" s="55"/>
      <c r="L965" s="53" t="str">
        <f>IF(OR(F965="", G965=""), "", IFERROR(INDEX('Sub Contractors'!$C$11:$C$49, MATCH(F965, 'Sub Contractors'!$B$11:$B$49, 0)), ""))</f>
        <v/>
      </c>
      <c r="M965" s="44" t="str">
        <f t="shared" si="42"/>
        <v/>
      </c>
      <c r="O965" s="19" t="str">
        <f>IF($B965="", "", IF(OR($B965&lt;'Intro &amp; Setup'!$BS$4, $B965&gt;'Intro &amp; Setup'!$BS$2), "X", ""))</f>
        <v/>
      </c>
      <c r="Q965" s="19" t="str">
        <f t="shared" si="43"/>
        <v/>
      </c>
      <c r="S965" s="75">
        <f t="shared" si="44"/>
        <v>0</v>
      </c>
    </row>
    <row r="966" spans="1:19" x14ac:dyDescent="0.25">
      <c r="A966" s="55"/>
      <c r="B966" s="111"/>
      <c r="C966" s="112"/>
      <c r="D966" s="113"/>
      <c r="E966" s="113"/>
      <c r="F966" s="112"/>
      <c r="G966" s="114"/>
      <c r="H966" s="115"/>
      <c r="I966" s="55"/>
      <c r="L966" s="53" t="str">
        <f>IF(OR(F966="", G966=""), "", IFERROR(INDEX('Sub Contractors'!$C$11:$C$49, MATCH(F966, 'Sub Contractors'!$B$11:$B$49, 0)), ""))</f>
        <v/>
      </c>
      <c r="M966" s="44" t="str">
        <f t="shared" si="42"/>
        <v/>
      </c>
      <c r="O966" s="19" t="str">
        <f>IF($B966="", "", IF(OR($B966&lt;'Intro &amp; Setup'!$BS$4, $B966&gt;'Intro &amp; Setup'!$BS$2), "X", ""))</f>
        <v/>
      </c>
      <c r="Q966" s="19" t="str">
        <f t="shared" si="43"/>
        <v/>
      </c>
      <c r="S966" s="75">
        <f t="shared" si="44"/>
        <v>0</v>
      </c>
    </row>
    <row r="967" spans="1:19" x14ac:dyDescent="0.25">
      <c r="A967" s="55"/>
      <c r="B967" s="111"/>
      <c r="C967" s="112"/>
      <c r="D967" s="113"/>
      <c r="E967" s="113"/>
      <c r="F967" s="112"/>
      <c r="G967" s="114"/>
      <c r="H967" s="115"/>
      <c r="I967" s="55"/>
      <c r="L967" s="53" t="str">
        <f>IF(OR(F967="", G967=""), "", IFERROR(INDEX('Sub Contractors'!$C$11:$C$49, MATCH(F967, 'Sub Contractors'!$B$11:$B$49, 0)), ""))</f>
        <v/>
      </c>
      <c r="M967" s="44" t="str">
        <f t="shared" si="42"/>
        <v/>
      </c>
      <c r="O967" s="19" t="str">
        <f>IF($B967="", "", IF(OR($B967&lt;'Intro &amp; Setup'!$BS$4, $B967&gt;'Intro &amp; Setup'!$BS$2), "X", ""))</f>
        <v/>
      </c>
      <c r="Q967" s="19" t="str">
        <f t="shared" si="43"/>
        <v/>
      </c>
      <c r="S967" s="75">
        <f t="shared" si="44"/>
        <v>0</v>
      </c>
    </row>
    <row r="968" spans="1:19" x14ac:dyDescent="0.25">
      <c r="A968" s="55"/>
      <c r="B968" s="111"/>
      <c r="C968" s="112"/>
      <c r="D968" s="113"/>
      <c r="E968" s="113"/>
      <c r="F968" s="112"/>
      <c r="G968" s="114"/>
      <c r="H968" s="115"/>
      <c r="I968" s="55"/>
      <c r="L968" s="53" t="str">
        <f>IF(OR(F968="", G968=""), "", IFERROR(INDEX('Sub Contractors'!$C$11:$C$49, MATCH(F968, 'Sub Contractors'!$B$11:$B$49, 0)), ""))</f>
        <v/>
      </c>
      <c r="M968" s="44" t="str">
        <f t="shared" si="42"/>
        <v/>
      </c>
      <c r="O968" s="19" t="str">
        <f>IF($B968="", "", IF(OR($B968&lt;'Intro &amp; Setup'!$BS$4, $B968&gt;'Intro &amp; Setup'!$BS$2), "X", ""))</f>
        <v/>
      </c>
      <c r="Q968" s="19" t="str">
        <f t="shared" si="43"/>
        <v/>
      </c>
      <c r="S968" s="75">
        <f t="shared" si="44"/>
        <v>0</v>
      </c>
    </row>
    <row r="969" spans="1:19" x14ac:dyDescent="0.25">
      <c r="A969" s="55"/>
      <c r="B969" s="111"/>
      <c r="C969" s="112"/>
      <c r="D969" s="113"/>
      <c r="E969" s="113"/>
      <c r="F969" s="112"/>
      <c r="G969" s="114"/>
      <c r="H969" s="115"/>
      <c r="I969" s="55"/>
      <c r="L969" s="53" t="str">
        <f>IF(OR(F969="", G969=""), "", IFERROR(INDEX('Sub Contractors'!$C$11:$C$49, MATCH(F969, 'Sub Contractors'!$B$11:$B$49, 0)), ""))</f>
        <v/>
      </c>
      <c r="M969" s="44" t="str">
        <f t="shared" si="42"/>
        <v/>
      </c>
      <c r="O969" s="19" t="str">
        <f>IF($B969="", "", IF(OR($B969&lt;'Intro &amp; Setup'!$BS$4, $B969&gt;'Intro &amp; Setup'!$BS$2), "X", ""))</f>
        <v/>
      </c>
      <c r="Q969" s="19" t="str">
        <f t="shared" si="43"/>
        <v/>
      </c>
      <c r="S969" s="75">
        <f t="shared" si="44"/>
        <v>0</v>
      </c>
    </row>
    <row r="970" spans="1:19" x14ac:dyDescent="0.25">
      <c r="A970" s="55"/>
      <c r="B970" s="111"/>
      <c r="C970" s="112"/>
      <c r="D970" s="113"/>
      <c r="E970" s="113"/>
      <c r="F970" s="112"/>
      <c r="G970" s="114"/>
      <c r="H970" s="115"/>
      <c r="I970" s="55"/>
      <c r="L970" s="53" t="str">
        <f>IF(OR(F970="", G970=""), "", IFERROR(INDEX('Sub Contractors'!$C$11:$C$49, MATCH(F970, 'Sub Contractors'!$B$11:$B$49, 0)), ""))</f>
        <v/>
      </c>
      <c r="M970" s="44" t="str">
        <f t="shared" si="42"/>
        <v/>
      </c>
      <c r="O970" s="19" t="str">
        <f>IF($B970="", "", IF(OR($B970&lt;'Intro &amp; Setup'!$BS$4, $B970&gt;'Intro &amp; Setup'!$BS$2), "X", ""))</f>
        <v/>
      </c>
      <c r="Q970" s="19" t="str">
        <f t="shared" si="43"/>
        <v/>
      </c>
      <c r="S970" s="75">
        <f t="shared" si="44"/>
        <v>0</v>
      </c>
    </row>
    <row r="971" spans="1:19" x14ac:dyDescent="0.25">
      <c r="A971" s="55"/>
      <c r="B971" s="111"/>
      <c r="C971" s="112"/>
      <c r="D971" s="113"/>
      <c r="E971" s="113"/>
      <c r="F971" s="112"/>
      <c r="G971" s="114"/>
      <c r="H971" s="115"/>
      <c r="I971" s="55"/>
      <c r="L971" s="53" t="str">
        <f>IF(OR(F971="", G971=""), "", IFERROR(INDEX('Sub Contractors'!$C$11:$C$49, MATCH(F971, 'Sub Contractors'!$B$11:$B$49, 0)), ""))</f>
        <v/>
      </c>
      <c r="M971" s="44" t="str">
        <f t="shared" si="42"/>
        <v/>
      </c>
      <c r="O971" s="19" t="str">
        <f>IF($B971="", "", IF(OR($B971&lt;'Intro &amp; Setup'!$BS$4, $B971&gt;'Intro &amp; Setup'!$BS$2), "X", ""))</f>
        <v/>
      </c>
      <c r="Q971" s="19" t="str">
        <f t="shared" si="43"/>
        <v/>
      </c>
      <c r="S971" s="75">
        <f t="shared" si="44"/>
        <v>0</v>
      </c>
    </row>
    <row r="972" spans="1:19" x14ac:dyDescent="0.25">
      <c r="A972" s="55"/>
      <c r="B972" s="111"/>
      <c r="C972" s="112"/>
      <c r="D972" s="113"/>
      <c r="E972" s="113"/>
      <c r="F972" s="112"/>
      <c r="G972" s="114"/>
      <c r="H972" s="115"/>
      <c r="I972" s="55"/>
      <c r="L972" s="53" t="str">
        <f>IF(OR(F972="", G972=""), "", IFERROR(INDEX('Sub Contractors'!$C$11:$C$49, MATCH(F972, 'Sub Contractors'!$B$11:$B$49, 0)), ""))</f>
        <v/>
      </c>
      <c r="M972" s="44" t="str">
        <f t="shared" ref="M972:M1035" si="45">IF($L972="", "", $L972*$G972*24)</f>
        <v/>
      </c>
      <c r="O972" s="19" t="str">
        <f>IF($B972="", "", IF(OR($B972&lt;'Intro &amp; Setup'!$BS$4, $B972&gt;'Intro &amp; Setup'!$BS$2), "X", ""))</f>
        <v/>
      </c>
      <c r="Q972" s="19" t="str">
        <f t="shared" ref="Q972:Q1035" si="46">IF($B972="", "", TEXT($B972, "mmm yyyy"))</f>
        <v/>
      </c>
      <c r="S972" s="75">
        <f t="shared" ref="S972:S1035" si="47">$E972-$D972-$H972</f>
        <v>0</v>
      </c>
    </row>
    <row r="973" spans="1:19" x14ac:dyDescent="0.25">
      <c r="A973" s="55"/>
      <c r="B973" s="111"/>
      <c r="C973" s="112"/>
      <c r="D973" s="113"/>
      <c r="E973" s="113"/>
      <c r="F973" s="112"/>
      <c r="G973" s="114"/>
      <c r="H973" s="115"/>
      <c r="I973" s="55"/>
      <c r="L973" s="53" t="str">
        <f>IF(OR(F973="", G973=""), "", IFERROR(INDEX('Sub Contractors'!$C$11:$C$49, MATCH(F973, 'Sub Contractors'!$B$11:$B$49, 0)), ""))</f>
        <v/>
      </c>
      <c r="M973" s="44" t="str">
        <f t="shared" si="45"/>
        <v/>
      </c>
      <c r="O973" s="19" t="str">
        <f>IF($B973="", "", IF(OR($B973&lt;'Intro &amp; Setup'!$BS$4, $B973&gt;'Intro &amp; Setup'!$BS$2), "X", ""))</f>
        <v/>
      </c>
      <c r="Q973" s="19" t="str">
        <f t="shared" si="46"/>
        <v/>
      </c>
      <c r="S973" s="75">
        <f t="shared" si="47"/>
        <v>0</v>
      </c>
    </row>
    <row r="974" spans="1:19" x14ac:dyDescent="0.25">
      <c r="A974" s="55"/>
      <c r="B974" s="111"/>
      <c r="C974" s="112"/>
      <c r="D974" s="113"/>
      <c r="E974" s="113"/>
      <c r="F974" s="112"/>
      <c r="G974" s="114"/>
      <c r="H974" s="115"/>
      <c r="I974" s="55"/>
      <c r="L974" s="53" t="str">
        <f>IF(OR(F974="", G974=""), "", IFERROR(INDEX('Sub Contractors'!$C$11:$C$49, MATCH(F974, 'Sub Contractors'!$B$11:$B$49, 0)), ""))</f>
        <v/>
      </c>
      <c r="M974" s="44" t="str">
        <f t="shared" si="45"/>
        <v/>
      </c>
      <c r="O974" s="19" t="str">
        <f>IF($B974="", "", IF(OR($B974&lt;'Intro &amp; Setup'!$BS$4, $B974&gt;'Intro &amp; Setup'!$BS$2), "X", ""))</f>
        <v/>
      </c>
      <c r="Q974" s="19" t="str">
        <f t="shared" si="46"/>
        <v/>
      </c>
      <c r="S974" s="75">
        <f t="shared" si="47"/>
        <v>0</v>
      </c>
    </row>
    <row r="975" spans="1:19" x14ac:dyDescent="0.25">
      <c r="A975" s="55"/>
      <c r="B975" s="111"/>
      <c r="C975" s="112"/>
      <c r="D975" s="113"/>
      <c r="E975" s="113"/>
      <c r="F975" s="112"/>
      <c r="G975" s="114"/>
      <c r="H975" s="115"/>
      <c r="I975" s="55"/>
      <c r="L975" s="53" t="str">
        <f>IF(OR(F975="", G975=""), "", IFERROR(INDEX('Sub Contractors'!$C$11:$C$49, MATCH(F975, 'Sub Contractors'!$B$11:$B$49, 0)), ""))</f>
        <v/>
      </c>
      <c r="M975" s="44" t="str">
        <f t="shared" si="45"/>
        <v/>
      </c>
      <c r="O975" s="19" t="str">
        <f>IF($B975="", "", IF(OR($B975&lt;'Intro &amp; Setup'!$BS$4, $B975&gt;'Intro &amp; Setup'!$BS$2), "X", ""))</f>
        <v/>
      </c>
      <c r="Q975" s="19" t="str">
        <f t="shared" si="46"/>
        <v/>
      </c>
      <c r="S975" s="75">
        <f t="shared" si="47"/>
        <v>0</v>
      </c>
    </row>
    <row r="976" spans="1:19" x14ac:dyDescent="0.25">
      <c r="A976" s="55"/>
      <c r="B976" s="111"/>
      <c r="C976" s="112"/>
      <c r="D976" s="113"/>
      <c r="E976" s="113"/>
      <c r="F976" s="112"/>
      <c r="G976" s="114"/>
      <c r="H976" s="115"/>
      <c r="I976" s="55"/>
      <c r="L976" s="53" t="str">
        <f>IF(OR(F976="", G976=""), "", IFERROR(INDEX('Sub Contractors'!$C$11:$C$49, MATCH(F976, 'Sub Contractors'!$B$11:$B$49, 0)), ""))</f>
        <v/>
      </c>
      <c r="M976" s="44" t="str">
        <f t="shared" si="45"/>
        <v/>
      </c>
      <c r="O976" s="19" t="str">
        <f>IF($B976="", "", IF(OR($B976&lt;'Intro &amp; Setup'!$BS$4, $B976&gt;'Intro &amp; Setup'!$BS$2), "X", ""))</f>
        <v/>
      </c>
      <c r="Q976" s="19" t="str">
        <f t="shared" si="46"/>
        <v/>
      </c>
      <c r="S976" s="75">
        <f t="shared" si="47"/>
        <v>0</v>
      </c>
    </row>
    <row r="977" spans="1:19" x14ac:dyDescent="0.25">
      <c r="A977" s="55"/>
      <c r="B977" s="111"/>
      <c r="C977" s="112"/>
      <c r="D977" s="113"/>
      <c r="E977" s="113"/>
      <c r="F977" s="112"/>
      <c r="G977" s="114"/>
      <c r="H977" s="115"/>
      <c r="I977" s="55"/>
      <c r="L977" s="53" t="str">
        <f>IF(OR(F977="", G977=""), "", IFERROR(INDEX('Sub Contractors'!$C$11:$C$49, MATCH(F977, 'Sub Contractors'!$B$11:$B$49, 0)), ""))</f>
        <v/>
      </c>
      <c r="M977" s="44" t="str">
        <f t="shared" si="45"/>
        <v/>
      </c>
      <c r="O977" s="19" t="str">
        <f>IF($B977="", "", IF(OR($B977&lt;'Intro &amp; Setup'!$BS$4, $B977&gt;'Intro &amp; Setup'!$BS$2), "X", ""))</f>
        <v/>
      </c>
      <c r="Q977" s="19" t="str">
        <f t="shared" si="46"/>
        <v/>
      </c>
      <c r="S977" s="75">
        <f t="shared" si="47"/>
        <v>0</v>
      </c>
    </row>
    <row r="978" spans="1:19" x14ac:dyDescent="0.25">
      <c r="A978" s="55"/>
      <c r="B978" s="111"/>
      <c r="C978" s="112"/>
      <c r="D978" s="113"/>
      <c r="E978" s="113"/>
      <c r="F978" s="112"/>
      <c r="G978" s="114"/>
      <c r="H978" s="115"/>
      <c r="I978" s="55"/>
      <c r="L978" s="53" t="str">
        <f>IF(OR(F978="", G978=""), "", IFERROR(INDEX('Sub Contractors'!$C$11:$C$49, MATCH(F978, 'Sub Contractors'!$B$11:$B$49, 0)), ""))</f>
        <v/>
      </c>
      <c r="M978" s="44" t="str">
        <f t="shared" si="45"/>
        <v/>
      </c>
      <c r="O978" s="19" t="str">
        <f>IF($B978="", "", IF(OR($B978&lt;'Intro &amp; Setup'!$BS$4, $B978&gt;'Intro &amp; Setup'!$BS$2), "X", ""))</f>
        <v/>
      </c>
      <c r="Q978" s="19" t="str">
        <f t="shared" si="46"/>
        <v/>
      </c>
      <c r="S978" s="75">
        <f t="shared" si="47"/>
        <v>0</v>
      </c>
    </row>
    <row r="979" spans="1:19" x14ac:dyDescent="0.25">
      <c r="A979" s="55"/>
      <c r="B979" s="111"/>
      <c r="C979" s="112"/>
      <c r="D979" s="113"/>
      <c r="E979" s="113"/>
      <c r="F979" s="112"/>
      <c r="G979" s="114"/>
      <c r="H979" s="115"/>
      <c r="I979" s="55"/>
      <c r="L979" s="53" t="str">
        <f>IF(OR(F979="", G979=""), "", IFERROR(INDEX('Sub Contractors'!$C$11:$C$49, MATCH(F979, 'Sub Contractors'!$B$11:$B$49, 0)), ""))</f>
        <v/>
      </c>
      <c r="M979" s="44" t="str">
        <f t="shared" si="45"/>
        <v/>
      </c>
      <c r="O979" s="19" t="str">
        <f>IF($B979="", "", IF(OR($B979&lt;'Intro &amp; Setup'!$BS$4, $B979&gt;'Intro &amp; Setup'!$BS$2), "X", ""))</f>
        <v/>
      </c>
      <c r="Q979" s="19" t="str">
        <f t="shared" si="46"/>
        <v/>
      </c>
      <c r="S979" s="75">
        <f t="shared" si="47"/>
        <v>0</v>
      </c>
    </row>
    <row r="980" spans="1:19" x14ac:dyDescent="0.25">
      <c r="A980" s="55"/>
      <c r="B980" s="111"/>
      <c r="C980" s="112"/>
      <c r="D980" s="113"/>
      <c r="E980" s="113"/>
      <c r="F980" s="112"/>
      <c r="G980" s="114"/>
      <c r="H980" s="115"/>
      <c r="I980" s="55"/>
      <c r="L980" s="53" t="str">
        <f>IF(OR(F980="", G980=""), "", IFERROR(INDEX('Sub Contractors'!$C$11:$C$49, MATCH(F980, 'Sub Contractors'!$B$11:$B$49, 0)), ""))</f>
        <v/>
      </c>
      <c r="M980" s="44" t="str">
        <f t="shared" si="45"/>
        <v/>
      </c>
      <c r="O980" s="19" t="str">
        <f>IF($B980="", "", IF(OR($B980&lt;'Intro &amp; Setup'!$BS$4, $B980&gt;'Intro &amp; Setup'!$BS$2), "X", ""))</f>
        <v/>
      </c>
      <c r="Q980" s="19" t="str">
        <f t="shared" si="46"/>
        <v/>
      </c>
      <c r="S980" s="75">
        <f t="shared" si="47"/>
        <v>0</v>
      </c>
    </row>
    <row r="981" spans="1:19" x14ac:dyDescent="0.25">
      <c r="A981" s="55"/>
      <c r="B981" s="111"/>
      <c r="C981" s="112"/>
      <c r="D981" s="113"/>
      <c r="E981" s="113"/>
      <c r="F981" s="112"/>
      <c r="G981" s="114"/>
      <c r="H981" s="115"/>
      <c r="I981" s="55"/>
      <c r="L981" s="53" t="str">
        <f>IF(OR(F981="", G981=""), "", IFERROR(INDEX('Sub Contractors'!$C$11:$C$49, MATCH(F981, 'Sub Contractors'!$B$11:$B$49, 0)), ""))</f>
        <v/>
      </c>
      <c r="M981" s="44" t="str">
        <f t="shared" si="45"/>
        <v/>
      </c>
      <c r="O981" s="19" t="str">
        <f>IF($B981="", "", IF(OR($B981&lt;'Intro &amp; Setup'!$BS$4, $B981&gt;'Intro &amp; Setup'!$BS$2), "X", ""))</f>
        <v/>
      </c>
      <c r="Q981" s="19" t="str">
        <f t="shared" si="46"/>
        <v/>
      </c>
      <c r="S981" s="75">
        <f t="shared" si="47"/>
        <v>0</v>
      </c>
    </row>
    <row r="982" spans="1:19" x14ac:dyDescent="0.25">
      <c r="A982" s="55"/>
      <c r="B982" s="111"/>
      <c r="C982" s="112"/>
      <c r="D982" s="113"/>
      <c r="E982" s="113"/>
      <c r="F982" s="112"/>
      <c r="G982" s="114"/>
      <c r="H982" s="115"/>
      <c r="I982" s="55"/>
      <c r="L982" s="53" t="str">
        <f>IF(OR(F982="", G982=""), "", IFERROR(INDEX('Sub Contractors'!$C$11:$C$49, MATCH(F982, 'Sub Contractors'!$B$11:$B$49, 0)), ""))</f>
        <v/>
      </c>
      <c r="M982" s="44" t="str">
        <f t="shared" si="45"/>
        <v/>
      </c>
      <c r="O982" s="19" t="str">
        <f>IF($B982="", "", IF(OR($B982&lt;'Intro &amp; Setup'!$BS$4, $B982&gt;'Intro &amp; Setup'!$BS$2), "X", ""))</f>
        <v/>
      </c>
      <c r="Q982" s="19" t="str">
        <f t="shared" si="46"/>
        <v/>
      </c>
      <c r="S982" s="75">
        <f t="shared" si="47"/>
        <v>0</v>
      </c>
    </row>
    <row r="983" spans="1:19" x14ac:dyDescent="0.25">
      <c r="A983" s="55"/>
      <c r="B983" s="111"/>
      <c r="C983" s="112"/>
      <c r="D983" s="113"/>
      <c r="E983" s="113"/>
      <c r="F983" s="112"/>
      <c r="G983" s="114"/>
      <c r="H983" s="115"/>
      <c r="I983" s="55"/>
      <c r="L983" s="53" t="str">
        <f>IF(OR(F983="", G983=""), "", IFERROR(INDEX('Sub Contractors'!$C$11:$C$49, MATCH(F983, 'Sub Contractors'!$B$11:$B$49, 0)), ""))</f>
        <v/>
      </c>
      <c r="M983" s="44" t="str">
        <f t="shared" si="45"/>
        <v/>
      </c>
      <c r="O983" s="19" t="str">
        <f>IF($B983="", "", IF(OR($B983&lt;'Intro &amp; Setup'!$BS$4, $B983&gt;'Intro &amp; Setup'!$BS$2), "X", ""))</f>
        <v/>
      </c>
      <c r="Q983" s="19" t="str">
        <f t="shared" si="46"/>
        <v/>
      </c>
      <c r="S983" s="75">
        <f t="shared" si="47"/>
        <v>0</v>
      </c>
    </row>
    <row r="984" spans="1:19" x14ac:dyDescent="0.25">
      <c r="A984" s="55"/>
      <c r="B984" s="111"/>
      <c r="C984" s="112"/>
      <c r="D984" s="113"/>
      <c r="E984" s="113"/>
      <c r="F984" s="112"/>
      <c r="G984" s="114"/>
      <c r="H984" s="115"/>
      <c r="I984" s="55"/>
      <c r="L984" s="53" t="str">
        <f>IF(OR(F984="", G984=""), "", IFERROR(INDEX('Sub Contractors'!$C$11:$C$49, MATCH(F984, 'Sub Contractors'!$B$11:$B$49, 0)), ""))</f>
        <v/>
      </c>
      <c r="M984" s="44" t="str">
        <f t="shared" si="45"/>
        <v/>
      </c>
      <c r="O984" s="19" t="str">
        <f>IF($B984="", "", IF(OR($B984&lt;'Intro &amp; Setup'!$BS$4, $B984&gt;'Intro &amp; Setup'!$BS$2), "X", ""))</f>
        <v/>
      </c>
      <c r="Q984" s="19" t="str">
        <f t="shared" si="46"/>
        <v/>
      </c>
      <c r="S984" s="75">
        <f t="shared" si="47"/>
        <v>0</v>
      </c>
    </row>
    <row r="985" spans="1:19" x14ac:dyDescent="0.25">
      <c r="A985" s="55"/>
      <c r="B985" s="111"/>
      <c r="C985" s="112"/>
      <c r="D985" s="113"/>
      <c r="E985" s="113"/>
      <c r="F985" s="112"/>
      <c r="G985" s="114"/>
      <c r="H985" s="115"/>
      <c r="I985" s="55"/>
      <c r="L985" s="53" t="str">
        <f>IF(OR(F985="", G985=""), "", IFERROR(INDEX('Sub Contractors'!$C$11:$C$49, MATCH(F985, 'Sub Contractors'!$B$11:$B$49, 0)), ""))</f>
        <v/>
      </c>
      <c r="M985" s="44" t="str">
        <f t="shared" si="45"/>
        <v/>
      </c>
      <c r="O985" s="19" t="str">
        <f>IF($B985="", "", IF(OR($B985&lt;'Intro &amp; Setup'!$BS$4, $B985&gt;'Intro &amp; Setup'!$BS$2), "X", ""))</f>
        <v/>
      </c>
      <c r="Q985" s="19" t="str">
        <f t="shared" si="46"/>
        <v/>
      </c>
      <c r="S985" s="75">
        <f t="shared" si="47"/>
        <v>0</v>
      </c>
    </row>
    <row r="986" spans="1:19" x14ac:dyDescent="0.25">
      <c r="A986" s="55"/>
      <c r="B986" s="111"/>
      <c r="C986" s="112"/>
      <c r="D986" s="113"/>
      <c r="E986" s="113"/>
      <c r="F986" s="112"/>
      <c r="G986" s="114"/>
      <c r="H986" s="115"/>
      <c r="I986" s="55"/>
      <c r="L986" s="53" t="str">
        <f>IF(OR(F986="", G986=""), "", IFERROR(INDEX('Sub Contractors'!$C$11:$C$49, MATCH(F986, 'Sub Contractors'!$B$11:$B$49, 0)), ""))</f>
        <v/>
      </c>
      <c r="M986" s="44" t="str">
        <f t="shared" si="45"/>
        <v/>
      </c>
      <c r="O986" s="19" t="str">
        <f>IF($B986="", "", IF(OR($B986&lt;'Intro &amp; Setup'!$BS$4, $B986&gt;'Intro &amp; Setup'!$BS$2), "X", ""))</f>
        <v/>
      </c>
      <c r="Q986" s="19" t="str">
        <f t="shared" si="46"/>
        <v/>
      </c>
      <c r="S986" s="75">
        <f t="shared" si="47"/>
        <v>0</v>
      </c>
    </row>
    <row r="987" spans="1:19" x14ac:dyDescent="0.25">
      <c r="A987" s="55"/>
      <c r="B987" s="111"/>
      <c r="C987" s="112"/>
      <c r="D987" s="113"/>
      <c r="E987" s="113"/>
      <c r="F987" s="112"/>
      <c r="G987" s="114"/>
      <c r="H987" s="115"/>
      <c r="I987" s="55"/>
      <c r="L987" s="53" t="str">
        <f>IF(OR(F987="", G987=""), "", IFERROR(INDEX('Sub Contractors'!$C$11:$C$49, MATCH(F987, 'Sub Contractors'!$B$11:$B$49, 0)), ""))</f>
        <v/>
      </c>
      <c r="M987" s="44" t="str">
        <f t="shared" si="45"/>
        <v/>
      </c>
      <c r="O987" s="19" t="str">
        <f>IF($B987="", "", IF(OR($B987&lt;'Intro &amp; Setup'!$BS$4, $B987&gt;'Intro &amp; Setup'!$BS$2), "X", ""))</f>
        <v/>
      </c>
      <c r="Q987" s="19" t="str">
        <f t="shared" si="46"/>
        <v/>
      </c>
      <c r="S987" s="75">
        <f t="shared" si="47"/>
        <v>0</v>
      </c>
    </row>
    <row r="988" spans="1:19" x14ac:dyDescent="0.25">
      <c r="A988" s="55"/>
      <c r="B988" s="111"/>
      <c r="C988" s="112"/>
      <c r="D988" s="113"/>
      <c r="E988" s="113"/>
      <c r="F988" s="112"/>
      <c r="G988" s="114"/>
      <c r="H988" s="115"/>
      <c r="I988" s="55"/>
      <c r="L988" s="53" t="str">
        <f>IF(OR(F988="", G988=""), "", IFERROR(INDEX('Sub Contractors'!$C$11:$C$49, MATCH(F988, 'Sub Contractors'!$B$11:$B$49, 0)), ""))</f>
        <v/>
      </c>
      <c r="M988" s="44" t="str">
        <f t="shared" si="45"/>
        <v/>
      </c>
      <c r="O988" s="19" t="str">
        <f>IF($B988="", "", IF(OR($B988&lt;'Intro &amp; Setup'!$BS$4, $B988&gt;'Intro &amp; Setup'!$BS$2), "X", ""))</f>
        <v/>
      </c>
      <c r="Q988" s="19" t="str">
        <f t="shared" si="46"/>
        <v/>
      </c>
      <c r="S988" s="75">
        <f t="shared" si="47"/>
        <v>0</v>
      </c>
    </row>
    <row r="989" spans="1:19" x14ac:dyDescent="0.25">
      <c r="A989" s="55"/>
      <c r="B989" s="111"/>
      <c r="C989" s="112"/>
      <c r="D989" s="113"/>
      <c r="E989" s="113"/>
      <c r="F989" s="112"/>
      <c r="G989" s="114"/>
      <c r="H989" s="115"/>
      <c r="I989" s="55"/>
      <c r="L989" s="53" t="str">
        <f>IF(OR(F989="", G989=""), "", IFERROR(INDEX('Sub Contractors'!$C$11:$C$49, MATCH(F989, 'Sub Contractors'!$B$11:$B$49, 0)), ""))</f>
        <v/>
      </c>
      <c r="M989" s="44" t="str">
        <f t="shared" si="45"/>
        <v/>
      </c>
      <c r="O989" s="19" t="str">
        <f>IF($B989="", "", IF(OR($B989&lt;'Intro &amp; Setup'!$BS$4, $B989&gt;'Intro &amp; Setup'!$BS$2), "X", ""))</f>
        <v/>
      </c>
      <c r="Q989" s="19" t="str">
        <f t="shared" si="46"/>
        <v/>
      </c>
      <c r="S989" s="75">
        <f t="shared" si="47"/>
        <v>0</v>
      </c>
    </row>
    <row r="990" spans="1:19" x14ac:dyDescent="0.25">
      <c r="A990" s="55"/>
      <c r="B990" s="111"/>
      <c r="C990" s="112"/>
      <c r="D990" s="113"/>
      <c r="E990" s="113"/>
      <c r="F990" s="112"/>
      <c r="G990" s="114"/>
      <c r="H990" s="115"/>
      <c r="I990" s="55"/>
      <c r="L990" s="53" t="str">
        <f>IF(OR(F990="", G990=""), "", IFERROR(INDEX('Sub Contractors'!$C$11:$C$49, MATCH(F990, 'Sub Contractors'!$B$11:$B$49, 0)), ""))</f>
        <v/>
      </c>
      <c r="M990" s="44" t="str">
        <f t="shared" si="45"/>
        <v/>
      </c>
      <c r="O990" s="19" t="str">
        <f>IF($B990="", "", IF(OR($B990&lt;'Intro &amp; Setup'!$BS$4, $B990&gt;'Intro &amp; Setup'!$BS$2), "X", ""))</f>
        <v/>
      </c>
      <c r="Q990" s="19" t="str">
        <f t="shared" si="46"/>
        <v/>
      </c>
      <c r="S990" s="75">
        <f t="shared" si="47"/>
        <v>0</v>
      </c>
    </row>
    <row r="991" spans="1:19" x14ac:dyDescent="0.25">
      <c r="A991" s="55"/>
      <c r="B991" s="111"/>
      <c r="C991" s="112"/>
      <c r="D991" s="113"/>
      <c r="E991" s="113"/>
      <c r="F991" s="112"/>
      <c r="G991" s="114"/>
      <c r="H991" s="115"/>
      <c r="I991" s="55"/>
      <c r="L991" s="53" t="str">
        <f>IF(OR(F991="", G991=""), "", IFERROR(INDEX('Sub Contractors'!$C$11:$C$49, MATCH(F991, 'Sub Contractors'!$B$11:$B$49, 0)), ""))</f>
        <v/>
      </c>
      <c r="M991" s="44" t="str">
        <f t="shared" si="45"/>
        <v/>
      </c>
      <c r="O991" s="19" t="str">
        <f>IF($B991="", "", IF(OR($B991&lt;'Intro &amp; Setup'!$BS$4, $B991&gt;'Intro &amp; Setup'!$BS$2), "X", ""))</f>
        <v/>
      </c>
      <c r="Q991" s="19" t="str">
        <f t="shared" si="46"/>
        <v/>
      </c>
      <c r="S991" s="75">
        <f t="shared" si="47"/>
        <v>0</v>
      </c>
    </row>
    <row r="992" spans="1:19" x14ac:dyDescent="0.25">
      <c r="A992" s="55"/>
      <c r="B992" s="111"/>
      <c r="C992" s="112"/>
      <c r="D992" s="113"/>
      <c r="E992" s="113"/>
      <c r="F992" s="112"/>
      <c r="G992" s="114"/>
      <c r="H992" s="115"/>
      <c r="I992" s="55"/>
      <c r="L992" s="53" t="str">
        <f>IF(OR(F992="", G992=""), "", IFERROR(INDEX('Sub Contractors'!$C$11:$C$49, MATCH(F992, 'Sub Contractors'!$B$11:$B$49, 0)), ""))</f>
        <v/>
      </c>
      <c r="M992" s="44" t="str">
        <f t="shared" si="45"/>
        <v/>
      </c>
      <c r="O992" s="19" t="str">
        <f>IF($B992="", "", IF(OR($B992&lt;'Intro &amp; Setup'!$BS$4, $B992&gt;'Intro &amp; Setup'!$BS$2), "X", ""))</f>
        <v/>
      </c>
      <c r="Q992" s="19" t="str">
        <f t="shared" si="46"/>
        <v/>
      </c>
      <c r="S992" s="75">
        <f t="shared" si="47"/>
        <v>0</v>
      </c>
    </row>
    <row r="993" spans="1:19" x14ac:dyDescent="0.25">
      <c r="A993" s="55"/>
      <c r="B993" s="111"/>
      <c r="C993" s="112"/>
      <c r="D993" s="113"/>
      <c r="E993" s="113"/>
      <c r="F993" s="112"/>
      <c r="G993" s="114"/>
      <c r="H993" s="115"/>
      <c r="I993" s="55"/>
      <c r="L993" s="53" t="str">
        <f>IF(OR(F993="", G993=""), "", IFERROR(INDEX('Sub Contractors'!$C$11:$C$49, MATCH(F993, 'Sub Contractors'!$B$11:$B$49, 0)), ""))</f>
        <v/>
      </c>
      <c r="M993" s="44" t="str">
        <f t="shared" si="45"/>
        <v/>
      </c>
      <c r="O993" s="19" t="str">
        <f>IF($B993="", "", IF(OR($B993&lt;'Intro &amp; Setup'!$BS$4, $B993&gt;'Intro &amp; Setup'!$BS$2), "X", ""))</f>
        <v/>
      </c>
      <c r="Q993" s="19" t="str">
        <f t="shared" si="46"/>
        <v/>
      </c>
      <c r="S993" s="75">
        <f t="shared" si="47"/>
        <v>0</v>
      </c>
    </row>
    <row r="994" spans="1:19" x14ac:dyDescent="0.25">
      <c r="A994" s="55"/>
      <c r="B994" s="111"/>
      <c r="C994" s="112"/>
      <c r="D994" s="113"/>
      <c r="E994" s="113"/>
      <c r="F994" s="112"/>
      <c r="G994" s="114"/>
      <c r="H994" s="115"/>
      <c r="I994" s="55"/>
      <c r="L994" s="53" t="str">
        <f>IF(OR(F994="", G994=""), "", IFERROR(INDEX('Sub Contractors'!$C$11:$C$49, MATCH(F994, 'Sub Contractors'!$B$11:$B$49, 0)), ""))</f>
        <v/>
      </c>
      <c r="M994" s="44" t="str">
        <f t="shared" si="45"/>
        <v/>
      </c>
      <c r="O994" s="19" t="str">
        <f>IF($B994="", "", IF(OR($B994&lt;'Intro &amp; Setup'!$BS$4, $B994&gt;'Intro &amp; Setup'!$BS$2), "X", ""))</f>
        <v/>
      </c>
      <c r="Q994" s="19" t="str">
        <f t="shared" si="46"/>
        <v/>
      </c>
      <c r="S994" s="75">
        <f t="shared" si="47"/>
        <v>0</v>
      </c>
    </row>
    <row r="995" spans="1:19" x14ac:dyDescent="0.25">
      <c r="A995" s="55"/>
      <c r="B995" s="111"/>
      <c r="C995" s="112"/>
      <c r="D995" s="113"/>
      <c r="E995" s="113"/>
      <c r="F995" s="112"/>
      <c r="G995" s="114"/>
      <c r="H995" s="115"/>
      <c r="I995" s="55"/>
      <c r="L995" s="53" t="str">
        <f>IF(OR(F995="", G995=""), "", IFERROR(INDEX('Sub Contractors'!$C$11:$C$49, MATCH(F995, 'Sub Contractors'!$B$11:$B$49, 0)), ""))</f>
        <v/>
      </c>
      <c r="M995" s="44" t="str">
        <f t="shared" si="45"/>
        <v/>
      </c>
      <c r="O995" s="19" t="str">
        <f>IF($B995="", "", IF(OR($B995&lt;'Intro &amp; Setup'!$BS$4, $B995&gt;'Intro &amp; Setup'!$BS$2), "X", ""))</f>
        <v/>
      </c>
      <c r="Q995" s="19" t="str">
        <f t="shared" si="46"/>
        <v/>
      </c>
      <c r="S995" s="75">
        <f t="shared" si="47"/>
        <v>0</v>
      </c>
    </row>
    <row r="996" spans="1:19" x14ac:dyDescent="0.25">
      <c r="A996" s="55"/>
      <c r="B996" s="111"/>
      <c r="C996" s="112"/>
      <c r="D996" s="113"/>
      <c r="E996" s="113"/>
      <c r="F996" s="112"/>
      <c r="G996" s="114"/>
      <c r="H996" s="115"/>
      <c r="I996" s="55"/>
      <c r="L996" s="53" t="str">
        <f>IF(OR(F996="", G996=""), "", IFERROR(INDEX('Sub Contractors'!$C$11:$C$49, MATCH(F996, 'Sub Contractors'!$B$11:$B$49, 0)), ""))</f>
        <v/>
      </c>
      <c r="M996" s="44" t="str">
        <f t="shared" si="45"/>
        <v/>
      </c>
      <c r="O996" s="19" t="str">
        <f>IF($B996="", "", IF(OR($B996&lt;'Intro &amp; Setup'!$BS$4, $B996&gt;'Intro &amp; Setup'!$BS$2), "X", ""))</f>
        <v/>
      </c>
      <c r="Q996" s="19" t="str">
        <f t="shared" si="46"/>
        <v/>
      </c>
      <c r="S996" s="75">
        <f t="shared" si="47"/>
        <v>0</v>
      </c>
    </row>
    <row r="997" spans="1:19" x14ac:dyDescent="0.25">
      <c r="A997" s="55"/>
      <c r="B997" s="111"/>
      <c r="C997" s="112"/>
      <c r="D997" s="113"/>
      <c r="E997" s="113"/>
      <c r="F997" s="112"/>
      <c r="G997" s="114"/>
      <c r="H997" s="115"/>
      <c r="I997" s="55"/>
      <c r="L997" s="53" t="str">
        <f>IF(OR(F997="", G997=""), "", IFERROR(INDEX('Sub Contractors'!$C$11:$C$49, MATCH(F997, 'Sub Contractors'!$B$11:$B$49, 0)), ""))</f>
        <v/>
      </c>
      <c r="M997" s="44" t="str">
        <f t="shared" si="45"/>
        <v/>
      </c>
      <c r="O997" s="19" t="str">
        <f>IF($B997="", "", IF(OR($B997&lt;'Intro &amp; Setup'!$BS$4, $B997&gt;'Intro &amp; Setup'!$BS$2), "X", ""))</f>
        <v/>
      </c>
      <c r="Q997" s="19" t="str">
        <f t="shared" si="46"/>
        <v/>
      </c>
      <c r="S997" s="75">
        <f t="shared" si="47"/>
        <v>0</v>
      </c>
    </row>
    <row r="998" spans="1:19" x14ac:dyDescent="0.25">
      <c r="A998" s="55"/>
      <c r="B998" s="111"/>
      <c r="C998" s="112"/>
      <c r="D998" s="113"/>
      <c r="E998" s="113"/>
      <c r="F998" s="112"/>
      <c r="G998" s="114"/>
      <c r="H998" s="115"/>
      <c r="I998" s="55"/>
      <c r="L998" s="53" t="str">
        <f>IF(OR(F998="", G998=""), "", IFERROR(INDEX('Sub Contractors'!$C$11:$C$49, MATCH(F998, 'Sub Contractors'!$B$11:$B$49, 0)), ""))</f>
        <v/>
      </c>
      <c r="M998" s="44" t="str">
        <f t="shared" si="45"/>
        <v/>
      </c>
      <c r="O998" s="19" t="str">
        <f>IF($B998="", "", IF(OR($B998&lt;'Intro &amp; Setup'!$BS$4, $B998&gt;'Intro &amp; Setup'!$BS$2), "X", ""))</f>
        <v/>
      </c>
      <c r="Q998" s="19" t="str">
        <f t="shared" si="46"/>
        <v/>
      </c>
      <c r="S998" s="75">
        <f t="shared" si="47"/>
        <v>0</v>
      </c>
    </row>
    <row r="999" spans="1:19" x14ac:dyDescent="0.25">
      <c r="A999" s="55"/>
      <c r="B999" s="111"/>
      <c r="C999" s="112"/>
      <c r="D999" s="113"/>
      <c r="E999" s="113"/>
      <c r="F999" s="112"/>
      <c r="G999" s="114"/>
      <c r="H999" s="115"/>
      <c r="I999" s="55"/>
      <c r="L999" s="53" t="str">
        <f>IF(OR(F999="", G999=""), "", IFERROR(INDEX('Sub Contractors'!$C$11:$C$49, MATCH(F999, 'Sub Contractors'!$B$11:$B$49, 0)), ""))</f>
        <v/>
      </c>
      <c r="M999" s="44" t="str">
        <f t="shared" si="45"/>
        <v/>
      </c>
      <c r="O999" s="19" t="str">
        <f>IF($B999="", "", IF(OR($B999&lt;'Intro &amp; Setup'!$BS$4, $B999&gt;'Intro &amp; Setup'!$BS$2), "X", ""))</f>
        <v/>
      </c>
      <c r="Q999" s="19" t="str">
        <f t="shared" si="46"/>
        <v/>
      </c>
      <c r="S999" s="75">
        <f t="shared" si="47"/>
        <v>0</v>
      </c>
    </row>
    <row r="1000" spans="1:19" x14ac:dyDescent="0.25">
      <c r="A1000" s="55"/>
      <c r="B1000" s="111"/>
      <c r="C1000" s="112"/>
      <c r="D1000" s="113"/>
      <c r="E1000" s="113"/>
      <c r="F1000" s="112"/>
      <c r="G1000" s="114"/>
      <c r="H1000" s="115"/>
      <c r="I1000" s="55"/>
      <c r="L1000" s="53" t="str">
        <f>IF(OR(F1000="", G1000=""), "", IFERROR(INDEX('Sub Contractors'!$C$11:$C$49, MATCH(F1000, 'Sub Contractors'!$B$11:$B$49, 0)), ""))</f>
        <v/>
      </c>
      <c r="M1000" s="44" t="str">
        <f t="shared" si="45"/>
        <v/>
      </c>
      <c r="O1000" s="19" t="str">
        <f>IF($B1000="", "", IF(OR($B1000&lt;'Intro &amp; Setup'!$BS$4, $B1000&gt;'Intro &amp; Setup'!$BS$2), "X", ""))</f>
        <v/>
      </c>
      <c r="Q1000" s="19" t="str">
        <f t="shared" si="46"/>
        <v/>
      </c>
      <c r="S1000" s="75">
        <f t="shared" si="47"/>
        <v>0</v>
      </c>
    </row>
    <row r="1001" spans="1:19" x14ac:dyDescent="0.25">
      <c r="A1001" s="55"/>
      <c r="B1001" s="111"/>
      <c r="C1001" s="112"/>
      <c r="D1001" s="113"/>
      <c r="E1001" s="113"/>
      <c r="F1001" s="112"/>
      <c r="G1001" s="114"/>
      <c r="H1001" s="115"/>
      <c r="I1001" s="55"/>
      <c r="L1001" s="53" t="str">
        <f>IF(OR(F1001="", G1001=""), "", IFERROR(INDEX('Sub Contractors'!$C$11:$C$49, MATCH(F1001, 'Sub Contractors'!$B$11:$B$49, 0)), ""))</f>
        <v/>
      </c>
      <c r="M1001" s="44" t="str">
        <f t="shared" si="45"/>
        <v/>
      </c>
      <c r="O1001" s="19" t="str">
        <f>IF($B1001="", "", IF(OR($B1001&lt;'Intro &amp; Setup'!$BS$4, $B1001&gt;'Intro &amp; Setup'!$BS$2), "X", ""))</f>
        <v/>
      </c>
      <c r="Q1001" s="19" t="str">
        <f t="shared" si="46"/>
        <v/>
      </c>
      <c r="S1001" s="75">
        <f t="shared" si="47"/>
        <v>0</v>
      </c>
    </row>
    <row r="1002" spans="1:19" x14ac:dyDescent="0.25">
      <c r="A1002" s="55"/>
      <c r="B1002" s="111"/>
      <c r="C1002" s="112"/>
      <c r="D1002" s="113"/>
      <c r="E1002" s="113"/>
      <c r="F1002" s="112"/>
      <c r="G1002" s="114"/>
      <c r="H1002" s="115"/>
      <c r="I1002" s="55"/>
      <c r="L1002" s="53" t="str">
        <f>IF(OR(F1002="", G1002=""), "", IFERROR(INDEX('Sub Contractors'!$C$11:$C$49, MATCH(F1002, 'Sub Contractors'!$B$11:$B$49, 0)), ""))</f>
        <v/>
      </c>
      <c r="M1002" s="44" t="str">
        <f t="shared" si="45"/>
        <v/>
      </c>
      <c r="O1002" s="19" t="str">
        <f>IF($B1002="", "", IF(OR($B1002&lt;'Intro &amp; Setup'!$BS$4, $B1002&gt;'Intro &amp; Setup'!$BS$2), "X", ""))</f>
        <v/>
      </c>
      <c r="Q1002" s="19" t="str">
        <f t="shared" si="46"/>
        <v/>
      </c>
      <c r="S1002" s="75">
        <f t="shared" si="47"/>
        <v>0</v>
      </c>
    </row>
    <row r="1003" spans="1:19" x14ac:dyDescent="0.25">
      <c r="A1003" s="55"/>
      <c r="B1003" s="111"/>
      <c r="C1003" s="112"/>
      <c r="D1003" s="113"/>
      <c r="E1003" s="113"/>
      <c r="F1003" s="112"/>
      <c r="G1003" s="114"/>
      <c r="H1003" s="115"/>
      <c r="I1003" s="55"/>
      <c r="L1003" s="53" t="str">
        <f>IF(OR(F1003="", G1003=""), "", IFERROR(INDEX('Sub Contractors'!$C$11:$C$49, MATCH(F1003, 'Sub Contractors'!$B$11:$B$49, 0)), ""))</f>
        <v/>
      </c>
      <c r="M1003" s="44" t="str">
        <f t="shared" si="45"/>
        <v/>
      </c>
      <c r="O1003" s="19" t="str">
        <f>IF($B1003="", "", IF(OR($B1003&lt;'Intro &amp; Setup'!$BS$4, $B1003&gt;'Intro &amp; Setup'!$BS$2), "X", ""))</f>
        <v/>
      </c>
      <c r="Q1003" s="19" t="str">
        <f t="shared" si="46"/>
        <v/>
      </c>
      <c r="S1003" s="75">
        <f t="shared" si="47"/>
        <v>0</v>
      </c>
    </row>
    <row r="1004" spans="1:19" x14ac:dyDescent="0.25">
      <c r="A1004" s="55"/>
      <c r="B1004" s="111"/>
      <c r="C1004" s="112"/>
      <c r="D1004" s="113"/>
      <c r="E1004" s="113"/>
      <c r="F1004" s="112"/>
      <c r="G1004" s="114"/>
      <c r="H1004" s="115"/>
      <c r="I1004" s="55"/>
      <c r="L1004" s="53" t="str">
        <f>IF(OR(F1004="", G1004=""), "", IFERROR(INDEX('Sub Contractors'!$C$11:$C$49, MATCH(F1004, 'Sub Contractors'!$B$11:$B$49, 0)), ""))</f>
        <v/>
      </c>
      <c r="M1004" s="44" t="str">
        <f t="shared" si="45"/>
        <v/>
      </c>
      <c r="O1004" s="19" t="str">
        <f>IF($B1004="", "", IF(OR($B1004&lt;'Intro &amp; Setup'!$BS$4, $B1004&gt;'Intro &amp; Setup'!$BS$2), "X", ""))</f>
        <v/>
      </c>
      <c r="Q1004" s="19" t="str">
        <f t="shared" si="46"/>
        <v/>
      </c>
      <c r="S1004" s="75">
        <f t="shared" si="47"/>
        <v>0</v>
      </c>
    </row>
    <row r="1005" spans="1:19" x14ac:dyDescent="0.25">
      <c r="A1005" s="55"/>
      <c r="B1005" s="111"/>
      <c r="C1005" s="112"/>
      <c r="D1005" s="113"/>
      <c r="E1005" s="113"/>
      <c r="F1005" s="112"/>
      <c r="G1005" s="114"/>
      <c r="H1005" s="115"/>
      <c r="I1005" s="55"/>
      <c r="L1005" s="53" t="str">
        <f>IF(OR(F1005="", G1005=""), "", IFERROR(INDEX('Sub Contractors'!$C$11:$C$49, MATCH(F1005, 'Sub Contractors'!$B$11:$B$49, 0)), ""))</f>
        <v/>
      </c>
      <c r="M1005" s="44" t="str">
        <f t="shared" si="45"/>
        <v/>
      </c>
      <c r="O1005" s="19" t="str">
        <f>IF($B1005="", "", IF(OR($B1005&lt;'Intro &amp; Setup'!$BS$4, $B1005&gt;'Intro &amp; Setup'!$BS$2), "X", ""))</f>
        <v/>
      </c>
      <c r="Q1005" s="19" t="str">
        <f t="shared" si="46"/>
        <v/>
      </c>
      <c r="S1005" s="75">
        <f t="shared" si="47"/>
        <v>0</v>
      </c>
    </row>
    <row r="1006" spans="1:19" x14ac:dyDescent="0.25">
      <c r="A1006" s="55"/>
      <c r="B1006" s="111"/>
      <c r="C1006" s="112"/>
      <c r="D1006" s="113"/>
      <c r="E1006" s="113"/>
      <c r="F1006" s="112"/>
      <c r="G1006" s="114"/>
      <c r="H1006" s="115"/>
      <c r="I1006" s="55"/>
      <c r="L1006" s="53" t="str">
        <f>IF(OR(F1006="", G1006=""), "", IFERROR(INDEX('Sub Contractors'!$C$11:$C$49, MATCH(F1006, 'Sub Contractors'!$B$11:$B$49, 0)), ""))</f>
        <v/>
      </c>
      <c r="M1006" s="44" t="str">
        <f t="shared" si="45"/>
        <v/>
      </c>
      <c r="O1006" s="19" t="str">
        <f>IF($B1006="", "", IF(OR($B1006&lt;'Intro &amp; Setup'!$BS$4, $B1006&gt;'Intro &amp; Setup'!$BS$2), "X", ""))</f>
        <v/>
      </c>
      <c r="Q1006" s="19" t="str">
        <f t="shared" si="46"/>
        <v/>
      </c>
      <c r="S1006" s="75">
        <f t="shared" si="47"/>
        <v>0</v>
      </c>
    </row>
    <row r="1007" spans="1:19" x14ac:dyDescent="0.25">
      <c r="A1007" s="55"/>
      <c r="B1007" s="111"/>
      <c r="C1007" s="112"/>
      <c r="D1007" s="113"/>
      <c r="E1007" s="113"/>
      <c r="F1007" s="112"/>
      <c r="G1007" s="114"/>
      <c r="H1007" s="115"/>
      <c r="I1007" s="55"/>
      <c r="L1007" s="53" t="str">
        <f>IF(OR(F1007="", G1007=""), "", IFERROR(INDEX('Sub Contractors'!$C$11:$C$49, MATCH(F1007, 'Sub Contractors'!$B$11:$B$49, 0)), ""))</f>
        <v/>
      </c>
      <c r="M1007" s="44" t="str">
        <f t="shared" si="45"/>
        <v/>
      </c>
      <c r="O1007" s="19" t="str">
        <f>IF($B1007="", "", IF(OR($B1007&lt;'Intro &amp; Setup'!$BS$4, $B1007&gt;'Intro &amp; Setup'!$BS$2), "X", ""))</f>
        <v/>
      </c>
      <c r="Q1007" s="19" t="str">
        <f t="shared" si="46"/>
        <v/>
      </c>
      <c r="S1007" s="75">
        <f t="shared" si="47"/>
        <v>0</v>
      </c>
    </row>
    <row r="1008" spans="1:19" x14ac:dyDescent="0.25">
      <c r="A1008" s="55"/>
      <c r="B1008" s="111"/>
      <c r="C1008" s="112"/>
      <c r="D1008" s="113"/>
      <c r="E1008" s="113"/>
      <c r="F1008" s="112"/>
      <c r="G1008" s="114"/>
      <c r="H1008" s="115"/>
      <c r="I1008" s="55"/>
      <c r="L1008" s="53" t="str">
        <f>IF(OR(F1008="", G1008=""), "", IFERROR(INDEX('Sub Contractors'!$C$11:$C$49, MATCH(F1008, 'Sub Contractors'!$B$11:$B$49, 0)), ""))</f>
        <v/>
      </c>
      <c r="M1008" s="44" t="str">
        <f t="shared" si="45"/>
        <v/>
      </c>
      <c r="O1008" s="19" t="str">
        <f>IF($B1008="", "", IF(OR($B1008&lt;'Intro &amp; Setup'!$BS$4, $B1008&gt;'Intro &amp; Setup'!$BS$2), "X", ""))</f>
        <v/>
      </c>
      <c r="Q1008" s="19" t="str">
        <f t="shared" si="46"/>
        <v/>
      </c>
      <c r="S1008" s="75">
        <f t="shared" si="47"/>
        <v>0</v>
      </c>
    </row>
    <row r="1009" spans="1:19" x14ac:dyDescent="0.25">
      <c r="A1009" s="55"/>
      <c r="B1009" s="111"/>
      <c r="C1009" s="112"/>
      <c r="D1009" s="113"/>
      <c r="E1009" s="113"/>
      <c r="F1009" s="112"/>
      <c r="G1009" s="114"/>
      <c r="H1009" s="115"/>
      <c r="I1009" s="55"/>
      <c r="L1009" s="53" t="str">
        <f>IF(OR(F1009="", G1009=""), "", IFERROR(INDEX('Sub Contractors'!$C$11:$C$49, MATCH(F1009, 'Sub Contractors'!$B$11:$B$49, 0)), ""))</f>
        <v/>
      </c>
      <c r="M1009" s="44" t="str">
        <f t="shared" si="45"/>
        <v/>
      </c>
      <c r="O1009" s="19" t="str">
        <f>IF($B1009="", "", IF(OR($B1009&lt;'Intro &amp; Setup'!$BS$4, $B1009&gt;'Intro &amp; Setup'!$BS$2), "X", ""))</f>
        <v/>
      </c>
      <c r="Q1009" s="19" t="str">
        <f t="shared" si="46"/>
        <v/>
      </c>
      <c r="S1009" s="75">
        <f t="shared" si="47"/>
        <v>0</v>
      </c>
    </row>
    <row r="1010" spans="1:19" x14ac:dyDescent="0.25">
      <c r="A1010" s="55"/>
      <c r="B1010" s="111"/>
      <c r="C1010" s="112"/>
      <c r="D1010" s="113"/>
      <c r="E1010" s="113"/>
      <c r="F1010" s="112"/>
      <c r="G1010" s="114"/>
      <c r="H1010" s="115"/>
      <c r="I1010" s="55"/>
      <c r="L1010" s="53" t="str">
        <f>IF(OR(F1010="", G1010=""), "", IFERROR(INDEX('Sub Contractors'!$C$11:$C$49, MATCH(F1010, 'Sub Contractors'!$B$11:$B$49, 0)), ""))</f>
        <v/>
      </c>
      <c r="M1010" s="44" t="str">
        <f t="shared" si="45"/>
        <v/>
      </c>
      <c r="O1010" s="19" t="str">
        <f>IF($B1010="", "", IF(OR($B1010&lt;'Intro &amp; Setup'!$BS$4, $B1010&gt;'Intro &amp; Setup'!$BS$2), "X", ""))</f>
        <v/>
      </c>
      <c r="Q1010" s="19" t="str">
        <f t="shared" si="46"/>
        <v/>
      </c>
      <c r="S1010" s="75">
        <f t="shared" si="47"/>
        <v>0</v>
      </c>
    </row>
    <row r="1011" spans="1:19" x14ac:dyDescent="0.25">
      <c r="A1011" s="55"/>
      <c r="B1011" s="111"/>
      <c r="C1011" s="112"/>
      <c r="D1011" s="113"/>
      <c r="E1011" s="113"/>
      <c r="F1011" s="112"/>
      <c r="G1011" s="114"/>
      <c r="H1011" s="115"/>
      <c r="I1011" s="55"/>
      <c r="L1011" s="53" t="str">
        <f>IF(OR(F1011="", G1011=""), "", IFERROR(INDEX('Sub Contractors'!$C$11:$C$49, MATCH(F1011, 'Sub Contractors'!$B$11:$B$49, 0)), ""))</f>
        <v/>
      </c>
      <c r="M1011" s="44" t="str">
        <f t="shared" si="45"/>
        <v/>
      </c>
      <c r="O1011" s="19" t="str">
        <f>IF($B1011="", "", IF(OR($B1011&lt;'Intro &amp; Setup'!$BS$4, $B1011&gt;'Intro &amp; Setup'!$BS$2), "X", ""))</f>
        <v/>
      </c>
      <c r="Q1011" s="19" t="str">
        <f t="shared" si="46"/>
        <v/>
      </c>
      <c r="S1011" s="75">
        <f t="shared" si="47"/>
        <v>0</v>
      </c>
    </row>
    <row r="1012" spans="1:19" x14ac:dyDescent="0.25">
      <c r="A1012" s="55"/>
      <c r="B1012" s="111"/>
      <c r="C1012" s="112"/>
      <c r="D1012" s="113"/>
      <c r="E1012" s="113"/>
      <c r="F1012" s="112"/>
      <c r="G1012" s="114"/>
      <c r="H1012" s="115"/>
      <c r="I1012" s="55"/>
      <c r="L1012" s="53" t="str">
        <f>IF(OR(F1012="", G1012=""), "", IFERROR(INDEX('Sub Contractors'!$C$11:$C$49, MATCH(F1012, 'Sub Contractors'!$B$11:$B$49, 0)), ""))</f>
        <v/>
      </c>
      <c r="M1012" s="44" t="str">
        <f t="shared" si="45"/>
        <v/>
      </c>
      <c r="O1012" s="19" t="str">
        <f>IF($B1012="", "", IF(OR($B1012&lt;'Intro &amp; Setup'!$BS$4, $B1012&gt;'Intro &amp; Setup'!$BS$2), "X", ""))</f>
        <v/>
      </c>
      <c r="Q1012" s="19" t="str">
        <f t="shared" si="46"/>
        <v/>
      </c>
      <c r="S1012" s="75">
        <f t="shared" si="47"/>
        <v>0</v>
      </c>
    </row>
    <row r="1013" spans="1:19" x14ac:dyDescent="0.25">
      <c r="A1013" s="55"/>
      <c r="B1013" s="111"/>
      <c r="C1013" s="112"/>
      <c r="D1013" s="113"/>
      <c r="E1013" s="113"/>
      <c r="F1013" s="112"/>
      <c r="G1013" s="114"/>
      <c r="H1013" s="115"/>
      <c r="I1013" s="55"/>
      <c r="L1013" s="53" t="str">
        <f>IF(OR(F1013="", G1013=""), "", IFERROR(INDEX('Sub Contractors'!$C$11:$C$49, MATCH(F1013, 'Sub Contractors'!$B$11:$B$49, 0)), ""))</f>
        <v/>
      </c>
      <c r="M1013" s="44" t="str">
        <f t="shared" si="45"/>
        <v/>
      </c>
      <c r="O1013" s="19" t="str">
        <f>IF($B1013="", "", IF(OR($B1013&lt;'Intro &amp; Setup'!$BS$4, $B1013&gt;'Intro &amp; Setup'!$BS$2), "X", ""))</f>
        <v/>
      </c>
      <c r="Q1013" s="19" t="str">
        <f t="shared" si="46"/>
        <v/>
      </c>
      <c r="S1013" s="75">
        <f t="shared" si="47"/>
        <v>0</v>
      </c>
    </row>
    <row r="1014" spans="1:19" x14ac:dyDescent="0.25">
      <c r="A1014" s="55"/>
      <c r="B1014" s="111"/>
      <c r="C1014" s="112"/>
      <c r="D1014" s="113"/>
      <c r="E1014" s="113"/>
      <c r="F1014" s="112"/>
      <c r="G1014" s="114"/>
      <c r="H1014" s="115"/>
      <c r="I1014" s="55"/>
      <c r="L1014" s="53" t="str">
        <f>IF(OR(F1014="", G1014=""), "", IFERROR(INDEX('Sub Contractors'!$C$11:$C$49, MATCH(F1014, 'Sub Contractors'!$B$11:$B$49, 0)), ""))</f>
        <v/>
      </c>
      <c r="M1014" s="44" t="str">
        <f t="shared" si="45"/>
        <v/>
      </c>
      <c r="O1014" s="19" t="str">
        <f>IF($B1014="", "", IF(OR($B1014&lt;'Intro &amp; Setup'!$BS$4, $B1014&gt;'Intro &amp; Setup'!$BS$2), "X", ""))</f>
        <v/>
      </c>
      <c r="Q1014" s="19" t="str">
        <f t="shared" si="46"/>
        <v/>
      </c>
      <c r="S1014" s="75">
        <f t="shared" si="47"/>
        <v>0</v>
      </c>
    </row>
    <row r="1015" spans="1:19" x14ac:dyDescent="0.25">
      <c r="A1015" s="55"/>
      <c r="B1015" s="111"/>
      <c r="C1015" s="112"/>
      <c r="D1015" s="113"/>
      <c r="E1015" s="113"/>
      <c r="F1015" s="112"/>
      <c r="G1015" s="114"/>
      <c r="H1015" s="115"/>
      <c r="I1015" s="55"/>
      <c r="L1015" s="53" t="str">
        <f>IF(OR(F1015="", G1015=""), "", IFERROR(INDEX('Sub Contractors'!$C$11:$C$49, MATCH(F1015, 'Sub Contractors'!$B$11:$B$49, 0)), ""))</f>
        <v/>
      </c>
      <c r="M1015" s="44" t="str">
        <f t="shared" si="45"/>
        <v/>
      </c>
      <c r="O1015" s="19" t="str">
        <f>IF($B1015="", "", IF(OR($B1015&lt;'Intro &amp; Setup'!$BS$4, $B1015&gt;'Intro &amp; Setup'!$BS$2), "X", ""))</f>
        <v/>
      </c>
      <c r="Q1015" s="19" t="str">
        <f t="shared" si="46"/>
        <v/>
      </c>
      <c r="S1015" s="75">
        <f t="shared" si="47"/>
        <v>0</v>
      </c>
    </row>
    <row r="1016" spans="1:19" x14ac:dyDescent="0.25">
      <c r="A1016" s="55"/>
      <c r="B1016" s="111"/>
      <c r="C1016" s="112"/>
      <c r="D1016" s="113"/>
      <c r="E1016" s="113"/>
      <c r="F1016" s="112"/>
      <c r="G1016" s="114"/>
      <c r="H1016" s="115"/>
      <c r="I1016" s="55"/>
      <c r="L1016" s="53" t="str">
        <f>IF(OR(F1016="", G1016=""), "", IFERROR(INDEX('Sub Contractors'!$C$11:$C$49, MATCH(F1016, 'Sub Contractors'!$B$11:$B$49, 0)), ""))</f>
        <v/>
      </c>
      <c r="M1016" s="44" t="str">
        <f t="shared" si="45"/>
        <v/>
      </c>
      <c r="O1016" s="19" t="str">
        <f>IF($B1016="", "", IF(OR($B1016&lt;'Intro &amp; Setup'!$BS$4, $B1016&gt;'Intro &amp; Setup'!$BS$2), "X", ""))</f>
        <v/>
      </c>
      <c r="Q1016" s="19" t="str">
        <f t="shared" si="46"/>
        <v/>
      </c>
      <c r="S1016" s="75">
        <f t="shared" si="47"/>
        <v>0</v>
      </c>
    </row>
    <row r="1017" spans="1:19" x14ac:dyDescent="0.25">
      <c r="A1017" s="55"/>
      <c r="B1017" s="111"/>
      <c r="C1017" s="112"/>
      <c r="D1017" s="113"/>
      <c r="E1017" s="113"/>
      <c r="F1017" s="112"/>
      <c r="G1017" s="114"/>
      <c r="H1017" s="115"/>
      <c r="I1017" s="55"/>
      <c r="L1017" s="53" t="str">
        <f>IF(OR(F1017="", G1017=""), "", IFERROR(INDEX('Sub Contractors'!$C$11:$C$49, MATCH(F1017, 'Sub Contractors'!$B$11:$B$49, 0)), ""))</f>
        <v/>
      </c>
      <c r="M1017" s="44" t="str">
        <f t="shared" si="45"/>
        <v/>
      </c>
      <c r="O1017" s="19" t="str">
        <f>IF($B1017="", "", IF(OR($B1017&lt;'Intro &amp; Setup'!$BS$4, $B1017&gt;'Intro &amp; Setup'!$BS$2), "X", ""))</f>
        <v/>
      </c>
      <c r="Q1017" s="19" t="str">
        <f t="shared" si="46"/>
        <v/>
      </c>
      <c r="S1017" s="75">
        <f t="shared" si="47"/>
        <v>0</v>
      </c>
    </row>
    <row r="1018" spans="1:19" x14ac:dyDescent="0.25">
      <c r="A1018" s="55"/>
      <c r="B1018" s="111"/>
      <c r="C1018" s="112"/>
      <c r="D1018" s="113"/>
      <c r="E1018" s="113"/>
      <c r="F1018" s="112"/>
      <c r="G1018" s="114"/>
      <c r="H1018" s="115"/>
      <c r="I1018" s="55"/>
      <c r="L1018" s="53" t="str">
        <f>IF(OR(F1018="", G1018=""), "", IFERROR(INDEX('Sub Contractors'!$C$11:$C$49, MATCH(F1018, 'Sub Contractors'!$B$11:$B$49, 0)), ""))</f>
        <v/>
      </c>
      <c r="M1018" s="44" t="str">
        <f t="shared" si="45"/>
        <v/>
      </c>
      <c r="O1018" s="19" t="str">
        <f>IF($B1018="", "", IF(OR($B1018&lt;'Intro &amp; Setup'!$BS$4, $B1018&gt;'Intro &amp; Setup'!$BS$2), "X", ""))</f>
        <v/>
      </c>
      <c r="Q1018" s="19" t="str">
        <f t="shared" si="46"/>
        <v/>
      </c>
      <c r="S1018" s="75">
        <f t="shared" si="47"/>
        <v>0</v>
      </c>
    </row>
    <row r="1019" spans="1:19" x14ac:dyDescent="0.25">
      <c r="A1019" s="55"/>
      <c r="B1019" s="111"/>
      <c r="C1019" s="112"/>
      <c r="D1019" s="113"/>
      <c r="E1019" s="113"/>
      <c r="F1019" s="112"/>
      <c r="G1019" s="114"/>
      <c r="H1019" s="115"/>
      <c r="I1019" s="55"/>
      <c r="L1019" s="53" t="str">
        <f>IF(OR(F1019="", G1019=""), "", IFERROR(INDEX('Sub Contractors'!$C$11:$C$49, MATCH(F1019, 'Sub Contractors'!$B$11:$B$49, 0)), ""))</f>
        <v/>
      </c>
      <c r="M1019" s="44" t="str">
        <f t="shared" si="45"/>
        <v/>
      </c>
      <c r="O1019" s="19" t="str">
        <f>IF($B1019="", "", IF(OR($B1019&lt;'Intro &amp; Setup'!$BS$4, $B1019&gt;'Intro &amp; Setup'!$BS$2), "X", ""))</f>
        <v/>
      </c>
      <c r="Q1019" s="19" t="str">
        <f t="shared" si="46"/>
        <v/>
      </c>
      <c r="S1019" s="75">
        <f t="shared" si="47"/>
        <v>0</v>
      </c>
    </row>
    <row r="1020" spans="1:19" x14ac:dyDescent="0.25">
      <c r="A1020" s="55"/>
      <c r="B1020" s="111"/>
      <c r="C1020" s="112"/>
      <c r="D1020" s="113"/>
      <c r="E1020" s="113"/>
      <c r="F1020" s="112"/>
      <c r="G1020" s="114"/>
      <c r="H1020" s="115"/>
      <c r="I1020" s="55"/>
      <c r="L1020" s="53" t="str">
        <f>IF(OR(F1020="", G1020=""), "", IFERROR(INDEX('Sub Contractors'!$C$11:$C$49, MATCH(F1020, 'Sub Contractors'!$B$11:$B$49, 0)), ""))</f>
        <v/>
      </c>
      <c r="M1020" s="44" t="str">
        <f t="shared" si="45"/>
        <v/>
      </c>
      <c r="O1020" s="19" t="str">
        <f>IF($B1020="", "", IF(OR($B1020&lt;'Intro &amp; Setup'!$BS$4, $B1020&gt;'Intro &amp; Setup'!$BS$2), "X", ""))</f>
        <v/>
      </c>
      <c r="Q1020" s="19" t="str">
        <f t="shared" si="46"/>
        <v/>
      </c>
      <c r="S1020" s="75">
        <f t="shared" si="47"/>
        <v>0</v>
      </c>
    </row>
    <row r="1021" spans="1:19" x14ac:dyDescent="0.25">
      <c r="A1021" s="55"/>
      <c r="B1021" s="111"/>
      <c r="C1021" s="112"/>
      <c r="D1021" s="113"/>
      <c r="E1021" s="113"/>
      <c r="F1021" s="112"/>
      <c r="G1021" s="114"/>
      <c r="H1021" s="115"/>
      <c r="I1021" s="55"/>
      <c r="L1021" s="53" t="str">
        <f>IF(OR(F1021="", G1021=""), "", IFERROR(INDEX('Sub Contractors'!$C$11:$C$49, MATCH(F1021, 'Sub Contractors'!$B$11:$B$49, 0)), ""))</f>
        <v/>
      </c>
      <c r="M1021" s="44" t="str">
        <f t="shared" si="45"/>
        <v/>
      </c>
      <c r="O1021" s="19" t="str">
        <f>IF($B1021="", "", IF(OR($B1021&lt;'Intro &amp; Setup'!$BS$4, $B1021&gt;'Intro &amp; Setup'!$BS$2), "X", ""))</f>
        <v/>
      </c>
      <c r="Q1021" s="19" t="str">
        <f t="shared" si="46"/>
        <v/>
      </c>
      <c r="S1021" s="75">
        <f t="shared" si="47"/>
        <v>0</v>
      </c>
    </row>
    <row r="1022" spans="1:19" x14ac:dyDescent="0.25">
      <c r="A1022" s="55"/>
      <c r="B1022" s="111"/>
      <c r="C1022" s="112"/>
      <c r="D1022" s="113"/>
      <c r="E1022" s="113"/>
      <c r="F1022" s="112"/>
      <c r="G1022" s="114"/>
      <c r="H1022" s="115"/>
      <c r="I1022" s="55"/>
      <c r="L1022" s="53" t="str">
        <f>IF(OR(F1022="", G1022=""), "", IFERROR(INDEX('Sub Contractors'!$C$11:$C$49, MATCH(F1022, 'Sub Contractors'!$B$11:$B$49, 0)), ""))</f>
        <v/>
      </c>
      <c r="M1022" s="44" t="str">
        <f t="shared" si="45"/>
        <v/>
      </c>
      <c r="O1022" s="19" t="str">
        <f>IF($B1022="", "", IF(OR($B1022&lt;'Intro &amp; Setup'!$BS$4, $B1022&gt;'Intro &amp; Setup'!$BS$2), "X", ""))</f>
        <v/>
      </c>
      <c r="Q1022" s="19" t="str">
        <f t="shared" si="46"/>
        <v/>
      </c>
      <c r="S1022" s="75">
        <f t="shared" si="47"/>
        <v>0</v>
      </c>
    </row>
    <row r="1023" spans="1:19" x14ac:dyDescent="0.25">
      <c r="A1023" s="55"/>
      <c r="B1023" s="111"/>
      <c r="C1023" s="112"/>
      <c r="D1023" s="113"/>
      <c r="E1023" s="113"/>
      <c r="F1023" s="112"/>
      <c r="G1023" s="114"/>
      <c r="H1023" s="115"/>
      <c r="I1023" s="55"/>
      <c r="L1023" s="53" t="str">
        <f>IF(OR(F1023="", G1023=""), "", IFERROR(INDEX('Sub Contractors'!$C$11:$C$49, MATCH(F1023, 'Sub Contractors'!$B$11:$B$49, 0)), ""))</f>
        <v/>
      </c>
      <c r="M1023" s="44" t="str">
        <f t="shared" si="45"/>
        <v/>
      </c>
      <c r="O1023" s="19" t="str">
        <f>IF($B1023="", "", IF(OR($B1023&lt;'Intro &amp; Setup'!$BS$4, $B1023&gt;'Intro &amp; Setup'!$BS$2), "X", ""))</f>
        <v/>
      </c>
      <c r="Q1023" s="19" t="str">
        <f t="shared" si="46"/>
        <v/>
      </c>
      <c r="S1023" s="75">
        <f t="shared" si="47"/>
        <v>0</v>
      </c>
    </row>
    <row r="1024" spans="1:19" x14ac:dyDescent="0.25">
      <c r="A1024" s="55"/>
      <c r="B1024" s="111"/>
      <c r="C1024" s="112"/>
      <c r="D1024" s="113"/>
      <c r="E1024" s="113"/>
      <c r="F1024" s="112"/>
      <c r="G1024" s="114"/>
      <c r="H1024" s="115"/>
      <c r="I1024" s="55"/>
      <c r="L1024" s="53" t="str">
        <f>IF(OR(F1024="", G1024=""), "", IFERROR(INDEX('Sub Contractors'!$C$11:$C$49, MATCH(F1024, 'Sub Contractors'!$B$11:$B$49, 0)), ""))</f>
        <v/>
      </c>
      <c r="M1024" s="44" t="str">
        <f t="shared" si="45"/>
        <v/>
      </c>
      <c r="O1024" s="19" t="str">
        <f>IF($B1024="", "", IF(OR($B1024&lt;'Intro &amp; Setup'!$BS$4, $B1024&gt;'Intro &amp; Setup'!$BS$2), "X", ""))</f>
        <v/>
      </c>
      <c r="Q1024" s="19" t="str">
        <f t="shared" si="46"/>
        <v/>
      </c>
      <c r="S1024" s="75">
        <f t="shared" si="47"/>
        <v>0</v>
      </c>
    </row>
    <row r="1025" spans="1:19" x14ac:dyDescent="0.25">
      <c r="A1025" s="55"/>
      <c r="B1025" s="111"/>
      <c r="C1025" s="112"/>
      <c r="D1025" s="113"/>
      <c r="E1025" s="113"/>
      <c r="F1025" s="112"/>
      <c r="G1025" s="114"/>
      <c r="H1025" s="115"/>
      <c r="I1025" s="55"/>
      <c r="L1025" s="53" t="str">
        <f>IF(OR(F1025="", G1025=""), "", IFERROR(INDEX('Sub Contractors'!$C$11:$C$49, MATCH(F1025, 'Sub Contractors'!$B$11:$B$49, 0)), ""))</f>
        <v/>
      </c>
      <c r="M1025" s="44" t="str">
        <f t="shared" si="45"/>
        <v/>
      </c>
      <c r="O1025" s="19" t="str">
        <f>IF($B1025="", "", IF(OR($B1025&lt;'Intro &amp; Setup'!$BS$4, $B1025&gt;'Intro &amp; Setup'!$BS$2), "X", ""))</f>
        <v/>
      </c>
      <c r="Q1025" s="19" t="str">
        <f t="shared" si="46"/>
        <v/>
      </c>
      <c r="S1025" s="75">
        <f t="shared" si="47"/>
        <v>0</v>
      </c>
    </row>
    <row r="1026" spans="1:19" x14ac:dyDescent="0.25">
      <c r="A1026" s="55"/>
      <c r="B1026" s="111"/>
      <c r="C1026" s="112"/>
      <c r="D1026" s="113"/>
      <c r="E1026" s="113"/>
      <c r="F1026" s="112"/>
      <c r="G1026" s="114"/>
      <c r="H1026" s="115"/>
      <c r="I1026" s="55"/>
      <c r="L1026" s="53" t="str">
        <f>IF(OR(F1026="", G1026=""), "", IFERROR(INDEX('Sub Contractors'!$C$11:$C$49, MATCH(F1026, 'Sub Contractors'!$B$11:$B$49, 0)), ""))</f>
        <v/>
      </c>
      <c r="M1026" s="44" t="str">
        <f t="shared" si="45"/>
        <v/>
      </c>
      <c r="O1026" s="19" t="str">
        <f>IF($B1026="", "", IF(OR($B1026&lt;'Intro &amp; Setup'!$BS$4, $B1026&gt;'Intro &amp; Setup'!$BS$2), "X", ""))</f>
        <v/>
      </c>
      <c r="Q1026" s="19" t="str">
        <f t="shared" si="46"/>
        <v/>
      </c>
      <c r="S1026" s="75">
        <f t="shared" si="47"/>
        <v>0</v>
      </c>
    </row>
    <row r="1027" spans="1:19" x14ac:dyDescent="0.25">
      <c r="A1027" s="55"/>
      <c r="B1027" s="111"/>
      <c r="C1027" s="112"/>
      <c r="D1027" s="113"/>
      <c r="E1027" s="113"/>
      <c r="F1027" s="112"/>
      <c r="G1027" s="114"/>
      <c r="H1027" s="115"/>
      <c r="I1027" s="55"/>
      <c r="L1027" s="53" t="str">
        <f>IF(OR(F1027="", G1027=""), "", IFERROR(INDEX('Sub Contractors'!$C$11:$C$49, MATCH(F1027, 'Sub Contractors'!$B$11:$B$49, 0)), ""))</f>
        <v/>
      </c>
      <c r="M1027" s="44" t="str">
        <f t="shared" si="45"/>
        <v/>
      </c>
      <c r="O1027" s="19" t="str">
        <f>IF($B1027="", "", IF(OR($B1027&lt;'Intro &amp; Setup'!$BS$4, $B1027&gt;'Intro &amp; Setup'!$BS$2), "X", ""))</f>
        <v/>
      </c>
      <c r="Q1027" s="19" t="str">
        <f t="shared" si="46"/>
        <v/>
      </c>
      <c r="S1027" s="75">
        <f t="shared" si="47"/>
        <v>0</v>
      </c>
    </row>
    <row r="1028" spans="1:19" x14ac:dyDescent="0.25">
      <c r="A1028" s="55"/>
      <c r="B1028" s="111"/>
      <c r="C1028" s="112"/>
      <c r="D1028" s="113"/>
      <c r="E1028" s="113"/>
      <c r="F1028" s="112"/>
      <c r="G1028" s="114"/>
      <c r="H1028" s="115"/>
      <c r="I1028" s="55"/>
      <c r="L1028" s="53" t="str">
        <f>IF(OR(F1028="", G1028=""), "", IFERROR(INDEX('Sub Contractors'!$C$11:$C$49, MATCH(F1028, 'Sub Contractors'!$B$11:$B$49, 0)), ""))</f>
        <v/>
      </c>
      <c r="M1028" s="44" t="str">
        <f t="shared" si="45"/>
        <v/>
      </c>
      <c r="O1028" s="19" t="str">
        <f>IF($B1028="", "", IF(OR($B1028&lt;'Intro &amp; Setup'!$BS$4, $B1028&gt;'Intro &amp; Setup'!$BS$2), "X", ""))</f>
        <v/>
      </c>
      <c r="Q1028" s="19" t="str">
        <f t="shared" si="46"/>
        <v/>
      </c>
      <c r="S1028" s="75">
        <f t="shared" si="47"/>
        <v>0</v>
      </c>
    </row>
    <row r="1029" spans="1:19" x14ac:dyDescent="0.25">
      <c r="A1029" s="55"/>
      <c r="B1029" s="111"/>
      <c r="C1029" s="112"/>
      <c r="D1029" s="113"/>
      <c r="E1029" s="113"/>
      <c r="F1029" s="112"/>
      <c r="G1029" s="114"/>
      <c r="H1029" s="115"/>
      <c r="I1029" s="55"/>
      <c r="L1029" s="53" t="str">
        <f>IF(OR(F1029="", G1029=""), "", IFERROR(INDEX('Sub Contractors'!$C$11:$C$49, MATCH(F1029, 'Sub Contractors'!$B$11:$B$49, 0)), ""))</f>
        <v/>
      </c>
      <c r="M1029" s="44" t="str">
        <f t="shared" si="45"/>
        <v/>
      </c>
      <c r="O1029" s="19" t="str">
        <f>IF($B1029="", "", IF(OR($B1029&lt;'Intro &amp; Setup'!$BS$4, $B1029&gt;'Intro &amp; Setup'!$BS$2), "X", ""))</f>
        <v/>
      </c>
      <c r="Q1029" s="19" t="str">
        <f t="shared" si="46"/>
        <v/>
      </c>
      <c r="S1029" s="75">
        <f t="shared" si="47"/>
        <v>0</v>
      </c>
    </row>
    <row r="1030" spans="1:19" x14ac:dyDescent="0.25">
      <c r="A1030" s="55"/>
      <c r="B1030" s="111"/>
      <c r="C1030" s="112"/>
      <c r="D1030" s="113"/>
      <c r="E1030" s="113"/>
      <c r="F1030" s="112"/>
      <c r="G1030" s="114"/>
      <c r="H1030" s="115"/>
      <c r="I1030" s="55"/>
      <c r="L1030" s="53" t="str">
        <f>IF(OR(F1030="", G1030=""), "", IFERROR(INDEX('Sub Contractors'!$C$11:$C$49, MATCH(F1030, 'Sub Contractors'!$B$11:$B$49, 0)), ""))</f>
        <v/>
      </c>
      <c r="M1030" s="44" t="str">
        <f t="shared" si="45"/>
        <v/>
      </c>
      <c r="O1030" s="19" t="str">
        <f>IF($B1030="", "", IF(OR($B1030&lt;'Intro &amp; Setup'!$BS$4, $B1030&gt;'Intro &amp; Setup'!$BS$2), "X", ""))</f>
        <v/>
      </c>
      <c r="Q1030" s="19" t="str">
        <f t="shared" si="46"/>
        <v/>
      </c>
      <c r="S1030" s="75">
        <f t="shared" si="47"/>
        <v>0</v>
      </c>
    </row>
    <row r="1031" spans="1:19" x14ac:dyDescent="0.25">
      <c r="A1031" s="55"/>
      <c r="B1031" s="111"/>
      <c r="C1031" s="112"/>
      <c r="D1031" s="113"/>
      <c r="E1031" s="113"/>
      <c r="F1031" s="112"/>
      <c r="G1031" s="114"/>
      <c r="H1031" s="115"/>
      <c r="I1031" s="55"/>
      <c r="L1031" s="53" t="str">
        <f>IF(OR(F1031="", G1031=""), "", IFERROR(INDEX('Sub Contractors'!$C$11:$C$49, MATCH(F1031, 'Sub Contractors'!$B$11:$B$49, 0)), ""))</f>
        <v/>
      </c>
      <c r="M1031" s="44" t="str">
        <f t="shared" si="45"/>
        <v/>
      </c>
      <c r="O1031" s="19" t="str">
        <f>IF($B1031="", "", IF(OR($B1031&lt;'Intro &amp; Setup'!$BS$4, $B1031&gt;'Intro &amp; Setup'!$BS$2), "X", ""))</f>
        <v/>
      </c>
      <c r="Q1031" s="19" t="str">
        <f t="shared" si="46"/>
        <v/>
      </c>
      <c r="S1031" s="75">
        <f t="shared" si="47"/>
        <v>0</v>
      </c>
    </row>
    <row r="1032" spans="1:19" x14ac:dyDescent="0.25">
      <c r="A1032" s="55"/>
      <c r="B1032" s="111"/>
      <c r="C1032" s="112"/>
      <c r="D1032" s="113"/>
      <c r="E1032" s="113"/>
      <c r="F1032" s="112"/>
      <c r="G1032" s="114"/>
      <c r="H1032" s="115"/>
      <c r="I1032" s="55"/>
      <c r="L1032" s="53" t="str">
        <f>IF(OR(F1032="", G1032=""), "", IFERROR(INDEX('Sub Contractors'!$C$11:$C$49, MATCH(F1032, 'Sub Contractors'!$B$11:$B$49, 0)), ""))</f>
        <v/>
      </c>
      <c r="M1032" s="44" t="str">
        <f t="shared" si="45"/>
        <v/>
      </c>
      <c r="O1032" s="19" t="str">
        <f>IF($B1032="", "", IF(OR($B1032&lt;'Intro &amp; Setup'!$BS$4, $B1032&gt;'Intro &amp; Setup'!$BS$2), "X", ""))</f>
        <v/>
      </c>
      <c r="Q1032" s="19" t="str">
        <f t="shared" si="46"/>
        <v/>
      </c>
      <c r="S1032" s="75">
        <f t="shared" si="47"/>
        <v>0</v>
      </c>
    </row>
    <row r="1033" spans="1:19" x14ac:dyDescent="0.25">
      <c r="A1033" s="55"/>
      <c r="B1033" s="111"/>
      <c r="C1033" s="112"/>
      <c r="D1033" s="113"/>
      <c r="E1033" s="113"/>
      <c r="F1033" s="112"/>
      <c r="G1033" s="114"/>
      <c r="H1033" s="115"/>
      <c r="I1033" s="55"/>
      <c r="L1033" s="53" t="str">
        <f>IF(OR(F1033="", G1033=""), "", IFERROR(INDEX('Sub Contractors'!$C$11:$C$49, MATCH(F1033, 'Sub Contractors'!$B$11:$B$49, 0)), ""))</f>
        <v/>
      </c>
      <c r="M1033" s="44" t="str">
        <f t="shared" si="45"/>
        <v/>
      </c>
      <c r="O1033" s="19" t="str">
        <f>IF($B1033="", "", IF(OR($B1033&lt;'Intro &amp; Setup'!$BS$4, $B1033&gt;'Intro &amp; Setup'!$BS$2), "X", ""))</f>
        <v/>
      </c>
      <c r="Q1033" s="19" t="str">
        <f t="shared" si="46"/>
        <v/>
      </c>
      <c r="S1033" s="75">
        <f t="shared" si="47"/>
        <v>0</v>
      </c>
    </row>
    <row r="1034" spans="1:19" x14ac:dyDescent="0.25">
      <c r="A1034" s="55"/>
      <c r="B1034" s="111"/>
      <c r="C1034" s="112"/>
      <c r="D1034" s="113"/>
      <c r="E1034" s="113"/>
      <c r="F1034" s="112"/>
      <c r="G1034" s="114"/>
      <c r="H1034" s="115"/>
      <c r="I1034" s="55"/>
      <c r="L1034" s="53" t="str">
        <f>IF(OR(F1034="", G1034=""), "", IFERROR(INDEX('Sub Contractors'!$C$11:$C$49, MATCH(F1034, 'Sub Contractors'!$B$11:$B$49, 0)), ""))</f>
        <v/>
      </c>
      <c r="M1034" s="44" t="str">
        <f t="shared" si="45"/>
        <v/>
      </c>
      <c r="O1034" s="19" t="str">
        <f>IF($B1034="", "", IF(OR($B1034&lt;'Intro &amp; Setup'!$BS$4, $B1034&gt;'Intro &amp; Setup'!$BS$2), "X", ""))</f>
        <v/>
      </c>
      <c r="Q1034" s="19" t="str">
        <f t="shared" si="46"/>
        <v/>
      </c>
      <c r="S1034" s="75">
        <f t="shared" si="47"/>
        <v>0</v>
      </c>
    </row>
    <row r="1035" spans="1:19" x14ac:dyDescent="0.25">
      <c r="A1035" s="55"/>
      <c r="B1035" s="111"/>
      <c r="C1035" s="112"/>
      <c r="D1035" s="113"/>
      <c r="E1035" s="113"/>
      <c r="F1035" s="112"/>
      <c r="G1035" s="114"/>
      <c r="H1035" s="115"/>
      <c r="I1035" s="55"/>
      <c r="L1035" s="53" t="str">
        <f>IF(OR(F1035="", G1035=""), "", IFERROR(INDEX('Sub Contractors'!$C$11:$C$49, MATCH(F1035, 'Sub Contractors'!$B$11:$B$49, 0)), ""))</f>
        <v/>
      </c>
      <c r="M1035" s="44" t="str">
        <f t="shared" si="45"/>
        <v/>
      </c>
      <c r="O1035" s="19" t="str">
        <f>IF($B1035="", "", IF(OR($B1035&lt;'Intro &amp; Setup'!$BS$4, $B1035&gt;'Intro &amp; Setup'!$BS$2), "X", ""))</f>
        <v/>
      </c>
      <c r="Q1035" s="19" t="str">
        <f t="shared" si="46"/>
        <v/>
      </c>
      <c r="S1035" s="75">
        <f t="shared" si="47"/>
        <v>0</v>
      </c>
    </row>
    <row r="1036" spans="1:19" x14ac:dyDescent="0.25">
      <c r="A1036" s="55"/>
      <c r="B1036" s="111"/>
      <c r="C1036" s="112"/>
      <c r="D1036" s="113"/>
      <c r="E1036" s="113"/>
      <c r="F1036" s="112"/>
      <c r="G1036" s="114"/>
      <c r="H1036" s="115"/>
      <c r="I1036" s="55"/>
      <c r="L1036" s="53" t="str">
        <f>IF(OR(F1036="", G1036=""), "", IFERROR(INDEX('Sub Contractors'!$C$11:$C$49, MATCH(F1036, 'Sub Contractors'!$B$11:$B$49, 0)), ""))</f>
        <v/>
      </c>
      <c r="M1036" s="44" t="str">
        <f t="shared" ref="M1036:M1099" si="48">IF($L1036="", "", $L1036*$G1036*24)</f>
        <v/>
      </c>
      <c r="O1036" s="19" t="str">
        <f>IF($B1036="", "", IF(OR($B1036&lt;'Intro &amp; Setup'!$BS$4, $B1036&gt;'Intro &amp; Setup'!$BS$2), "X", ""))</f>
        <v/>
      </c>
      <c r="Q1036" s="19" t="str">
        <f t="shared" ref="Q1036:Q1099" si="49">IF($B1036="", "", TEXT($B1036, "mmm yyyy"))</f>
        <v/>
      </c>
      <c r="S1036" s="75">
        <f t="shared" ref="S1036:S1099" si="50">$E1036-$D1036-$H1036</f>
        <v>0</v>
      </c>
    </row>
    <row r="1037" spans="1:19" x14ac:dyDescent="0.25">
      <c r="A1037" s="55"/>
      <c r="B1037" s="111"/>
      <c r="C1037" s="112"/>
      <c r="D1037" s="113"/>
      <c r="E1037" s="113"/>
      <c r="F1037" s="112"/>
      <c r="G1037" s="114"/>
      <c r="H1037" s="115"/>
      <c r="I1037" s="55"/>
      <c r="L1037" s="53" t="str">
        <f>IF(OR(F1037="", G1037=""), "", IFERROR(INDEX('Sub Contractors'!$C$11:$C$49, MATCH(F1037, 'Sub Contractors'!$B$11:$B$49, 0)), ""))</f>
        <v/>
      </c>
      <c r="M1037" s="44" t="str">
        <f t="shared" si="48"/>
        <v/>
      </c>
      <c r="O1037" s="19" t="str">
        <f>IF($B1037="", "", IF(OR($B1037&lt;'Intro &amp; Setup'!$BS$4, $B1037&gt;'Intro &amp; Setup'!$BS$2), "X", ""))</f>
        <v/>
      </c>
      <c r="Q1037" s="19" t="str">
        <f t="shared" si="49"/>
        <v/>
      </c>
      <c r="S1037" s="75">
        <f t="shared" si="50"/>
        <v>0</v>
      </c>
    </row>
    <row r="1038" spans="1:19" x14ac:dyDescent="0.25">
      <c r="A1038" s="55"/>
      <c r="B1038" s="111"/>
      <c r="C1038" s="112"/>
      <c r="D1038" s="113"/>
      <c r="E1038" s="113"/>
      <c r="F1038" s="112"/>
      <c r="G1038" s="114"/>
      <c r="H1038" s="115"/>
      <c r="I1038" s="55"/>
      <c r="L1038" s="53" t="str">
        <f>IF(OR(F1038="", G1038=""), "", IFERROR(INDEX('Sub Contractors'!$C$11:$C$49, MATCH(F1038, 'Sub Contractors'!$B$11:$B$49, 0)), ""))</f>
        <v/>
      </c>
      <c r="M1038" s="44" t="str">
        <f t="shared" si="48"/>
        <v/>
      </c>
      <c r="O1038" s="19" t="str">
        <f>IF($B1038="", "", IF(OR($B1038&lt;'Intro &amp; Setup'!$BS$4, $B1038&gt;'Intro &amp; Setup'!$BS$2), "X", ""))</f>
        <v/>
      </c>
      <c r="Q1038" s="19" t="str">
        <f t="shared" si="49"/>
        <v/>
      </c>
      <c r="S1038" s="75">
        <f t="shared" si="50"/>
        <v>0</v>
      </c>
    </row>
    <row r="1039" spans="1:19" x14ac:dyDescent="0.25">
      <c r="A1039" s="55"/>
      <c r="B1039" s="111"/>
      <c r="C1039" s="112"/>
      <c r="D1039" s="113"/>
      <c r="E1039" s="113"/>
      <c r="F1039" s="112"/>
      <c r="G1039" s="114"/>
      <c r="H1039" s="115"/>
      <c r="I1039" s="55"/>
      <c r="L1039" s="53" t="str">
        <f>IF(OR(F1039="", G1039=""), "", IFERROR(INDEX('Sub Contractors'!$C$11:$C$49, MATCH(F1039, 'Sub Contractors'!$B$11:$B$49, 0)), ""))</f>
        <v/>
      </c>
      <c r="M1039" s="44" t="str">
        <f t="shared" si="48"/>
        <v/>
      </c>
      <c r="O1039" s="19" t="str">
        <f>IF($B1039="", "", IF(OR($B1039&lt;'Intro &amp; Setup'!$BS$4, $B1039&gt;'Intro &amp; Setup'!$BS$2), "X", ""))</f>
        <v/>
      </c>
      <c r="Q1039" s="19" t="str">
        <f t="shared" si="49"/>
        <v/>
      </c>
      <c r="S1039" s="75">
        <f t="shared" si="50"/>
        <v>0</v>
      </c>
    </row>
    <row r="1040" spans="1:19" x14ac:dyDescent="0.25">
      <c r="A1040" s="55"/>
      <c r="B1040" s="111"/>
      <c r="C1040" s="112"/>
      <c r="D1040" s="113"/>
      <c r="E1040" s="113"/>
      <c r="F1040" s="112"/>
      <c r="G1040" s="114"/>
      <c r="H1040" s="115"/>
      <c r="I1040" s="55"/>
      <c r="L1040" s="53" t="str">
        <f>IF(OR(F1040="", G1040=""), "", IFERROR(INDEX('Sub Contractors'!$C$11:$C$49, MATCH(F1040, 'Sub Contractors'!$B$11:$B$49, 0)), ""))</f>
        <v/>
      </c>
      <c r="M1040" s="44" t="str">
        <f t="shared" si="48"/>
        <v/>
      </c>
      <c r="O1040" s="19" t="str">
        <f>IF($B1040="", "", IF(OR($B1040&lt;'Intro &amp; Setup'!$BS$4, $B1040&gt;'Intro &amp; Setup'!$BS$2), "X", ""))</f>
        <v/>
      </c>
      <c r="Q1040" s="19" t="str">
        <f t="shared" si="49"/>
        <v/>
      </c>
      <c r="S1040" s="75">
        <f t="shared" si="50"/>
        <v>0</v>
      </c>
    </row>
    <row r="1041" spans="1:19" x14ac:dyDescent="0.25">
      <c r="A1041" s="55"/>
      <c r="B1041" s="111"/>
      <c r="C1041" s="112"/>
      <c r="D1041" s="113"/>
      <c r="E1041" s="113"/>
      <c r="F1041" s="112"/>
      <c r="G1041" s="114"/>
      <c r="H1041" s="115"/>
      <c r="I1041" s="55"/>
      <c r="L1041" s="53" t="str">
        <f>IF(OR(F1041="", G1041=""), "", IFERROR(INDEX('Sub Contractors'!$C$11:$C$49, MATCH(F1041, 'Sub Contractors'!$B$11:$B$49, 0)), ""))</f>
        <v/>
      </c>
      <c r="M1041" s="44" t="str">
        <f t="shared" si="48"/>
        <v/>
      </c>
      <c r="O1041" s="19" t="str">
        <f>IF($B1041="", "", IF(OR($B1041&lt;'Intro &amp; Setup'!$BS$4, $B1041&gt;'Intro &amp; Setup'!$BS$2), "X", ""))</f>
        <v/>
      </c>
      <c r="Q1041" s="19" t="str">
        <f t="shared" si="49"/>
        <v/>
      </c>
      <c r="S1041" s="75">
        <f t="shared" si="50"/>
        <v>0</v>
      </c>
    </row>
    <row r="1042" spans="1:19" x14ac:dyDescent="0.25">
      <c r="A1042" s="55"/>
      <c r="B1042" s="111"/>
      <c r="C1042" s="112"/>
      <c r="D1042" s="113"/>
      <c r="E1042" s="113"/>
      <c r="F1042" s="112"/>
      <c r="G1042" s="114"/>
      <c r="H1042" s="115"/>
      <c r="I1042" s="55"/>
      <c r="L1042" s="53" t="str">
        <f>IF(OR(F1042="", G1042=""), "", IFERROR(INDEX('Sub Contractors'!$C$11:$C$49, MATCH(F1042, 'Sub Contractors'!$B$11:$B$49, 0)), ""))</f>
        <v/>
      </c>
      <c r="M1042" s="44" t="str">
        <f t="shared" si="48"/>
        <v/>
      </c>
      <c r="O1042" s="19" t="str">
        <f>IF($B1042="", "", IF(OR($B1042&lt;'Intro &amp; Setup'!$BS$4, $B1042&gt;'Intro &amp; Setup'!$BS$2), "X", ""))</f>
        <v/>
      </c>
      <c r="Q1042" s="19" t="str">
        <f t="shared" si="49"/>
        <v/>
      </c>
      <c r="S1042" s="75">
        <f t="shared" si="50"/>
        <v>0</v>
      </c>
    </row>
    <row r="1043" spans="1:19" x14ac:dyDescent="0.25">
      <c r="A1043" s="55"/>
      <c r="B1043" s="111"/>
      <c r="C1043" s="112"/>
      <c r="D1043" s="113"/>
      <c r="E1043" s="113"/>
      <c r="F1043" s="112"/>
      <c r="G1043" s="114"/>
      <c r="H1043" s="115"/>
      <c r="I1043" s="55"/>
      <c r="L1043" s="53" t="str">
        <f>IF(OR(F1043="", G1043=""), "", IFERROR(INDEX('Sub Contractors'!$C$11:$C$49, MATCH(F1043, 'Sub Contractors'!$B$11:$B$49, 0)), ""))</f>
        <v/>
      </c>
      <c r="M1043" s="44" t="str">
        <f t="shared" si="48"/>
        <v/>
      </c>
      <c r="O1043" s="19" t="str">
        <f>IF($B1043="", "", IF(OR($B1043&lt;'Intro &amp; Setup'!$BS$4, $B1043&gt;'Intro &amp; Setup'!$BS$2), "X", ""))</f>
        <v/>
      </c>
      <c r="Q1043" s="19" t="str">
        <f t="shared" si="49"/>
        <v/>
      </c>
      <c r="S1043" s="75">
        <f t="shared" si="50"/>
        <v>0</v>
      </c>
    </row>
    <row r="1044" spans="1:19" x14ac:dyDescent="0.25">
      <c r="A1044" s="55"/>
      <c r="B1044" s="111"/>
      <c r="C1044" s="112"/>
      <c r="D1044" s="113"/>
      <c r="E1044" s="113"/>
      <c r="F1044" s="112"/>
      <c r="G1044" s="114"/>
      <c r="H1044" s="115"/>
      <c r="I1044" s="55"/>
      <c r="L1044" s="53" t="str">
        <f>IF(OR(F1044="", G1044=""), "", IFERROR(INDEX('Sub Contractors'!$C$11:$C$49, MATCH(F1044, 'Sub Contractors'!$B$11:$B$49, 0)), ""))</f>
        <v/>
      </c>
      <c r="M1044" s="44" t="str">
        <f t="shared" si="48"/>
        <v/>
      </c>
      <c r="O1044" s="19" t="str">
        <f>IF($B1044="", "", IF(OR($B1044&lt;'Intro &amp; Setup'!$BS$4, $B1044&gt;'Intro &amp; Setup'!$BS$2), "X", ""))</f>
        <v/>
      </c>
      <c r="Q1044" s="19" t="str">
        <f t="shared" si="49"/>
        <v/>
      </c>
      <c r="S1044" s="75">
        <f t="shared" si="50"/>
        <v>0</v>
      </c>
    </row>
    <row r="1045" spans="1:19" x14ac:dyDescent="0.25">
      <c r="A1045" s="55"/>
      <c r="B1045" s="111"/>
      <c r="C1045" s="112"/>
      <c r="D1045" s="113"/>
      <c r="E1045" s="113"/>
      <c r="F1045" s="112"/>
      <c r="G1045" s="114"/>
      <c r="H1045" s="115"/>
      <c r="I1045" s="55"/>
      <c r="L1045" s="53" t="str">
        <f>IF(OR(F1045="", G1045=""), "", IFERROR(INDEX('Sub Contractors'!$C$11:$C$49, MATCH(F1045, 'Sub Contractors'!$B$11:$B$49, 0)), ""))</f>
        <v/>
      </c>
      <c r="M1045" s="44" t="str">
        <f t="shared" si="48"/>
        <v/>
      </c>
      <c r="O1045" s="19" t="str">
        <f>IF($B1045="", "", IF(OR($B1045&lt;'Intro &amp; Setup'!$BS$4, $B1045&gt;'Intro &amp; Setup'!$BS$2), "X", ""))</f>
        <v/>
      </c>
      <c r="Q1045" s="19" t="str">
        <f t="shared" si="49"/>
        <v/>
      </c>
      <c r="S1045" s="75">
        <f t="shared" si="50"/>
        <v>0</v>
      </c>
    </row>
    <row r="1046" spans="1:19" x14ac:dyDescent="0.25">
      <c r="A1046" s="55"/>
      <c r="B1046" s="111"/>
      <c r="C1046" s="112"/>
      <c r="D1046" s="113"/>
      <c r="E1046" s="113"/>
      <c r="F1046" s="112"/>
      <c r="G1046" s="114"/>
      <c r="H1046" s="115"/>
      <c r="I1046" s="55"/>
      <c r="L1046" s="53" t="str">
        <f>IF(OR(F1046="", G1046=""), "", IFERROR(INDEX('Sub Contractors'!$C$11:$C$49, MATCH(F1046, 'Sub Contractors'!$B$11:$B$49, 0)), ""))</f>
        <v/>
      </c>
      <c r="M1046" s="44" t="str">
        <f t="shared" si="48"/>
        <v/>
      </c>
      <c r="O1046" s="19" t="str">
        <f>IF($B1046="", "", IF(OR($B1046&lt;'Intro &amp; Setup'!$BS$4, $B1046&gt;'Intro &amp; Setup'!$BS$2), "X", ""))</f>
        <v/>
      </c>
      <c r="Q1046" s="19" t="str">
        <f t="shared" si="49"/>
        <v/>
      </c>
      <c r="S1046" s="75">
        <f t="shared" si="50"/>
        <v>0</v>
      </c>
    </row>
    <row r="1047" spans="1:19" x14ac:dyDescent="0.25">
      <c r="A1047" s="55"/>
      <c r="B1047" s="111"/>
      <c r="C1047" s="112"/>
      <c r="D1047" s="113"/>
      <c r="E1047" s="113"/>
      <c r="F1047" s="112"/>
      <c r="G1047" s="114"/>
      <c r="H1047" s="115"/>
      <c r="I1047" s="55"/>
      <c r="L1047" s="53" t="str">
        <f>IF(OR(F1047="", G1047=""), "", IFERROR(INDEX('Sub Contractors'!$C$11:$C$49, MATCH(F1047, 'Sub Contractors'!$B$11:$B$49, 0)), ""))</f>
        <v/>
      </c>
      <c r="M1047" s="44" t="str">
        <f t="shared" si="48"/>
        <v/>
      </c>
      <c r="O1047" s="19" t="str">
        <f>IF($B1047="", "", IF(OR($B1047&lt;'Intro &amp; Setup'!$BS$4, $B1047&gt;'Intro &amp; Setup'!$BS$2), "X", ""))</f>
        <v/>
      </c>
      <c r="Q1047" s="19" t="str">
        <f t="shared" si="49"/>
        <v/>
      </c>
      <c r="S1047" s="75">
        <f t="shared" si="50"/>
        <v>0</v>
      </c>
    </row>
    <row r="1048" spans="1:19" x14ac:dyDescent="0.25">
      <c r="A1048" s="55"/>
      <c r="B1048" s="111"/>
      <c r="C1048" s="112"/>
      <c r="D1048" s="113"/>
      <c r="E1048" s="113"/>
      <c r="F1048" s="112"/>
      <c r="G1048" s="114"/>
      <c r="H1048" s="115"/>
      <c r="I1048" s="55"/>
      <c r="L1048" s="53" t="str">
        <f>IF(OR(F1048="", G1048=""), "", IFERROR(INDEX('Sub Contractors'!$C$11:$C$49, MATCH(F1048, 'Sub Contractors'!$B$11:$B$49, 0)), ""))</f>
        <v/>
      </c>
      <c r="M1048" s="44" t="str">
        <f t="shared" si="48"/>
        <v/>
      </c>
      <c r="O1048" s="19" t="str">
        <f>IF($B1048="", "", IF(OR($B1048&lt;'Intro &amp; Setup'!$BS$4, $B1048&gt;'Intro &amp; Setup'!$BS$2), "X", ""))</f>
        <v/>
      </c>
      <c r="Q1048" s="19" t="str">
        <f t="shared" si="49"/>
        <v/>
      </c>
      <c r="S1048" s="75">
        <f t="shared" si="50"/>
        <v>0</v>
      </c>
    </row>
    <row r="1049" spans="1:19" x14ac:dyDescent="0.25">
      <c r="A1049" s="55"/>
      <c r="B1049" s="111"/>
      <c r="C1049" s="112"/>
      <c r="D1049" s="113"/>
      <c r="E1049" s="113"/>
      <c r="F1049" s="112"/>
      <c r="G1049" s="114"/>
      <c r="H1049" s="115"/>
      <c r="I1049" s="55"/>
      <c r="L1049" s="53" t="str">
        <f>IF(OR(F1049="", G1049=""), "", IFERROR(INDEX('Sub Contractors'!$C$11:$C$49, MATCH(F1049, 'Sub Contractors'!$B$11:$B$49, 0)), ""))</f>
        <v/>
      </c>
      <c r="M1049" s="44" t="str">
        <f t="shared" si="48"/>
        <v/>
      </c>
      <c r="O1049" s="19" t="str">
        <f>IF($B1049="", "", IF(OR($B1049&lt;'Intro &amp; Setup'!$BS$4, $B1049&gt;'Intro &amp; Setup'!$BS$2), "X", ""))</f>
        <v/>
      </c>
      <c r="Q1049" s="19" t="str">
        <f t="shared" si="49"/>
        <v/>
      </c>
      <c r="S1049" s="75">
        <f t="shared" si="50"/>
        <v>0</v>
      </c>
    </row>
    <row r="1050" spans="1:19" x14ac:dyDescent="0.25">
      <c r="A1050" s="55"/>
      <c r="B1050" s="111"/>
      <c r="C1050" s="112"/>
      <c r="D1050" s="113"/>
      <c r="E1050" s="113"/>
      <c r="F1050" s="112"/>
      <c r="G1050" s="114"/>
      <c r="H1050" s="115"/>
      <c r="I1050" s="55"/>
      <c r="L1050" s="53" t="str">
        <f>IF(OR(F1050="", G1050=""), "", IFERROR(INDEX('Sub Contractors'!$C$11:$C$49, MATCH(F1050, 'Sub Contractors'!$B$11:$B$49, 0)), ""))</f>
        <v/>
      </c>
      <c r="M1050" s="44" t="str">
        <f t="shared" si="48"/>
        <v/>
      </c>
      <c r="O1050" s="19" t="str">
        <f>IF($B1050="", "", IF(OR($B1050&lt;'Intro &amp; Setup'!$BS$4, $B1050&gt;'Intro &amp; Setup'!$BS$2), "X", ""))</f>
        <v/>
      </c>
      <c r="Q1050" s="19" t="str">
        <f t="shared" si="49"/>
        <v/>
      </c>
      <c r="S1050" s="75">
        <f t="shared" si="50"/>
        <v>0</v>
      </c>
    </row>
    <row r="1051" spans="1:19" x14ac:dyDescent="0.25">
      <c r="A1051" s="55"/>
      <c r="B1051" s="111"/>
      <c r="C1051" s="112"/>
      <c r="D1051" s="113"/>
      <c r="E1051" s="113"/>
      <c r="F1051" s="112"/>
      <c r="G1051" s="114"/>
      <c r="H1051" s="115"/>
      <c r="I1051" s="55"/>
      <c r="L1051" s="53" t="str">
        <f>IF(OR(F1051="", G1051=""), "", IFERROR(INDEX('Sub Contractors'!$C$11:$C$49, MATCH(F1051, 'Sub Contractors'!$B$11:$B$49, 0)), ""))</f>
        <v/>
      </c>
      <c r="M1051" s="44" t="str">
        <f t="shared" si="48"/>
        <v/>
      </c>
      <c r="O1051" s="19" t="str">
        <f>IF($B1051="", "", IF(OR($B1051&lt;'Intro &amp; Setup'!$BS$4, $B1051&gt;'Intro &amp; Setup'!$BS$2), "X", ""))</f>
        <v/>
      </c>
      <c r="Q1051" s="19" t="str">
        <f t="shared" si="49"/>
        <v/>
      </c>
      <c r="S1051" s="75">
        <f t="shared" si="50"/>
        <v>0</v>
      </c>
    </row>
    <row r="1052" spans="1:19" x14ac:dyDescent="0.25">
      <c r="A1052" s="55"/>
      <c r="B1052" s="111"/>
      <c r="C1052" s="112"/>
      <c r="D1052" s="113"/>
      <c r="E1052" s="113"/>
      <c r="F1052" s="112"/>
      <c r="G1052" s="114"/>
      <c r="H1052" s="115"/>
      <c r="I1052" s="55"/>
      <c r="L1052" s="53" t="str">
        <f>IF(OR(F1052="", G1052=""), "", IFERROR(INDEX('Sub Contractors'!$C$11:$C$49, MATCH(F1052, 'Sub Contractors'!$B$11:$B$49, 0)), ""))</f>
        <v/>
      </c>
      <c r="M1052" s="44" t="str">
        <f t="shared" si="48"/>
        <v/>
      </c>
      <c r="O1052" s="19" t="str">
        <f>IF($B1052="", "", IF(OR($B1052&lt;'Intro &amp; Setup'!$BS$4, $B1052&gt;'Intro &amp; Setup'!$BS$2), "X", ""))</f>
        <v/>
      </c>
      <c r="Q1052" s="19" t="str">
        <f t="shared" si="49"/>
        <v/>
      </c>
      <c r="S1052" s="75">
        <f t="shared" si="50"/>
        <v>0</v>
      </c>
    </row>
    <row r="1053" spans="1:19" x14ac:dyDescent="0.25">
      <c r="A1053" s="55"/>
      <c r="B1053" s="111"/>
      <c r="C1053" s="112"/>
      <c r="D1053" s="113"/>
      <c r="E1053" s="113"/>
      <c r="F1053" s="112"/>
      <c r="G1053" s="114"/>
      <c r="H1053" s="115"/>
      <c r="I1053" s="55"/>
      <c r="L1053" s="53" t="str">
        <f>IF(OR(F1053="", G1053=""), "", IFERROR(INDEX('Sub Contractors'!$C$11:$C$49, MATCH(F1053, 'Sub Contractors'!$B$11:$B$49, 0)), ""))</f>
        <v/>
      </c>
      <c r="M1053" s="44" t="str">
        <f t="shared" si="48"/>
        <v/>
      </c>
      <c r="O1053" s="19" t="str">
        <f>IF($B1053="", "", IF(OR($B1053&lt;'Intro &amp; Setup'!$BS$4, $B1053&gt;'Intro &amp; Setup'!$BS$2), "X", ""))</f>
        <v/>
      </c>
      <c r="Q1053" s="19" t="str">
        <f t="shared" si="49"/>
        <v/>
      </c>
      <c r="S1053" s="75">
        <f t="shared" si="50"/>
        <v>0</v>
      </c>
    </row>
    <row r="1054" spans="1:19" x14ac:dyDescent="0.25">
      <c r="A1054" s="55"/>
      <c r="B1054" s="111"/>
      <c r="C1054" s="112"/>
      <c r="D1054" s="113"/>
      <c r="E1054" s="113"/>
      <c r="F1054" s="112"/>
      <c r="G1054" s="114"/>
      <c r="H1054" s="115"/>
      <c r="I1054" s="55"/>
      <c r="L1054" s="53" t="str">
        <f>IF(OR(F1054="", G1054=""), "", IFERROR(INDEX('Sub Contractors'!$C$11:$C$49, MATCH(F1054, 'Sub Contractors'!$B$11:$B$49, 0)), ""))</f>
        <v/>
      </c>
      <c r="M1054" s="44" t="str">
        <f t="shared" si="48"/>
        <v/>
      </c>
      <c r="O1054" s="19" t="str">
        <f>IF($B1054="", "", IF(OR($B1054&lt;'Intro &amp; Setup'!$BS$4, $B1054&gt;'Intro &amp; Setup'!$BS$2), "X", ""))</f>
        <v/>
      </c>
      <c r="Q1054" s="19" t="str">
        <f t="shared" si="49"/>
        <v/>
      </c>
      <c r="S1054" s="75">
        <f t="shared" si="50"/>
        <v>0</v>
      </c>
    </row>
    <row r="1055" spans="1:19" x14ac:dyDescent="0.25">
      <c r="A1055" s="55"/>
      <c r="B1055" s="111"/>
      <c r="C1055" s="112"/>
      <c r="D1055" s="113"/>
      <c r="E1055" s="113"/>
      <c r="F1055" s="112"/>
      <c r="G1055" s="114"/>
      <c r="H1055" s="115"/>
      <c r="I1055" s="55"/>
      <c r="L1055" s="53" t="str">
        <f>IF(OR(F1055="", G1055=""), "", IFERROR(INDEX('Sub Contractors'!$C$11:$C$49, MATCH(F1055, 'Sub Contractors'!$B$11:$B$49, 0)), ""))</f>
        <v/>
      </c>
      <c r="M1055" s="44" t="str">
        <f t="shared" si="48"/>
        <v/>
      </c>
      <c r="O1055" s="19" t="str">
        <f>IF($B1055="", "", IF(OR($B1055&lt;'Intro &amp; Setup'!$BS$4, $B1055&gt;'Intro &amp; Setup'!$BS$2), "X", ""))</f>
        <v/>
      </c>
      <c r="Q1055" s="19" t="str">
        <f t="shared" si="49"/>
        <v/>
      </c>
      <c r="S1055" s="75">
        <f t="shared" si="50"/>
        <v>0</v>
      </c>
    </row>
    <row r="1056" spans="1:19" x14ac:dyDescent="0.25">
      <c r="A1056" s="55"/>
      <c r="B1056" s="111"/>
      <c r="C1056" s="112"/>
      <c r="D1056" s="113"/>
      <c r="E1056" s="113"/>
      <c r="F1056" s="112"/>
      <c r="G1056" s="114"/>
      <c r="H1056" s="115"/>
      <c r="I1056" s="55"/>
      <c r="L1056" s="53" t="str">
        <f>IF(OR(F1056="", G1056=""), "", IFERROR(INDEX('Sub Contractors'!$C$11:$C$49, MATCH(F1056, 'Sub Contractors'!$B$11:$B$49, 0)), ""))</f>
        <v/>
      </c>
      <c r="M1056" s="44" t="str">
        <f t="shared" si="48"/>
        <v/>
      </c>
      <c r="O1056" s="19" t="str">
        <f>IF($B1056="", "", IF(OR($B1056&lt;'Intro &amp; Setup'!$BS$4, $B1056&gt;'Intro &amp; Setup'!$BS$2), "X", ""))</f>
        <v/>
      </c>
      <c r="Q1056" s="19" t="str">
        <f t="shared" si="49"/>
        <v/>
      </c>
      <c r="S1056" s="75">
        <f t="shared" si="50"/>
        <v>0</v>
      </c>
    </row>
    <row r="1057" spans="1:19" x14ac:dyDescent="0.25">
      <c r="A1057" s="55"/>
      <c r="B1057" s="111"/>
      <c r="C1057" s="112"/>
      <c r="D1057" s="113"/>
      <c r="E1057" s="113"/>
      <c r="F1057" s="112"/>
      <c r="G1057" s="114"/>
      <c r="H1057" s="115"/>
      <c r="I1057" s="55"/>
      <c r="L1057" s="53" t="str">
        <f>IF(OR(F1057="", G1057=""), "", IFERROR(INDEX('Sub Contractors'!$C$11:$C$49, MATCH(F1057, 'Sub Contractors'!$B$11:$B$49, 0)), ""))</f>
        <v/>
      </c>
      <c r="M1057" s="44" t="str">
        <f t="shared" si="48"/>
        <v/>
      </c>
      <c r="O1057" s="19" t="str">
        <f>IF($B1057="", "", IF(OR($B1057&lt;'Intro &amp; Setup'!$BS$4, $B1057&gt;'Intro &amp; Setup'!$BS$2), "X", ""))</f>
        <v/>
      </c>
      <c r="Q1057" s="19" t="str">
        <f t="shared" si="49"/>
        <v/>
      </c>
      <c r="S1057" s="75">
        <f t="shared" si="50"/>
        <v>0</v>
      </c>
    </row>
    <row r="1058" spans="1:19" x14ac:dyDescent="0.25">
      <c r="A1058" s="55"/>
      <c r="B1058" s="111"/>
      <c r="C1058" s="112"/>
      <c r="D1058" s="113"/>
      <c r="E1058" s="113"/>
      <c r="F1058" s="112"/>
      <c r="G1058" s="114"/>
      <c r="H1058" s="115"/>
      <c r="I1058" s="55"/>
      <c r="L1058" s="53" t="str">
        <f>IF(OR(F1058="", G1058=""), "", IFERROR(INDEX('Sub Contractors'!$C$11:$C$49, MATCH(F1058, 'Sub Contractors'!$B$11:$B$49, 0)), ""))</f>
        <v/>
      </c>
      <c r="M1058" s="44" t="str">
        <f t="shared" si="48"/>
        <v/>
      </c>
      <c r="O1058" s="19" t="str">
        <f>IF($B1058="", "", IF(OR($B1058&lt;'Intro &amp; Setup'!$BS$4, $B1058&gt;'Intro &amp; Setup'!$BS$2), "X", ""))</f>
        <v/>
      </c>
      <c r="Q1058" s="19" t="str">
        <f t="shared" si="49"/>
        <v/>
      </c>
      <c r="S1058" s="75">
        <f t="shared" si="50"/>
        <v>0</v>
      </c>
    </row>
    <row r="1059" spans="1:19" x14ac:dyDescent="0.25">
      <c r="A1059" s="55"/>
      <c r="B1059" s="111"/>
      <c r="C1059" s="112"/>
      <c r="D1059" s="113"/>
      <c r="E1059" s="113"/>
      <c r="F1059" s="112"/>
      <c r="G1059" s="114"/>
      <c r="H1059" s="115"/>
      <c r="I1059" s="55"/>
      <c r="L1059" s="53" t="str">
        <f>IF(OR(F1059="", G1059=""), "", IFERROR(INDEX('Sub Contractors'!$C$11:$C$49, MATCH(F1059, 'Sub Contractors'!$B$11:$B$49, 0)), ""))</f>
        <v/>
      </c>
      <c r="M1059" s="44" t="str">
        <f t="shared" si="48"/>
        <v/>
      </c>
      <c r="O1059" s="19" t="str">
        <f>IF($B1059="", "", IF(OR($B1059&lt;'Intro &amp; Setup'!$BS$4, $B1059&gt;'Intro &amp; Setup'!$BS$2), "X", ""))</f>
        <v/>
      </c>
      <c r="Q1059" s="19" t="str">
        <f t="shared" si="49"/>
        <v/>
      </c>
      <c r="S1059" s="75">
        <f t="shared" si="50"/>
        <v>0</v>
      </c>
    </row>
    <row r="1060" spans="1:19" x14ac:dyDescent="0.25">
      <c r="A1060" s="55"/>
      <c r="B1060" s="111"/>
      <c r="C1060" s="112"/>
      <c r="D1060" s="113"/>
      <c r="E1060" s="113"/>
      <c r="F1060" s="112"/>
      <c r="G1060" s="114"/>
      <c r="H1060" s="115"/>
      <c r="I1060" s="55"/>
      <c r="L1060" s="53" t="str">
        <f>IF(OR(F1060="", G1060=""), "", IFERROR(INDEX('Sub Contractors'!$C$11:$C$49, MATCH(F1060, 'Sub Contractors'!$B$11:$B$49, 0)), ""))</f>
        <v/>
      </c>
      <c r="M1060" s="44" t="str">
        <f t="shared" si="48"/>
        <v/>
      </c>
      <c r="O1060" s="19" t="str">
        <f>IF($B1060="", "", IF(OR($B1060&lt;'Intro &amp; Setup'!$BS$4, $B1060&gt;'Intro &amp; Setup'!$BS$2), "X", ""))</f>
        <v/>
      </c>
      <c r="Q1060" s="19" t="str">
        <f t="shared" si="49"/>
        <v/>
      </c>
      <c r="S1060" s="75">
        <f t="shared" si="50"/>
        <v>0</v>
      </c>
    </row>
    <row r="1061" spans="1:19" x14ac:dyDescent="0.25">
      <c r="A1061" s="55"/>
      <c r="B1061" s="111"/>
      <c r="C1061" s="112"/>
      <c r="D1061" s="113"/>
      <c r="E1061" s="113"/>
      <c r="F1061" s="112"/>
      <c r="G1061" s="114"/>
      <c r="H1061" s="115"/>
      <c r="I1061" s="55"/>
      <c r="L1061" s="53" t="str">
        <f>IF(OR(F1061="", G1061=""), "", IFERROR(INDEX('Sub Contractors'!$C$11:$C$49, MATCH(F1061, 'Sub Contractors'!$B$11:$B$49, 0)), ""))</f>
        <v/>
      </c>
      <c r="M1061" s="44" t="str">
        <f t="shared" si="48"/>
        <v/>
      </c>
      <c r="O1061" s="19" t="str">
        <f>IF($B1061="", "", IF(OR($B1061&lt;'Intro &amp; Setup'!$BS$4, $B1061&gt;'Intro &amp; Setup'!$BS$2), "X", ""))</f>
        <v/>
      </c>
      <c r="Q1061" s="19" t="str">
        <f t="shared" si="49"/>
        <v/>
      </c>
      <c r="S1061" s="75">
        <f t="shared" si="50"/>
        <v>0</v>
      </c>
    </row>
    <row r="1062" spans="1:19" x14ac:dyDescent="0.25">
      <c r="A1062" s="55"/>
      <c r="B1062" s="111"/>
      <c r="C1062" s="112"/>
      <c r="D1062" s="113"/>
      <c r="E1062" s="113"/>
      <c r="F1062" s="112"/>
      <c r="G1062" s="114"/>
      <c r="H1062" s="115"/>
      <c r="I1062" s="55"/>
      <c r="L1062" s="53" t="str">
        <f>IF(OR(F1062="", G1062=""), "", IFERROR(INDEX('Sub Contractors'!$C$11:$C$49, MATCH(F1062, 'Sub Contractors'!$B$11:$B$49, 0)), ""))</f>
        <v/>
      </c>
      <c r="M1062" s="44" t="str">
        <f t="shared" si="48"/>
        <v/>
      </c>
      <c r="O1062" s="19" t="str">
        <f>IF($B1062="", "", IF(OR($B1062&lt;'Intro &amp; Setup'!$BS$4, $B1062&gt;'Intro &amp; Setup'!$BS$2), "X", ""))</f>
        <v/>
      </c>
      <c r="Q1062" s="19" t="str">
        <f t="shared" si="49"/>
        <v/>
      </c>
      <c r="S1062" s="75">
        <f t="shared" si="50"/>
        <v>0</v>
      </c>
    </row>
    <row r="1063" spans="1:19" x14ac:dyDescent="0.25">
      <c r="A1063" s="55"/>
      <c r="B1063" s="111"/>
      <c r="C1063" s="112"/>
      <c r="D1063" s="113"/>
      <c r="E1063" s="113"/>
      <c r="F1063" s="112"/>
      <c r="G1063" s="114"/>
      <c r="H1063" s="115"/>
      <c r="I1063" s="55"/>
      <c r="L1063" s="53" t="str">
        <f>IF(OR(F1063="", G1063=""), "", IFERROR(INDEX('Sub Contractors'!$C$11:$C$49, MATCH(F1063, 'Sub Contractors'!$B$11:$B$49, 0)), ""))</f>
        <v/>
      </c>
      <c r="M1063" s="44" t="str">
        <f t="shared" si="48"/>
        <v/>
      </c>
      <c r="O1063" s="19" t="str">
        <f>IF($B1063="", "", IF(OR($B1063&lt;'Intro &amp; Setup'!$BS$4, $B1063&gt;'Intro &amp; Setup'!$BS$2), "X", ""))</f>
        <v/>
      </c>
      <c r="Q1063" s="19" t="str">
        <f t="shared" si="49"/>
        <v/>
      </c>
      <c r="S1063" s="75">
        <f t="shared" si="50"/>
        <v>0</v>
      </c>
    </row>
    <row r="1064" spans="1:19" x14ac:dyDescent="0.25">
      <c r="A1064" s="55"/>
      <c r="B1064" s="111"/>
      <c r="C1064" s="112"/>
      <c r="D1064" s="113"/>
      <c r="E1064" s="113"/>
      <c r="F1064" s="112"/>
      <c r="G1064" s="114"/>
      <c r="H1064" s="115"/>
      <c r="I1064" s="55"/>
      <c r="L1064" s="53" t="str">
        <f>IF(OR(F1064="", G1064=""), "", IFERROR(INDEX('Sub Contractors'!$C$11:$C$49, MATCH(F1064, 'Sub Contractors'!$B$11:$B$49, 0)), ""))</f>
        <v/>
      </c>
      <c r="M1064" s="44" t="str">
        <f t="shared" si="48"/>
        <v/>
      </c>
      <c r="O1064" s="19" t="str">
        <f>IF($B1064="", "", IF(OR($B1064&lt;'Intro &amp; Setup'!$BS$4, $B1064&gt;'Intro &amp; Setup'!$BS$2), "X", ""))</f>
        <v/>
      </c>
      <c r="Q1064" s="19" t="str">
        <f t="shared" si="49"/>
        <v/>
      </c>
      <c r="S1064" s="75">
        <f t="shared" si="50"/>
        <v>0</v>
      </c>
    </row>
    <row r="1065" spans="1:19" x14ac:dyDescent="0.25">
      <c r="A1065" s="55"/>
      <c r="B1065" s="111"/>
      <c r="C1065" s="112"/>
      <c r="D1065" s="113"/>
      <c r="E1065" s="113"/>
      <c r="F1065" s="112"/>
      <c r="G1065" s="114"/>
      <c r="H1065" s="115"/>
      <c r="I1065" s="55"/>
      <c r="L1065" s="53" t="str">
        <f>IF(OR(F1065="", G1065=""), "", IFERROR(INDEX('Sub Contractors'!$C$11:$C$49, MATCH(F1065, 'Sub Contractors'!$B$11:$B$49, 0)), ""))</f>
        <v/>
      </c>
      <c r="M1065" s="44" t="str">
        <f t="shared" si="48"/>
        <v/>
      </c>
      <c r="O1065" s="19" t="str">
        <f>IF($B1065="", "", IF(OR($B1065&lt;'Intro &amp; Setup'!$BS$4, $B1065&gt;'Intro &amp; Setup'!$BS$2), "X", ""))</f>
        <v/>
      </c>
      <c r="Q1065" s="19" t="str">
        <f t="shared" si="49"/>
        <v/>
      </c>
      <c r="S1065" s="75">
        <f t="shared" si="50"/>
        <v>0</v>
      </c>
    </row>
    <row r="1066" spans="1:19" x14ac:dyDescent="0.25">
      <c r="A1066" s="55"/>
      <c r="B1066" s="111"/>
      <c r="C1066" s="112"/>
      <c r="D1066" s="113"/>
      <c r="E1066" s="113"/>
      <c r="F1066" s="112"/>
      <c r="G1066" s="114"/>
      <c r="H1066" s="115"/>
      <c r="I1066" s="55"/>
      <c r="L1066" s="53" t="str">
        <f>IF(OR(F1066="", G1066=""), "", IFERROR(INDEX('Sub Contractors'!$C$11:$C$49, MATCH(F1066, 'Sub Contractors'!$B$11:$B$49, 0)), ""))</f>
        <v/>
      </c>
      <c r="M1066" s="44" t="str">
        <f t="shared" si="48"/>
        <v/>
      </c>
      <c r="O1066" s="19" t="str">
        <f>IF($B1066="", "", IF(OR($B1066&lt;'Intro &amp; Setup'!$BS$4, $B1066&gt;'Intro &amp; Setup'!$BS$2), "X", ""))</f>
        <v/>
      </c>
      <c r="Q1066" s="19" t="str">
        <f t="shared" si="49"/>
        <v/>
      </c>
      <c r="S1066" s="75">
        <f t="shared" si="50"/>
        <v>0</v>
      </c>
    </row>
    <row r="1067" spans="1:19" x14ac:dyDescent="0.25">
      <c r="A1067" s="55"/>
      <c r="B1067" s="111"/>
      <c r="C1067" s="112"/>
      <c r="D1067" s="113"/>
      <c r="E1067" s="113"/>
      <c r="F1067" s="112"/>
      <c r="G1067" s="114"/>
      <c r="H1067" s="115"/>
      <c r="I1067" s="55"/>
      <c r="L1067" s="53" t="str">
        <f>IF(OR(F1067="", G1067=""), "", IFERROR(INDEX('Sub Contractors'!$C$11:$C$49, MATCH(F1067, 'Sub Contractors'!$B$11:$B$49, 0)), ""))</f>
        <v/>
      </c>
      <c r="M1067" s="44" t="str">
        <f t="shared" si="48"/>
        <v/>
      </c>
      <c r="O1067" s="19" t="str">
        <f>IF($B1067="", "", IF(OR($B1067&lt;'Intro &amp; Setup'!$BS$4, $B1067&gt;'Intro &amp; Setup'!$BS$2), "X", ""))</f>
        <v/>
      </c>
      <c r="Q1067" s="19" t="str">
        <f t="shared" si="49"/>
        <v/>
      </c>
      <c r="S1067" s="75">
        <f t="shared" si="50"/>
        <v>0</v>
      </c>
    </row>
    <row r="1068" spans="1:19" x14ac:dyDescent="0.25">
      <c r="A1068" s="55"/>
      <c r="B1068" s="111"/>
      <c r="C1068" s="112"/>
      <c r="D1068" s="113"/>
      <c r="E1068" s="113"/>
      <c r="F1068" s="112"/>
      <c r="G1068" s="114"/>
      <c r="H1068" s="115"/>
      <c r="I1068" s="55"/>
      <c r="L1068" s="53" t="str">
        <f>IF(OR(F1068="", G1068=""), "", IFERROR(INDEX('Sub Contractors'!$C$11:$C$49, MATCH(F1068, 'Sub Contractors'!$B$11:$B$49, 0)), ""))</f>
        <v/>
      </c>
      <c r="M1068" s="44" t="str">
        <f t="shared" si="48"/>
        <v/>
      </c>
      <c r="O1068" s="19" t="str">
        <f>IF($B1068="", "", IF(OR($B1068&lt;'Intro &amp; Setup'!$BS$4, $B1068&gt;'Intro &amp; Setup'!$BS$2), "X", ""))</f>
        <v/>
      </c>
      <c r="Q1068" s="19" t="str">
        <f t="shared" si="49"/>
        <v/>
      </c>
      <c r="S1068" s="75">
        <f t="shared" si="50"/>
        <v>0</v>
      </c>
    </row>
    <row r="1069" spans="1:19" x14ac:dyDescent="0.25">
      <c r="A1069" s="55"/>
      <c r="B1069" s="111"/>
      <c r="C1069" s="112"/>
      <c r="D1069" s="113"/>
      <c r="E1069" s="113"/>
      <c r="F1069" s="112"/>
      <c r="G1069" s="114"/>
      <c r="H1069" s="115"/>
      <c r="I1069" s="55"/>
      <c r="L1069" s="53" t="str">
        <f>IF(OR(F1069="", G1069=""), "", IFERROR(INDEX('Sub Contractors'!$C$11:$C$49, MATCH(F1069, 'Sub Contractors'!$B$11:$B$49, 0)), ""))</f>
        <v/>
      </c>
      <c r="M1069" s="44" t="str">
        <f t="shared" si="48"/>
        <v/>
      </c>
      <c r="O1069" s="19" t="str">
        <f>IF($B1069="", "", IF(OR($B1069&lt;'Intro &amp; Setup'!$BS$4, $B1069&gt;'Intro &amp; Setup'!$BS$2), "X", ""))</f>
        <v/>
      </c>
      <c r="Q1069" s="19" t="str">
        <f t="shared" si="49"/>
        <v/>
      </c>
      <c r="S1069" s="75">
        <f t="shared" si="50"/>
        <v>0</v>
      </c>
    </row>
    <row r="1070" spans="1:19" x14ac:dyDescent="0.25">
      <c r="A1070" s="55"/>
      <c r="B1070" s="111"/>
      <c r="C1070" s="112"/>
      <c r="D1070" s="113"/>
      <c r="E1070" s="113"/>
      <c r="F1070" s="112"/>
      <c r="G1070" s="114"/>
      <c r="H1070" s="115"/>
      <c r="I1070" s="55"/>
      <c r="L1070" s="53" t="str">
        <f>IF(OR(F1070="", G1070=""), "", IFERROR(INDEX('Sub Contractors'!$C$11:$C$49, MATCH(F1070, 'Sub Contractors'!$B$11:$B$49, 0)), ""))</f>
        <v/>
      </c>
      <c r="M1070" s="44" t="str">
        <f t="shared" si="48"/>
        <v/>
      </c>
      <c r="O1070" s="19" t="str">
        <f>IF($B1070="", "", IF(OR($B1070&lt;'Intro &amp; Setup'!$BS$4, $B1070&gt;'Intro &amp; Setup'!$BS$2), "X", ""))</f>
        <v/>
      </c>
      <c r="Q1070" s="19" t="str">
        <f t="shared" si="49"/>
        <v/>
      </c>
      <c r="S1070" s="75">
        <f t="shared" si="50"/>
        <v>0</v>
      </c>
    </row>
    <row r="1071" spans="1:19" x14ac:dyDescent="0.25">
      <c r="A1071" s="55"/>
      <c r="B1071" s="111"/>
      <c r="C1071" s="112"/>
      <c r="D1071" s="113"/>
      <c r="E1071" s="113"/>
      <c r="F1071" s="112"/>
      <c r="G1071" s="114"/>
      <c r="H1071" s="115"/>
      <c r="I1071" s="55"/>
      <c r="L1071" s="53" t="str">
        <f>IF(OR(F1071="", G1071=""), "", IFERROR(INDEX('Sub Contractors'!$C$11:$C$49, MATCH(F1071, 'Sub Contractors'!$B$11:$B$49, 0)), ""))</f>
        <v/>
      </c>
      <c r="M1071" s="44" t="str">
        <f t="shared" si="48"/>
        <v/>
      </c>
      <c r="O1071" s="19" t="str">
        <f>IF($B1071="", "", IF(OR($B1071&lt;'Intro &amp; Setup'!$BS$4, $B1071&gt;'Intro &amp; Setup'!$BS$2), "X", ""))</f>
        <v/>
      </c>
      <c r="Q1071" s="19" t="str">
        <f t="shared" si="49"/>
        <v/>
      </c>
      <c r="S1071" s="75">
        <f t="shared" si="50"/>
        <v>0</v>
      </c>
    </row>
    <row r="1072" spans="1:19" x14ac:dyDescent="0.25">
      <c r="A1072" s="55"/>
      <c r="B1072" s="111"/>
      <c r="C1072" s="112"/>
      <c r="D1072" s="113"/>
      <c r="E1072" s="113"/>
      <c r="F1072" s="112"/>
      <c r="G1072" s="114"/>
      <c r="H1072" s="115"/>
      <c r="I1072" s="55"/>
      <c r="L1072" s="53" t="str">
        <f>IF(OR(F1072="", G1072=""), "", IFERROR(INDEX('Sub Contractors'!$C$11:$C$49, MATCH(F1072, 'Sub Contractors'!$B$11:$B$49, 0)), ""))</f>
        <v/>
      </c>
      <c r="M1072" s="44" t="str">
        <f t="shared" si="48"/>
        <v/>
      </c>
      <c r="O1072" s="19" t="str">
        <f>IF($B1072="", "", IF(OR($B1072&lt;'Intro &amp; Setup'!$BS$4, $B1072&gt;'Intro &amp; Setup'!$BS$2), "X", ""))</f>
        <v/>
      </c>
      <c r="Q1072" s="19" t="str">
        <f t="shared" si="49"/>
        <v/>
      </c>
      <c r="S1072" s="75">
        <f t="shared" si="50"/>
        <v>0</v>
      </c>
    </row>
    <row r="1073" spans="1:19" x14ac:dyDescent="0.25">
      <c r="A1073" s="55"/>
      <c r="B1073" s="111"/>
      <c r="C1073" s="112"/>
      <c r="D1073" s="113"/>
      <c r="E1073" s="113"/>
      <c r="F1073" s="112"/>
      <c r="G1073" s="114"/>
      <c r="H1073" s="115"/>
      <c r="I1073" s="55"/>
      <c r="L1073" s="53" t="str">
        <f>IF(OR(F1073="", G1073=""), "", IFERROR(INDEX('Sub Contractors'!$C$11:$C$49, MATCH(F1073, 'Sub Contractors'!$B$11:$B$49, 0)), ""))</f>
        <v/>
      </c>
      <c r="M1073" s="44" t="str">
        <f t="shared" si="48"/>
        <v/>
      </c>
      <c r="O1073" s="19" t="str">
        <f>IF($B1073="", "", IF(OR($B1073&lt;'Intro &amp; Setup'!$BS$4, $B1073&gt;'Intro &amp; Setup'!$BS$2), "X", ""))</f>
        <v/>
      </c>
      <c r="Q1073" s="19" t="str">
        <f t="shared" si="49"/>
        <v/>
      </c>
      <c r="S1073" s="75">
        <f t="shared" si="50"/>
        <v>0</v>
      </c>
    </row>
    <row r="1074" spans="1:19" x14ac:dyDescent="0.25">
      <c r="A1074" s="55"/>
      <c r="B1074" s="111"/>
      <c r="C1074" s="112"/>
      <c r="D1074" s="113"/>
      <c r="E1074" s="113"/>
      <c r="F1074" s="112"/>
      <c r="G1074" s="114"/>
      <c r="H1074" s="115"/>
      <c r="I1074" s="55"/>
      <c r="L1074" s="53" t="str">
        <f>IF(OR(F1074="", G1074=""), "", IFERROR(INDEX('Sub Contractors'!$C$11:$C$49, MATCH(F1074, 'Sub Contractors'!$B$11:$B$49, 0)), ""))</f>
        <v/>
      </c>
      <c r="M1074" s="44" t="str">
        <f t="shared" si="48"/>
        <v/>
      </c>
      <c r="O1074" s="19" t="str">
        <f>IF($B1074="", "", IF(OR($B1074&lt;'Intro &amp; Setup'!$BS$4, $B1074&gt;'Intro &amp; Setup'!$BS$2), "X", ""))</f>
        <v/>
      </c>
      <c r="Q1074" s="19" t="str">
        <f t="shared" si="49"/>
        <v/>
      </c>
      <c r="S1074" s="75">
        <f t="shared" si="50"/>
        <v>0</v>
      </c>
    </row>
    <row r="1075" spans="1:19" x14ac:dyDescent="0.25">
      <c r="A1075" s="55"/>
      <c r="B1075" s="111"/>
      <c r="C1075" s="112"/>
      <c r="D1075" s="113"/>
      <c r="E1075" s="113"/>
      <c r="F1075" s="112"/>
      <c r="G1075" s="114"/>
      <c r="H1075" s="115"/>
      <c r="I1075" s="55"/>
      <c r="L1075" s="53" t="str">
        <f>IF(OR(F1075="", G1075=""), "", IFERROR(INDEX('Sub Contractors'!$C$11:$C$49, MATCH(F1075, 'Sub Contractors'!$B$11:$B$49, 0)), ""))</f>
        <v/>
      </c>
      <c r="M1075" s="44" t="str">
        <f t="shared" si="48"/>
        <v/>
      </c>
      <c r="O1075" s="19" t="str">
        <f>IF($B1075="", "", IF(OR($B1075&lt;'Intro &amp; Setup'!$BS$4, $B1075&gt;'Intro &amp; Setup'!$BS$2), "X", ""))</f>
        <v/>
      </c>
      <c r="Q1075" s="19" t="str">
        <f t="shared" si="49"/>
        <v/>
      </c>
      <c r="S1075" s="75">
        <f t="shared" si="50"/>
        <v>0</v>
      </c>
    </row>
    <row r="1076" spans="1:19" x14ac:dyDescent="0.25">
      <c r="A1076" s="55"/>
      <c r="B1076" s="111"/>
      <c r="C1076" s="112"/>
      <c r="D1076" s="113"/>
      <c r="E1076" s="113"/>
      <c r="F1076" s="112"/>
      <c r="G1076" s="114"/>
      <c r="H1076" s="115"/>
      <c r="I1076" s="55"/>
      <c r="L1076" s="53" t="str">
        <f>IF(OR(F1076="", G1076=""), "", IFERROR(INDEX('Sub Contractors'!$C$11:$C$49, MATCH(F1076, 'Sub Contractors'!$B$11:$B$49, 0)), ""))</f>
        <v/>
      </c>
      <c r="M1076" s="44" t="str">
        <f t="shared" si="48"/>
        <v/>
      </c>
      <c r="O1076" s="19" t="str">
        <f>IF($B1076="", "", IF(OR($B1076&lt;'Intro &amp; Setup'!$BS$4, $B1076&gt;'Intro &amp; Setup'!$BS$2), "X", ""))</f>
        <v/>
      </c>
      <c r="Q1076" s="19" t="str">
        <f t="shared" si="49"/>
        <v/>
      </c>
      <c r="S1076" s="75">
        <f t="shared" si="50"/>
        <v>0</v>
      </c>
    </row>
    <row r="1077" spans="1:19" x14ac:dyDescent="0.25">
      <c r="A1077" s="55"/>
      <c r="B1077" s="111"/>
      <c r="C1077" s="112"/>
      <c r="D1077" s="113"/>
      <c r="E1077" s="113"/>
      <c r="F1077" s="112"/>
      <c r="G1077" s="114"/>
      <c r="H1077" s="115"/>
      <c r="I1077" s="55"/>
      <c r="L1077" s="53" t="str">
        <f>IF(OR(F1077="", G1077=""), "", IFERROR(INDEX('Sub Contractors'!$C$11:$C$49, MATCH(F1077, 'Sub Contractors'!$B$11:$B$49, 0)), ""))</f>
        <v/>
      </c>
      <c r="M1077" s="44" t="str">
        <f t="shared" si="48"/>
        <v/>
      </c>
      <c r="O1077" s="19" t="str">
        <f>IF($B1077="", "", IF(OR($B1077&lt;'Intro &amp; Setup'!$BS$4, $B1077&gt;'Intro &amp; Setup'!$BS$2), "X", ""))</f>
        <v/>
      </c>
      <c r="Q1077" s="19" t="str">
        <f t="shared" si="49"/>
        <v/>
      </c>
      <c r="S1077" s="75">
        <f t="shared" si="50"/>
        <v>0</v>
      </c>
    </row>
    <row r="1078" spans="1:19" x14ac:dyDescent="0.25">
      <c r="A1078" s="55"/>
      <c r="B1078" s="111"/>
      <c r="C1078" s="112"/>
      <c r="D1078" s="113"/>
      <c r="E1078" s="113"/>
      <c r="F1078" s="112"/>
      <c r="G1078" s="114"/>
      <c r="H1078" s="115"/>
      <c r="I1078" s="55"/>
      <c r="L1078" s="53" t="str">
        <f>IF(OR(F1078="", G1078=""), "", IFERROR(INDEX('Sub Contractors'!$C$11:$C$49, MATCH(F1078, 'Sub Contractors'!$B$11:$B$49, 0)), ""))</f>
        <v/>
      </c>
      <c r="M1078" s="44" t="str">
        <f t="shared" si="48"/>
        <v/>
      </c>
      <c r="O1078" s="19" t="str">
        <f>IF($B1078="", "", IF(OR($B1078&lt;'Intro &amp; Setup'!$BS$4, $B1078&gt;'Intro &amp; Setup'!$BS$2), "X", ""))</f>
        <v/>
      </c>
      <c r="Q1078" s="19" t="str">
        <f t="shared" si="49"/>
        <v/>
      </c>
      <c r="S1078" s="75">
        <f t="shared" si="50"/>
        <v>0</v>
      </c>
    </row>
    <row r="1079" spans="1:19" x14ac:dyDescent="0.25">
      <c r="A1079" s="55"/>
      <c r="B1079" s="111"/>
      <c r="C1079" s="112"/>
      <c r="D1079" s="113"/>
      <c r="E1079" s="113"/>
      <c r="F1079" s="112"/>
      <c r="G1079" s="114"/>
      <c r="H1079" s="115"/>
      <c r="I1079" s="55"/>
      <c r="L1079" s="53" t="str">
        <f>IF(OR(F1079="", G1079=""), "", IFERROR(INDEX('Sub Contractors'!$C$11:$C$49, MATCH(F1079, 'Sub Contractors'!$B$11:$B$49, 0)), ""))</f>
        <v/>
      </c>
      <c r="M1079" s="44" t="str">
        <f t="shared" si="48"/>
        <v/>
      </c>
      <c r="O1079" s="19" t="str">
        <f>IF($B1079="", "", IF(OR($B1079&lt;'Intro &amp; Setup'!$BS$4, $B1079&gt;'Intro &amp; Setup'!$BS$2), "X", ""))</f>
        <v/>
      </c>
      <c r="Q1079" s="19" t="str">
        <f t="shared" si="49"/>
        <v/>
      </c>
      <c r="S1079" s="75">
        <f t="shared" si="50"/>
        <v>0</v>
      </c>
    </row>
    <row r="1080" spans="1:19" x14ac:dyDescent="0.25">
      <c r="A1080" s="55"/>
      <c r="B1080" s="111"/>
      <c r="C1080" s="112"/>
      <c r="D1080" s="113"/>
      <c r="E1080" s="113"/>
      <c r="F1080" s="112"/>
      <c r="G1080" s="114"/>
      <c r="H1080" s="115"/>
      <c r="I1080" s="55"/>
      <c r="L1080" s="53" t="str">
        <f>IF(OR(F1080="", G1080=""), "", IFERROR(INDEX('Sub Contractors'!$C$11:$C$49, MATCH(F1080, 'Sub Contractors'!$B$11:$B$49, 0)), ""))</f>
        <v/>
      </c>
      <c r="M1080" s="44" t="str">
        <f t="shared" si="48"/>
        <v/>
      </c>
      <c r="O1080" s="19" t="str">
        <f>IF($B1080="", "", IF(OR($B1080&lt;'Intro &amp; Setup'!$BS$4, $B1080&gt;'Intro &amp; Setup'!$BS$2), "X", ""))</f>
        <v/>
      </c>
      <c r="Q1080" s="19" t="str">
        <f t="shared" si="49"/>
        <v/>
      </c>
      <c r="S1080" s="75">
        <f t="shared" si="50"/>
        <v>0</v>
      </c>
    </row>
    <row r="1081" spans="1:19" x14ac:dyDescent="0.25">
      <c r="A1081" s="55"/>
      <c r="B1081" s="111"/>
      <c r="C1081" s="112"/>
      <c r="D1081" s="113"/>
      <c r="E1081" s="113"/>
      <c r="F1081" s="112"/>
      <c r="G1081" s="114"/>
      <c r="H1081" s="115"/>
      <c r="I1081" s="55"/>
      <c r="L1081" s="53" t="str">
        <f>IF(OR(F1081="", G1081=""), "", IFERROR(INDEX('Sub Contractors'!$C$11:$C$49, MATCH(F1081, 'Sub Contractors'!$B$11:$B$49, 0)), ""))</f>
        <v/>
      </c>
      <c r="M1081" s="44" t="str">
        <f t="shared" si="48"/>
        <v/>
      </c>
      <c r="O1081" s="19" t="str">
        <f>IF($B1081="", "", IF(OR($B1081&lt;'Intro &amp; Setup'!$BS$4, $B1081&gt;'Intro &amp; Setup'!$BS$2), "X", ""))</f>
        <v/>
      </c>
      <c r="Q1081" s="19" t="str">
        <f t="shared" si="49"/>
        <v/>
      </c>
      <c r="S1081" s="75">
        <f t="shared" si="50"/>
        <v>0</v>
      </c>
    </row>
    <row r="1082" spans="1:19" x14ac:dyDescent="0.25">
      <c r="A1082" s="55"/>
      <c r="B1082" s="111"/>
      <c r="C1082" s="112"/>
      <c r="D1082" s="113"/>
      <c r="E1082" s="113"/>
      <c r="F1082" s="112"/>
      <c r="G1082" s="114"/>
      <c r="H1082" s="115"/>
      <c r="I1082" s="55"/>
      <c r="L1082" s="53" t="str">
        <f>IF(OR(F1082="", G1082=""), "", IFERROR(INDEX('Sub Contractors'!$C$11:$C$49, MATCH(F1082, 'Sub Contractors'!$B$11:$B$49, 0)), ""))</f>
        <v/>
      </c>
      <c r="M1082" s="44" t="str">
        <f t="shared" si="48"/>
        <v/>
      </c>
      <c r="O1082" s="19" t="str">
        <f>IF($B1082="", "", IF(OR($B1082&lt;'Intro &amp; Setup'!$BS$4, $B1082&gt;'Intro &amp; Setup'!$BS$2), "X", ""))</f>
        <v/>
      </c>
      <c r="Q1082" s="19" t="str">
        <f t="shared" si="49"/>
        <v/>
      </c>
      <c r="S1082" s="75">
        <f t="shared" si="50"/>
        <v>0</v>
      </c>
    </row>
    <row r="1083" spans="1:19" x14ac:dyDescent="0.25">
      <c r="A1083" s="55"/>
      <c r="B1083" s="111"/>
      <c r="C1083" s="112"/>
      <c r="D1083" s="113"/>
      <c r="E1083" s="113"/>
      <c r="F1083" s="112"/>
      <c r="G1083" s="114"/>
      <c r="H1083" s="115"/>
      <c r="I1083" s="55"/>
      <c r="L1083" s="53" t="str">
        <f>IF(OR(F1083="", G1083=""), "", IFERROR(INDEX('Sub Contractors'!$C$11:$C$49, MATCH(F1083, 'Sub Contractors'!$B$11:$B$49, 0)), ""))</f>
        <v/>
      </c>
      <c r="M1083" s="44" t="str">
        <f t="shared" si="48"/>
        <v/>
      </c>
      <c r="O1083" s="19" t="str">
        <f>IF($B1083="", "", IF(OR($B1083&lt;'Intro &amp; Setup'!$BS$4, $B1083&gt;'Intro &amp; Setup'!$BS$2), "X", ""))</f>
        <v/>
      </c>
      <c r="Q1083" s="19" t="str">
        <f t="shared" si="49"/>
        <v/>
      </c>
      <c r="S1083" s="75">
        <f t="shared" si="50"/>
        <v>0</v>
      </c>
    </row>
    <row r="1084" spans="1:19" x14ac:dyDescent="0.25">
      <c r="A1084" s="55"/>
      <c r="B1084" s="111"/>
      <c r="C1084" s="112"/>
      <c r="D1084" s="113"/>
      <c r="E1084" s="113"/>
      <c r="F1084" s="112"/>
      <c r="G1084" s="114"/>
      <c r="H1084" s="115"/>
      <c r="I1084" s="55"/>
      <c r="L1084" s="53" t="str">
        <f>IF(OR(F1084="", G1084=""), "", IFERROR(INDEX('Sub Contractors'!$C$11:$C$49, MATCH(F1084, 'Sub Contractors'!$B$11:$B$49, 0)), ""))</f>
        <v/>
      </c>
      <c r="M1084" s="44" t="str">
        <f t="shared" si="48"/>
        <v/>
      </c>
      <c r="O1084" s="19" t="str">
        <f>IF($B1084="", "", IF(OR($B1084&lt;'Intro &amp; Setup'!$BS$4, $B1084&gt;'Intro &amp; Setup'!$BS$2), "X", ""))</f>
        <v/>
      </c>
      <c r="Q1084" s="19" t="str">
        <f t="shared" si="49"/>
        <v/>
      </c>
      <c r="S1084" s="75">
        <f t="shared" si="50"/>
        <v>0</v>
      </c>
    </row>
    <row r="1085" spans="1:19" x14ac:dyDescent="0.25">
      <c r="A1085" s="55"/>
      <c r="B1085" s="111"/>
      <c r="C1085" s="112"/>
      <c r="D1085" s="113"/>
      <c r="E1085" s="113"/>
      <c r="F1085" s="112"/>
      <c r="G1085" s="114"/>
      <c r="H1085" s="115"/>
      <c r="I1085" s="55"/>
      <c r="L1085" s="53" t="str">
        <f>IF(OR(F1085="", G1085=""), "", IFERROR(INDEX('Sub Contractors'!$C$11:$C$49, MATCH(F1085, 'Sub Contractors'!$B$11:$B$49, 0)), ""))</f>
        <v/>
      </c>
      <c r="M1085" s="44" t="str">
        <f t="shared" si="48"/>
        <v/>
      </c>
      <c r="O1085" s="19" t="str">
        <f>IF($B1085="", "", IF(OR($B1085&lt;'Intro &amp; Setup'!$BS$4, $B1085&gt;'Intro &amp; Setup'!$BS$2), "X", ""))</f>
        <v/>
      </c>
      <c r="Q1085" s="19" t="str">
        <f t="shared" si="49"/>
        <v/>
      </c>
      <c r="S1085" s="75">
        <f t="shared" si="50"/>
        <v>0</v>
      </c>
    </row>
    <row r="1086" spans="1:19" x14ac:dyDescent="0.25">
      <c r="A1086" s="55"/>
      <c r="B1086" s="111"/>
      <c r="C1086" s="112"/>
      <c r="D1086" s="113"/>
      <c r="E1086" s="113"/>
      <c r="F1086" s="112"/>
      <c r="G1086" s="114"/>
      <c r="H1086" s="115"/>
      <c r="I1086" s="55"/>
      <c r="L1086" s="53" t="str">
        <f>IF(OR(F1086="", G1086=""), "", IFERROR(INDEX('Sub Contractors'!$C$11:$C$49, MATCH(F1086, 'Sub Contractors'!$B$11:$B$49, 0)), ""))</f>
        <v/>
      </c>
      <c r="M1086" s="44" t="str">
        <f t="shared" si="48"/>
        <v/>
      </c>
      <c r="O1086" s="19" t="str">
        <f>IF($B1086="", "", IF(OR($B1086&lt;'Intro &amp; Setup'!$BS$4, $B1086&gt;'Intro &amp; Setup'!$BS$2), "X", ""))</f>
        <v/>
      </c>
      <c r="Q1086" s="19" t="str">
        <f t="shared" si="49"/>
        <v/>
      </c>
      <c r="S1086" s="75">
        <f t="shared" si="50"/>
        <v>0</v>
      </c>
    </row>
    <row r="1087" spans="1:19" x14ac:dyDescent="0.25">
      <c r="A1087" s="55"/>
      <c r="B1087" s="111"/>
      <c r="C1087" s="112"/>
      <c r="D1087" s="113"/>
      <c r="E1087" s="113"/>
      <c r="F1087" s="112"/>
      <c r="G1087" s="114"/>
      <c r="H1087" s="115"/>
      <c r="I1087" s="55"/>
      <c r="L1087" s="53" t="str">
        <f>IF(OR(F1087="", G1087=""), "", IFERROR(INDEX('Sub Contractors'!$C$11:$C$49, MATCH(F1087, 'Sub Contractors'!$B$11:$B$49, 0)), ""))</f>
        <v/>
      </c>
      <c r="M1087" s="44" t="str">
        <f t="shared" si="48"/>
        <v/>
      </c>
      <c r="O1087" s="19" t="str">
        <f>IF($B1087="", "", IF(OR($B1087&lt;'Intro &amp; Setup'!$BS$4, $B1087&gt;'Intro &amp; Setup'!$BS$2), "X", ""))</f>
        <v/>
      </c>
      <c r="Q1087" s="19" t="str">
        <f t="shared" si="49"/>
        <v/>
      </c>
      <c r="S1087" s="75">
        <f t="shared" si="50"/>
        <v>0</v>
      </c>
    </row>
    <row r="1088" spans="1:19" x14ac:dyDescent="0.25">
      <c r="A1088" s="55"/>
      <c r="B1088" s="111"/>
      <c r="C1088" s="112"/>
      <c r="D1088" s="113"/>
      <c r="E1088" s="113"/>
      <c r="F1088" s="112"/>
      <c r="G1088" s="114"/>
      <c r="H1088" s="115"/>
      <c r="I1088" s="55"/>
      <c r="L1088" s="53" t="str">
        <f>IF(OR(F1088="", G1088=""), "", IFERROR(INDEX('Sub Contractors'!$C$11:$C$49, MATCH(F1088, 'Sub Contractors'!$B$11:$B$49, 0)), ""))</f>
        <v/>
      </c>
      <c r="M1088" s="44" t="str">
        <f t="shared" si="48"/>
        <v/>
      </c>
      <c r="O1088" s="19" t="str">
        <f>IF($B1088="", "", IF(OR($B1088&lt;'Intro &amp; Setup'!$BS$4, $B1088&gt;'Intro &amp; Setup'!$BS$2), "X", ""))</f>
        <v/>
      </c>
      <c r="Q1088" s="19" t="str">
        <f t="shared" si="49"/>
        <v/>
      </c>
      <c r="S1088" s="75">
        <f t="shared" si="50"/>
        <v>0</v>
      </c>
    </row>
    <row r="1089" spans="1:19" x14ac:dyDescent="0.25">
      <c r="A1089" s="55"/>
      <c r="B1089" s="111"/>
      <c r="C1089" s="112"/>
      <c r="D1089" s="113"/>
      <c r="E1089" s="113"/>
      <c r="F1089" s="112"/>
      <c r="G1089" s="114"/>
      <c r="H1089" s="115"/>
      <c r="I1089" s="55"/>
      <c r="L1089" s="53" t="str">
        <f>IF(OR(F1089="", G1089=""), "", IFERROR(INDEX('Sub Contractors'!$C$11:$C$49, MATCH(F1089, 'Sub Contractors'!$B$11:$B$49, 0)), ""))</f>
        <v/>
      </c>
      <c r="M1089" s="44" t="str">
        <f t="shared" si="48"/>
        <v/>
      </c>
      <c r="O1089" s="19" t="str">
        <f>IF($B1089="", "", IF(OR($B1089&lt;'Intro &amp; Setup'!$BS$4, $B1089&gt;'Intro &amp; Setup'!$BS$2), "X", ""))</f>
        <v/>
      </c>
      <c r="Q1089" s="19" t="str">
        <f t="shared" si="49"/>
        <v/>
      </c>
      <c r="S1089" s="75">
        <f t="shared" si="50"/>
        <v>0</v>
      </c>
    </row>
    <row r="1090" spans="1:19" x14ac:dyDescent="0.25">
      <c r="A1090" s="55"/>
      <c r="B1090" s="111"/>
      <c r="C1090" s="112"/>
      <c r="D1090" s="113"/>
      <c r="E1090" s="113"/>
      <c r="F1090" s="112"/>
      <c r="G1090" s="114"/>
      <c r="H1090" s="115"/>
      <c r="I1090" s="55"/>
      <c r="L1090" s="53" t="str">
        <f>IF(OR(F1090="", G1090=""), "", IFERROR(INDEX('Sub Contractors'!$C$11:$C$49, MATCH(F1090, 'Sub Contractors'!$B$11:$B$49, 0)), ""))</f>
        <v/>
      </c>
      <c r="M1090" s="44" t="str">
        <f t="shared" si="48"/>
        <v/>
      </c>
      <c r="O1090" s="19" t="str">
        <f>IF($B1090="", "", IF(OR($B1090&lt;'Intro &amp; Setup'!$BS$4, $B1090&gt;'Intro &amp; Setup'!$BS$2), "X", ""))</f>
        <v/>
      </c>
      <c r="Q1090" s="19" t="str">
        <f t="shared" si="49"/>
        <v/>
      </c>
      <c r="S1090" s="75">
        <f t="shared" si="50"/>
        <v>0</v>
      </c>
    </row>
    <row r="1091" spans="1:19" x14ac:dyDescent="0.25">
      <c r="A1091" s="55"/>
      <c r="B1091" s="111"/>
      <c r="C1091" s="112"/>
      <c r="D1091" s="113"/>
      <c r="E1091" s="113"/>
      <c r="F1091" s="112"/>
      <c r="G1091" s="114"/>
      <c r="H1091" s="115"/>
      <c r="I1091" s="55"/>
      <c r="L1091" s="53" t="str">
        <f>IF(OR(F1091="", G1091=""), "", IFERROR(INDEX('Sub Contractors'!$C$11:$C$49, MATCH(F1091, 'Sub Contractors'!$B$11:$B$49, 0)), ""))</f>
        <v/>
      </c>
      <c r="M1091" s="44" t="str">
        <f t="shared" si="48"/>
        <v/>
      </c>
      <c r="O1091" s="19" t="str">
        <f>IF($B1091="", "", IF(OR($B1091&lt;'Intro &amp; Setup'!$BS$4, $B1091&gt;'Intro &amp; Setup'!$BS$2), "X", ""))</f>
        <v/>
      </c>
      <c r="Q1091" s="19" t="str">
        <f t="shared" si="49"/>
        <v/>
      </c>
      <c r="S1091" s="75">
        <f t="shared" si="50"/>
        <v>0</v>
      </c>
    </row>
    <row r="1092" spans="1:19" x14ac:dyDescent="0.25">
      <c r="A1092" s="55"/>
      <c r="B1092" s="111"/>
      <c r="C1092" s="112"/>
      <c r="D1092" s="113"/>
      <c r="E1092" s="113"/>
      <c r="F1092" s="112"/>
      <c r="G1092" s="114"/>
      <c r="H1092" s="115"/>
      <c r="I1092" s="55"/>
      <c r="L1092" s="53" t="str">
        <f>IF(OR(F1092="", G1092=""), "", IFERROR(INDEX('Sub Contractors'!$C$11:$C$49, MATCH(F1092, 'Sub Contractors'!$B$11:$B$49, 0)), ""))</f>
        <v/>
      </c>
      <c r="M1092" s="44" t="str">
        <f t="shared" si="48"/>
        <v/>
      </c>
      <c r="O1092" s="19" t="str">
        <f>IF($B1092="", "", IF(OR($B1092&lt;'Intro &amp; Setup'!$BS$4, $B1092&gt;'Intro &amp; Setup'!$BS$2), "X", ""))</f>
        <v/>
      </c>
      <c r="Q1092" s="19" t="str">
        <f t="shared" si="49"/>
        <v/>
      </c>
      <c r="S1092" s="75">
        <f t="shared" si="50"/>
        <v>0</v>
      </c>
    </row>
    <row r="1093" spans="1:19" x14ac:dyDescent="0.25">
      <c r="A1093" s="55"/>
      <c r="B1093" s="111"/>
      <c r="C1093" s="112"/>
      <c r="D1093" s="113"/>
      <c r="E1093" s="113"/>
      <c r="F1093" s="112"/>
      <c r="G1093" s="114"/>
      <c r="H1093" s="115"/>
      <c r="I1093" s="55"/>
      <c r="L1093" s="53" t="str">
        <f>IF(OR(F1093="", G1093=""), "", IFERROR(INDEX('Sub Contractors'!$C$11:$C$49, MATCH(F1093, 'Sub Contractors'!$B$11:$B$49, 0)), ""))</f>
        <v/>
      </c>
      <c r="M1093" s="44" t="str">
        <f t="shared" si="48"/>
        <v/>
      </c>
      <c r="O1093" s="19" t="str">
        <f>IF($B1093="", "", IF(OR($B1093&lt;'Intro &amp; Setup'!$BS$4, $B1093&gt;'Intro &amp; Setup'!$BS$2), "X", ""))</f>
        <v/>
      </c>
      <c r="Q1093" s="19" t="str">
        <f t="shared" si="49"/>
        <v/>
      </c>
      <c r="S1093" s="75">
        <f t="shared" si="50"/>
        <v>0</v>
      </c>
    </row>
    <row r="1094" spans="1:19" x14ac:dyDescent="0.25">
      <c r="A1094" s="55"/>
      <c r="B1094" s="111"/>
      <c r="C1094" s="112"/>
      <c r="D1094" s="113"/>
      <c r="E1094" s="113"/>
      <c r="F1094" s="112"/>
      <c r="G1094" s="114"/>
      <c r="H1094" s="115"/>
      <c r="I1094" s="55"/>
      <c r="L1094" s="53" t="str">
        <f>IF(OR(F1094="", G1094=""), "", IFERROR(INDEX('Sub Contractors'!$C$11:$C$49, MATCH(F1094, 'Sub Contractors'!$B$11:$B$49, 0)), ""))</f>
        <v/>
      </c>
      <c r="M1094" s="44" t="str">
        <f t="shared" si="48"/>
        <v/>
      </c>
      <c r="O1094" s="19" t="str">
        <f>IF($B1094="", "", IF(OR($B1094&lt;'Intro &amp; Setup'!$BS$4, $B1094&gt;'Intro &amp; Setup'!$BS$2), "X", ""))</f>
        <v/>
      </c>
      <c r="Q1094" s="19" t="str">
        <f t="shared" si="49"/>
        <v/>
      </c>
      <c r="S1094" s="75">
        <f t="shared" si="50"/>
        <v>0</v>
      </c>
    </row>
    <row r="1095" spans="1:19" x14ac:dyDescent="0.25">
      <c r="A1095" s="55"/>
      <c r="B1095" s="111"/>
      <c r="C1095" s="112"/>
      <c r="D1095" s="113"/>
      <c r="E1095" s="113"/>
      <c r="F1095" s="112"/>
      <c r="G1095" s="114"/>
      <c r="H1095" s="115"/>
      <c r="I1095" s="55"/>
      <c r="L1095" s="53" t="str">
        <f>IF(OR(F1095="", G1095=""), "", IFERROR(INDEX('Sub Contractors'!$C$11:$C$49, MATCH(F1095, 'Sub Contractors'!$B$11:$B$49, 0)), ""))</f>
        <v/>
      </c>
      <c r="M1095" s="44" t="str">
        <f t="shared" si="48"/>
        <v/>
      </c>
      <c r="O1095" s="19" t="str">
        <f>IF($B1095="", "", IF(OR($B1095&lt;'Intro &amp; Setup'!$BS$4, $B1095&gt;'Intro &amp; Setup'!$BS$2), "X", ""))</f>
        <v/>
      </c>
      <c r="Q1095" s="19" t="str">
        <f t="shared" si="49"/>
        <v/>
      </c>
      <c r="S1095" s="75">
        <f t="shared" si="50"/>
        <v>0</v>
      </c>
    </row>
    <row r="1096" spans="1:19" x14ac:dyDescent="0.25">
      <c r="A1096" s="55"/>
      <c r="B1096" s="111"/>
      <c r="C1096" s="112"/>
      <c r="D1096" s="113"/>
      <c r="E1096" s="113"/>
      <c r="F1096" s="112"/>
      <c r="G1096" s="114"/>
      <c r="H1096" s="115"/>
      <c r="I1096" s="55"/>
      <c r="L1096" s="53" t="str">
        <f>IF(OR(F1096="", G1096=""), "", IFERROR(INDEX('Sub Contractors'!$C$11:$C$49, MATCH(F1096, 'Sub Contractors'!$B$11:$B$49, 0)), ""))</f>
        <v/>
      </c>
      <c r="M1096" s="44" t="str">
        <f t="shared" si="48"/>
        <v/>
      </c>
      <c r="O1096" s="19" t="str">
        <f>IF($B1096="", "", IF(OR($B1096&lt;'Intro &amp; Setup'!$BS$4, $B1096&gt;'Intro &amp; Setup'!$BS$2), "X", ""))</f>
        <v/>
      </c>
      <c r="Q1096" s="19" t="str">
        <f t="shared" si="49"/>
        <v/>
      </c>
      <c r="S1096" s="75">
        <f t="shared" si="50"/>
        <v>0</v>
      </c>
    </row>
    <row r="1097" spans="1:19" x14ac:dyDescent="0.25">
      <c r="A1097" s="55"/>
      <c r="B1097" s="111"/>
      <c r="C1097" s="112"/>
      <c r="D1097" s="113"/>
      <c r="E1097" s="113"/>
      <c r="F1097" s="112"/>
      <c r="G1097" s="114"/>
      <c r="H1097" s="115"/>
      <c r="I1097" s="55"/>
      <c r="L1097" s="53" t="str">
        <f>IF(OR(F1097="", G1097=""), "", IFERROR(INDEX('Sub Contractors'!$C$11:$C$49, MATCH(F1097, 'Sub Contractors'!$B$11:$B$49, 0)), ""))</f>
        <v/>
      </c>
      <c r="M1097" s="44" t="str">
        <f t="shared" si="48"/>
        <v/>
      </c>
      <c r="O1097" s="19" t="str">
        <f>IF($B1097="", "", IF(OR($B1097&lt;'Intro &amp; Setup'!$BS$4, $B1097&gt;'Intro &amp; Setup'!$BS$2), "X", ""))</f>
        <v/>
      </c>
      <c r="Q1097" s="19" t="str">
        <f t="shared" si="49"/>
        <v/>
      </c>
      <c r="S1097" s="75">
        <f t="shared" si="50"/>
        <v>0</v>
      </c>
    </row>
    <row r="1098" spans="1:19" x14ac:dyDescent="0.25">
      <c r="A1098" s="55"/>
      <c r="B1098" s="111"/>
      <c r="C1098" s="112"/>
      <c r="D1098" s="113"/>
      <c r="E1098" s="113"/>
      <c r="F1098" s="112"/>
      <c r="G1098" s="114"/>
      <c r="H1098" s="115"/>
      <c r="I1098" s="55"/>
      <c r="L1098" s="53" t="str">
        <f>IF(OR(F1098="", G1098=""), "", IFERROR(INDEX('Sub Contractors'!$C$11:$C$49, MATCH(F1098, 'Sub Contractors'!$B$11:$B$49, 0)), ""))</f>
        <v/>
      </c>
      <c r="M1098" s="44" t="str">
        <f t="shared" si="48"/>
        <v/>
      </c>
      <c r="O1098" s="19" t="str">
        <f>IF($B1098="", "", IF(OR($B1098&lt;'Intro &amp; Setup'!$BS$4, $B1098&gt;'Intro &amp; Setup'!$BS$2), "X", ""))</f>
        <v/>
      </c>
      <c r="Q1098" s="19" t="str">
        <f t="shared" si="49"/>
        <v/>
      </c>
      <c r="S1098" s="75">
        <f t="shared" si="50"/>
        <v>0</v>
      </c>
    </row>
    <row r="1099" spans="1:19" x14ac:dyDescent="0.25">
      <c r="A1099" s="55"/>
      <c r="B1099" s="111"/>
      <c r="C1099" s="112"/>
      <c r="D1099" s="113"/>
      <c r="E1099" s="113"/>
      <c r="F1099" s="112"/>
      <c r="G1099" s="114"/>
      <c r="H1099" s="115"/>
      <c r="I1099" s="55"/>
      <c r="L1099" s="53" t="str">
        <f>IF(OR(F1099="", G1099=""), "", IFERROR(INDEX('Sub Contractors'!$C$11:$C$49, MATCH(F1099, 'Sub Contractors'!$B$11:$B$49, 0)), ""))</f>
        <v/>
      </c>
      <c r="M1099" s="44" t="str">
        <f t="shared" si="48"/>
        <v/>
      </c>
      <c r="O1099" s="19" t="str">
        <f>IF($B1099="", "", IF(OR($B1099&lt;'Intro &amp; Setup'!$BS$4, $B1099&gt;'Intro &amp; Setup'!$BS$2), "X", ""))</f>
        <v/>
      </c>
      <c r="Q1099" s="19" t="str">
        <f t="shared" si="49"/>
        <v/>
      </c>
      <c r="S1099" s="75">
        <f t="shared" si="50"/>
        <v>0</v>
      </c>
    </row>
    <row r="1100" spans="1:19" x14ac:dyDescent="0.25">
      <c r="A1100" s="55"/>
      <c r="B1100" s="111"/>
      <c r="C1100" s="112"/>
      <c r="D1100" s="113"/>
      <c r="E1100" s="113"/>
      <c r="F1100" s="112"/>
      <c r="G1100" s="114"/>
      <c r="H1100" s="115"/>
      <c r="I1100" s="55"/>
      <c r="L1100" s="53" t="str">
        <f>IF(OR(F1100="", G1100=""), "", IFERROR(INDEX('Sub Contractors'!$C$11:$C$49, MATCH(F1100, 'Sub Contractors'!$B$11:$B$49, 0)), ""))</f>
        <v/>
      </c>
      <c r="M1100" s="44" t="str">
        <f t="shared" ref="M1100:M1163" si="51">IF($L1100="", "", $L1100*$G1100*24)</f>
        <v/>
      </c>
      <c r="O1100" s="19" t="str">
        <f>IF($B1100="", "", IF(OR($B1100&lt;'Intro &amp; Setup'!$BS$4, $B1100&gt;'Intro &amp; Setup'!$BS$2), "X", ""))</f>
        <v/>
      </c>
      <c r="Q1100" s="19" t="str">
        <f t="shared" ref="Q1100:Q1163" si="52">IF($B1100="", "", TEXT($B1100, "mmm yyyy"))</f>
        <v/>
      </c>
      <c r="S1100" s="75">
        <f t="shared" ref="S1100:S1163" si="53">$E1100-$D1100-$H1100</f>
        <v>0</v>
      </c>
    </row>
    <row r="1101" spans="1:19" x14ac:dyDescent="0.25">
      <c r="A1101" s="55"/>
      <c r="B1101" s="111"/>
      <c r="C1101" s="112"/>
      <c r="D1101" s="113"/>
      <c r="E1101" s="113"/>
      <c r="F1101" s="112"/>
      <c r="G1101" s="114"/>
      <c r="H1101" s="115"/>
      <c r="I1101" s="55"/>
      <c r="L1101" s="53" t="str">
        <f>IF(OR(F1101="", G1101=""), "", IFERROR(INDEX('Sub Contractors'!$C$11:$C$49, MATCH(F1101, 'Sub Contractors'!$B$11:$B$49, 0)), ""))</f>
        <v/>
      </c>
      <c r="M1101" s="44" t="str">
        <f t="shared" si="51"/>
        <v/>
      </c>
      <c r="O1101" s="19" t="str">
        <f>IF($B1101="", "", IF(OR($B1101&lt;'Intro &amp; Setup'!$BS$4, $B1101&gt;'Intro &amp; Setup'!$BS$2), "X", ""))</f>
        <v/>
      </c>
      <c r="Q1101" s="19" t="str">
        <f t="shared" si="52"/>
        <v/>
      </c>
      <c r="S1101" s="75">
        <f t="shared" si="53"/>
        <v>0</v>
      </c>
    </row>
    <row r="1102" spans="1:19" x14ac:dyDescent="0.25">
      <c r="A1102" s="55"/>
      <c r="B1102" s="111"/>
      <c r="C1102" s="112"/>
      <c r="D1102" s="113"/>
      <c r="E1102" s="113"/>
      <c r="F1102" s="112"/>
      <c r="G1102" s="114"/>
      <c r="H1102" s="115"/>
      <c r="I1102" s="55"/>
      <c r="L1102" s="53" t="str">
        <f>IF(OR(F1102="", G1102=""), "", IFERROR(INDEX('Sub Contractors'!$C$11:$C$49, MATCH(F1102, 'Sub Contractors'!$B$11:$B$49, 0)), ""))</f>
        <v/>
      </c>
      <c r="M1102" s="44" t="str">
        <f t="shared" si="51"/>
        <v/>
      </c>
      <c r="O1102" s="19" t="str">
        <f>IF($B1102="", "", IF(OR($B1102&lt;'Intro &amp; Setup'!$BS$4, $B1102&gt;'Intro &amp; Setup'!$BS$2), "X", ""))</f>
        <v/>
      </c>
      <c r="Q1102" s="19" t="str">
        <f t="shared" si="52"/>
        <v/>
      </c>
      <c r="S1102" s="75">
        <f t="shared" si="53"/>
        <v>0</v>
      </c>
    </row>
    <row r="1103" spans="1:19" x14ac:dyDescent="0.25">
      <c r="A1103" s="55"/>
      <c r="B1103" s="111"/>
      <c r="C1103" s="112"/>
      <c r="D1103" s="113"/>
      <c r="E1103" s="113"/>
      <c r="F1103" s="112"/>
      <c r="G1103" s="114"/>
      <c r="H1103" s="115"/>
      <c r="I1103" s="55"/>
      <c r="L1103" s="53" t="str">
        <f>IF(OR(F1103="", G1103=""), "", IFERROR(INDEX('Sub Contractors'!$C$11:$C$49, MATCH(F1103, 'Sub Contractors'!$B$11:$B$49, 0)), ""))</f>
        <v/>
      </c>
      <c r="M1103" s="44" t="str">
        <f t="shared" si="51"/>
        <v/>
      </c>
      <c r="O1103" s="19" t="str">
        <f>IF($B1103="", "", IF(OR($B1103&lt;'Intro &amp; Setup'!$BS$4, $B1103&gt;'Intro &amp; Setup'!$BS$2), "X", ""))</f>
        <v/>
      </c>
      <c r="Q1103" s="19" t="str">
        <f t="shared" si="52"/>
        <v/>
      </c>
      <c r="S1103" s="75">
        <f t="shared" si="53"/>
        <v>0</v>
      </c>
    </row>
    <row r="1104" spans="1:19" x14ac:dyDescent="0.25">
      <c r="A1104" s="55"/>
      <c r="B1104" s="111"/>
      <c r="C1104" s="112"/>
      <c r="D1104" s="113"/>
      <c r="E1104" s="113"/>
      <c r="F1104" s="112"/>
      <c r="G1104" s="114"/>
      <c r="H1104" s="115"/>
      <c r="I1104" s="55"/>
      <c r="L1104" s="53" t="str">
        <f>IF(OR(F1104="", G1104=""), "", IFERROR(INDEX('Sub Contractors'!$C$11:$C$49, MATCH(F1104, 'Sub Contractors'!$B$11:$B$49, 0)), ""))</f>
        <v/>
      </c>
      <c r="M1104" s="44" t="str">
        <f t="shared" si="51"/>
        <v/>
      </c>
      <c r="O1104" s="19" t="str">
        <f>IF($B1104="", "", IF(OR($B1104&lt;'Intro &amp; Setup'!$BS$4, $B1104&gt;'Intro &amp; Setup'!$BS$2), "X", ""))</f>
        <v/>
      </c>
      <c r="Q1104" s="19" t="str">
        <f t="shared" si="52"/>
        <v/>
      </c>
      <c r="S1104" s="75">
        <f t="shared" si="53"/>
        <v>0</v>
      </c>
    </row>
    <row r="1105" spans="1:19" x14ac:dyDescent="0.25">
      <c r="A1105" s="55"/>
      <c r="B1105" s="111"/>
      <c r="C1105" s="112"/>
      <c r="D1105" s="113"/>
      <c r="E1105" s="113"/>
      <c r="F1105" s="112"/>
      <c r="G1105" s="114"/>
      <c r="H1105" s="115"/>
      <c r="I1105" s="55"/>
      <c r="L1105" s="53" t="str">
        <f>IF(OR(F1105="", G1105=""), "", IFERROR(INDEX('Sub Contractors'!$C$11:$C$49, MATCH(F1105, 'Sub Contractors'!$B$11:$B$49, 0)), ""))</f>
        <v/>
      </c>
      <c r="M1105" s="44" t="str">
        <f t="shared" si="51"/>
        <v/>
      </c>
      <c r="O1105" s="19" t="str">
        <f>IF($B1105="", "", IF(OR($B1105&lt;'Intro &amp; Setup'!$BS$4, $B1105&gt;'Intro &amp; Setup'!$BS$2), "X", ""))</f>
        <v/>
      </c>
      <c r="Q1105" s="19" t="str">
        <f t="shared" si="52"/>
        <v/>
      </c>
      <c r="S1105" s="75">
        <f t="shared" si="53"/>
        <v>0</v>
      </c>
    </row>
    <row r="1106" spans="1:19" x14ac:dyDescent="0.25">
      <c r="A1106" s="55"/>
      <c r="B1106" s="111"/>
      <c r="C1106" s="112"/>
      <c r="D1106" s="113"/>
      <c r="E1106" s="113"/>
      <c r="F1106" s="112"/>
      <c r="G1106" s="114"/>
      <c r="H1106" s="115"/>
      <c r="I1106" s="55"/>
      <c r="L1106" s="53" t="str">
        <f>IF(OR(F1106="", G1106=""), "", IFERROR(INDEX('Sub Contractors'!$C$11:$C$49, MATCH(F1106, 'Sub Contractors'!$B$11:$B$49, 0)), ""))</f>
        <v/>
      </c>
      <c r="M1106" s="44" t="str">
        <f t="shared" si="51"/>
        <v/>
      </c>
      <c r="O1106" s="19" t="str">
        <f>IF($B1106="", "", IF(OR($B1106&lt;'Intro &amp; Setup'!$BS$4, $B1106&gt;'Intro &amp; Setup'!$BS$2), "X", ""))</f>
        <v/>
      </c>
      <c r="Q1106" s="19" t="str">
        <f t="shared" si="52"/>
        <v/>
      </c>
      <c r="S1106" s="75">
        <f t="shared" si="53"/>
        <v>0</v>
      </c>
    </row>
    <row r="1107" spans="1:19" x14ac:dyDescent="0.25">
      <c r="A1107" s="55"/>
      <c r="B1107" s="111"/>
      <c r="C1107" s="112"/>
      <c r="D1107" s="113"/>
      <c r="E1107" s="113"/>
      <c r="F1107" s="112"/>
      <c r="G1107" s="114"/>
      <c r="H1107" s="115"/>
      <c r="I1107" s="55"/>
      <c r="L1107" s="53" t="str">
        <f>IF(OR(F1107="", G1107=""), "", IFERROR(INDEX('Sub Contractors'!$C$11:$C$49, MATCH(F1107, 'Sub Contractors'!$B$11:$B$49, 0)), ""))</f>
        <v/>
      </c>
      <c r="M1107" s="44" t="str">
        <f t="shared" si="51"/>
        <v/>
      </c>
      <c r="O1107" s="19" t="str">
        <f>IF($B1107="", "", IF(OR($B1107&lt;'Intro &amp; Setup'!$BS$4, $B1107&gt;'Intro &amp; Setup'!$BS$2), "X", ""))</f>
        <v/>
      </c>
      <c r="Q1107" s="19" t="str">
        <f t="shared" si="52"/>
        <v/>
      </c>
      <c r="S1107" s="75">
        <f t="shared" si="53"/>
        <v>0</v>
      </c>
    </row>
    <row r="1108" spans="1:19" x14ac:dyDescent="0.25">
      <c r="A1108" s="55"/>
      <c r="B1108" s="111"/>
      <c r="C1108" s="112"/>
      <c r="D1108" s="113"/>
      <c r="E1108" s="113"/>
      <c r="F1108" s="112"/>
      <c r="G1108" s="114"/>
      <c r="H1108" s="115"/>
      <c r="I1108" s="55"/>
      <c r="L1108" s="53" t="str">
        <f>IF(OR(F1108="", G1108=""), "", IFERROR(INDEX('Sub Contractors'!$C$11:$C$49, MATCH(F1108, 'Sub Contractors'!$B$11:$B$49, 0)), ""))</f>
        <v/>
      </c>
      <c r="M1108" s="44" t="str">
        <f t="shared" si="51"/>
        <v/>
      </c>
      <c r="O1108" s="19" t="str">
        <f>IF($B1108="", "", IF(OR($B1108&lt;'Intro &amp; Setup'!$BS$4, $B1108&gt;'Intro &amp; Setup'!$BS$2), "X", ""))</f>
        <v/>
      </c>
      <c r="Q1108" s="19" t="str">
        <f t="shared" si="52"/>
        <v/>
      </c>
      <c r="S1108" s="75">
        <f t="shared" si="53"/>
        <v>0</v>
      </c>
    </row>
    <row r="1109" spans="1:19" x14ac:dyDescent="0.25">
      <c r="A1109" s="55"/>
      <c r="B1109" s="111"/>
      <c r="C1109" s="112"/>
      <c r="D1109" s="113"/>
      <c r="E1109" s="113"/>
      <c r="F1109" s="112"/>
      <c r="G1109" s="114"/>
      <c r="H1109" s="115"/>
      <c r="I1109" s="55"/>
      <c r="L1109" s="53" t="str">
        <f>IF(OR(F1109="", G1109=""), "", IFERROR(INDEX('Sub Contractors'!$C$11:$C$49, MATCH(F1109, 'Sub Contractors'!$B$11:$B$49, 0)), ""))</f>
        <v/>
      </c>
      <c r="M1109" s="44" t="str">
        <f t="shared" si="51"/>
        <v/>
      </c>
      <c r="O1109" s="19" t="str">
        <f>IF($B1109="", "", IF(OR($B1109&lt;'Intro &amp; Setup'!$BS$4, $B1109&gt;'Intro &amp; Setup'!$BS$2), "X", ""))</f>
        <v/>
      </c>
      <c r="Q1109" s="19" t="str">
        <f t="shared" si="52"/>
        <v/>
      </c>
      <c r="S1109" s="75">
        <f t="shared" si="53"/>
        <v>0</v>
      </c>
    </row>
    <row r="1110" spans="1:19" x14ac:dyDescent="0.25">
      <c r="A1110" s="55"/>
      <c r="B1110" s="111"/>
      <c r="C1110" s="112"/>
      <c r="D1110" s="113"/>
      <c r="E1110" s="113"/>
      <c r="F1110" s="112"/>
      <c r="G1110" s="114"/>
      <c r="H1110" s="115"/>
      <c r="I1110" s="55"/>
      <c r="L1110" s="53" t="str">
        <f>IF(OR(F1110="", G1110=""), "", IFERROR(INDEX('Sub Contractors'!$C$11:$C$49, MATCH(F1110, 'Sub Contractors'!$B$11:$B$49, 0)), ""))</f>
        <v/>
      </c>
      <c r="M1110" s="44" t="str">
        <f t="shared" si="51"/>
        <v/>
      </c>
      <c r="O1110" s="19" t="str">
        <f>IF($B1110="", "", IF(OR($B1110&lt;'Intro &amp; Setup'!$BS$4, $B1110&gt;'Intro &amp; Setup'!$BS$2), "X", ""))</f>
        <v/>
      </c>
      <c r="Q1110" s="19" t="str">
        <f t="shared" si="52"/>
        <v/>
      </c>
      <c r="S1110" s="75">
        <f t="shared" si="53"/>
        <v>0</v>
      </c>
    </row>
    <row r="1111" spans="1:19" x14ac:dyDescent="0.25">
      <c r="A1111" s="55"/>
      <c r="B1111" s="111"/>
      <c r="C1111" s="112"/>
      <c r="D1111" s="113"/>
      <c r="E1111" s="113"/>
      <c r="F1111" s="112"/>
      <c r="G1111" s="114"/>
      <c r="H1111" s="115"/>
      <c r="I1111" s="55"/>
      <c r="L1111" s="53" t="str">
        <f>IF(OR(F1111="", G1111=""), "", IFERROR(INDEX('Sub Contractors'!$C$11:$C$49, MATCH(F1111, 'Sub Contractors'!$B$11:$B$49, 0)), ""))</f>
        <v/>
      </c>
      <c r="M1111" s="44" t="str">
        <f t="shared" si="51"/>
        <v/>
      </c>
      <c r="O1111" s="19" t="str">
        <f>IF($B1111="", "", IF(OR($B1111&lt;'Intro &amp; Setup'!$BS$4, $B1111&gt;'Intro &amp; Setup'!$BS$2), "X", ""))</f>
        <v/>
      </c>
      <c r="Q1111" s="19" t="str">
        <f t="shared" si="52"/>
        <v/>
      </c>
      <c r="S1111" s="75">
        <f t="shared" si="53"/>
        <v>0</v>
      </c>
    </row>
    <row r="1112" spans="1:19" x14ac:dyDescent="0.25">
      <c r="A1112" s="55"/>
      <c r="B1112" s="111"/>
      <c r="C1112" s="112"/>
      <c r="D1112" s="113"/>
      <c r="E1112" s="113"/>
      <c r="F1112" s="112"/>
      <c r="G1112" s="114"/>
      <c r="H1112" s="115"/>
      <c r="I1112" s="55"/>
      <c r="L1112" s="53" t="str">
        <f>IF(OR(F1112="", G1112=""), "", IFERROR(INDEX('Sub Contractors'!$C$11:$C$49, MATCH(F1112, 'Sub Contractors'!$B$11:$B$49, 0)), ""))</f>
        <v/>
      </c>
      <c r="M1112" s="44" t="str">
        <f t="shared" si="51"/>
        <v/>
      </c>
      <c r="O1112" s="19" t="str">
        <f>IF($B1112="", "", IF(OR($B1112&lt;'Intro &amp; Setup'!$BS$4, $B1112&gt;'Intro &amp; Setup'!$BS$2), "X", ""))</f>
        <v/>
      </c>
      <c r="Q1112" s="19" t="str">
        <f t="shared" si="52"/>
        <v/>
      </c>
      <c r="S1112" s="75">
        <f t="shared" si="53"/>
        <v>0</v>
      </c>
    </row>
    <row r="1113" spans="1:19" x14ac:dyDescent="0.25">
      <c r="A1113" s="55"/>
      <c r="B1113" s="111"/>
      <c r="C1113" s="112"/>
      <c r="D1113" s="113"/>
      <c r="E1113" s="113"/>
      <c r="F1113" s="112"/>
      <c r="G1113" s="114"/>
      <c r="H1113" s="115"/>
      <c r="I1113" s="55"/>
      <c r="L1113" s="53" t="str">
        <f>IF(OR(F1113="", G1113=""), "", IFERROR(INDEX('Sub Contractors'!$C$11:$C$49, MATCH(F1113, 'Sub Contractors'!$B$11:$B$49, 0)), ""))</f>
        <v/>
      </c>
      <c r="M1113" s="44" t="str">
        <f t="shared" si="51"/>
        <v/>
      </c>
      <c r="O1113" s="19" t="str">
        <f>IF($B1113="", "", IF(OR($B1113&lt;'Intro &amp; Setup'!$BS$4, $B1113&gt;'Intro &amp; Setup'!$BS$2), "X", ""))</f>
        <v/>
      </c>
      <c r="Q1113" s="19" t="str">
        <f t="shared" si="52"/>
        <v/>
      </c>
      <c r="S1113" s="75">
        <f t="shared" si="53"/>
        <v>0</v>
      </c>
    </row>
    <row r="1114" spans="1:19" x14ac:dyDescent="0.25">
      <c r="A1114" s="55"/>
      <c r="B1114" s="111"/>
      <c r="C1114" s="112"/>
      <c r="D1114" s="113"/>
      <c r="E1114" s="113"/>
      <c r="F1114" s="112"/>
      <c r="G1114" s="114"/>
      <c r="H1114" s="115"/>
      <c r="I1114" s="55"/>
      <c r="L1114" s="53" t="str">
        <f>IF(OR(F1114="", G1114=""), "", IFERROR(INDEX('Sub Contractors'!$C$11:$C$49, MATCH(F1114, 'Sub Contractors'!$B$11:$B$49, 0)), ""))</f>
        <v/>
      </c>
      <c r="M1114" s="44" t="str">
        <f t="shared" si="51"/>
        <v/>
      </c>
      <c r="O1114" s="19" t="str">
        <f>IF($B1114="", "", IF(OR($B1114&lt;'Intro &amp; Setup'!$BS$4, $B1114&gt;'Intro &amp; Setup'!$BS$2), "X", ""))</f>
        <v/>
      </c>
      <c r="Q1114" s="19" t="str">
        <f t="shared" si="52"/>
        <v/>
      </c>
      <c r="S1114" s="75">
        <f t="shared" si="53"/>
        <v>0</v>
      </c>
    </row>
    <row r="1115" spans="1:19" x14ac:dyDescent="0.25">
      <c r="A1115" s="55"/>
      <c r="B1115" s="111"/>
      <c r="C1115" s="112"/>
      <c r="D1115" s="113"/>
      <c r="E1115" s="113"/>
      <c r="F1115" s="112"/>
      <c r="G1115" s="114"/>
      <c r="H1115" s="115"/>
      <c r="I1115" s="55"/>
      <c r="L1115" s="53" t="str">
        <f>IF(OR(F1115="", G1115=""), "", IFERROR(INDEX('Sub Contractors'!$C$11:$C$49, MATCH(F1115, 'Sub Contractors'!$B$11:$B$49, 0)), ""))</f>
        <v/>
      </c>
      <c r="M1115" s="44" t="str">
        <f t="shared" si="51"/>
        <v/>
      </c>
      <c r="O1115" s="19" t="str">
        <f>IF($B1115="", "", IF(OR($B1115&lt;'Intro &amp; Setup'!$BS$4, $B1115&gt;'Intro &amp; Setup'!$BS$2), "X", ""))</f>
        <v/>
      </c>
      <c r="Q1115" s="19" t="str">
        <f t="shared" si="52"/>
        <v/>
      </c>
      <c r="S1115" s="75">
        <f t="shared" si="53"/>
        <v>0</v>
      </c>
    </row>
    <row r="1116" spans="1:19" x14ac:dyDescent="0.25">
      <c r="A1116" s="55"/>
      <c r="B1116" s="111"/>
      <c r="C1116" s="112"/>
      <c r="D1116" s="113"/>
      <c r="E1116" s="113"/>
      <c r="F1116" s="112"/>
      <c r="G1116" s="114"/>
      <c r="H1116" s="115"/>
      <c r="I1116" s="55"/>
      <c r="L1116" s="53" t="str">
        <f>IF(OR(F1116="", G1116=""), "", IFERROR(INDEX('Sub Contractors'!$C$11:$C$49, MATCH(F1116, 'Sub Contractors'!$B$11:$B$49, 0)), ""))</f>
        <v/>
      </c>
      <c r="M1116" s="44" t="str">
        <f t="shared" si="51"/>
        <v/>
      </c>
      <c r="O1116" s="19" t="str">
        <f>IF($B1116="", "", IF(OR($B1116&lt;'Intro &amp; Setup'!$BS$4, $B1116&gt;'Intro &amp; Setup'!$BS$2), "X", ""))</f>
        <v/>
      </c>
      <c r="Q1116" s="19" t="str">
        <f t="shared" si="52"/>
        <v/>
      </c>
      <c r="S1116" s="75">
        <f t="shared" si="53"/>
        <v>0</v>
      </c>
    </row>
    <row r="1117" spans="1:19" x14ac:dyDescent="0.25">
      <c r="A1117" s="55"/>
      <c r="B1117" s="111"/>
      <c r="C1117" s="112"/>
      <c r="D1117" s="113"/>
      <c r="E1117" s="113"/>
      <c r="F1117" s="112"/>
      <c r="G1117" s="114"/>
      <c r="H1117" s="115"/>
      <c r="I1117" s="55"/>
      <c r="L1117" s="53" t="str">
        <f>IF(OR(F1117="", G1117=""), "", IFERROR(INDEX('Sub Contractors'!$C$11:$C$49, MATCH(F1117, 'Sub Contractors'!$B$11:$B$49, 0)), ""))</f>
        <v/>
      </c>
      <c r="M1117" s="44" t="str">
        <f t="shared" si="51"/>
        <v/>
      </c>
      <c r="O1117" s="19" t="str">
        <f>IF($B1117="", "", IF(OR($B1117&lt;'Intro &amp; Setup'!$BS$4, $B1117&gt;'Intro &amp; Setup'!$BS$2), "X", ""))</f>
        <v/>
      </c>
      <c r="Q1117" s="19" t="str">
        <f t="shared" si="52"/>
        <v/>
      </c>
      <c r="S1117" s="75">
        <f t="shared" si="53"/>
        <v>0</v>
      </c>
    </row>
    <row r="1118" spans="1:19" x14ac:dyDescent="0.25">
      <c r="A1118" s="55"/>
      <c r="B1118" s="111"/>
      <c r="C1118" s="112"/>
      <c r="D1118" s="113"/>
      <c r="E1118" s="113"/>
      <c r="F1118" s="112"/>
      <c r="G1118" s="114"/>
      <c r="H1118" s="115"/>
      <c r="I1118" s="55"/>
      <c r="L1118" s="53" t="str">
        <f>IF(OR(F1118="", G1118=""), "", IFERROR(INDEX('Sub Contractors'!$C$11:$C$49, MATCH(F1118, 'Sub Contractors'!$B$11:$B$49, 0)), ""))</f>
        <v/>
      </c>
      <c r="M1118" s="44" t="str">
        <f t="shared" si="51"/>
        <v/>
      </c>
      <c r="O1118" s="19" t="str">
        <f>IF($B1118="", "", IF(OR($B1118&lt;'Intro &amp; Setup'!$BS$4, $B1118&gt;'Intro &amp; Setup'!$BS$2), "X", ""))</f>
        <v/>
      </c>
      <c r="Q1118" s="19" t="str">
        <f t="shared" si="52"/>
        <v/>
      </c>
      <c r="S1118" s="75">
        <f t="shared" si="53"/>
        <v>0</v>
      </c>
    </row>
    <row r="1119" spans="1:19" x14ac:dyDescent="0.25">
      <c r="A1119" s="55"/>
      <c r="B1119" s="111"/>
      <c r="C1119" s="112"/>
      <c r="D1119" s="113"/>
      <c r="E1119" s="113"/>
      <c r="F1119" s="112"/>
      <c r="G1119" s="114"/>
      <c r="H1119" s="115"/>
      <c r="I1119" s="55"/>
      <c r="L1119" s="53" t="str">
        <f>IF(OR(F1119="", G1119=""), "", IFERROR(INDEX('Sub Contractors'!$C$11:$C$49, MATCH(F1119, 'Sub Contractors'!$B$11:$B$49, 0)), ""))</f>
        <v/>
      </c>
      <c r="M1119" s="44" t="str">
        <f t="shared" si="51"/>
        <v/>
      </c>
      <c r="O1119" s="19" t="str">
        <f>IF($B1119="", "", IF(OR($B1119&lt;'Intro &amp; Setup'!$BS$4, $B1119&gt;'Intro &amp; Setup'!$BS$2), "X", ""))</f>
        <v/>
      </c>
      <c r="Q1119" s="19" t="str">
        <f t="shared" si="52"/>
        <v/>
      </c>
      <c r="S1119" s="75">
        <f t="shared" si="53"/>
        <v>0</v>
      </c>
    </row>
    <row r="1120" spans="1:19" x14ac:dyDescent="0.25">
      <c r="A1120" s="55"/>
      <c r="B1120" s="111"/>
      <c r="C1120" s="112"/>
      <c r="D1120" s="113"/>
      <c r="E1120" s="113"/>
      <c r="F1120" s="112"/>
      <c r="G1120" s="114"/>
      <c r="H1120" s="115"/>
      <c r="I1120" s="55"/>
      <c r="L1120" s="53" t="str">
        <f>IF(OR(F1120="", G1120=""), "", IFERROR(INDEX('Sub Contractors'!$C$11:$C$49, MATCH(F1120, 'Sub Contractors'!$B$11:$B$49, 0)), ""))</f>
        <v/>
      </c>
      <c r="M1120" s="44" t="str">
        <f t="shared" si="51"/>
        <v/>
      </c>
      <c r="O1120" s="19" t="str">
        <f>IF($B1120="", "", IF(OR($B1120&lt;'Intro &amp; Setup'!$BS$4, $B1120&gt;'Intro &amp; Setup'!$BS$2), "X", ""))</f>
        <v/>
      </c>
      <c r="Q1120" s="19" t="str">
        <f t="shared" si="52"/>
        <v/>
      </c>
      <c r="S1120" s="75">
        <f t="shared" si="53"/>
        <v>0</v>
      </c>
    </row>
    <row r="1121" spans="1:19" x14ac:dyDescent="0.25">
      <c r="A1121" s="55"/>
      <c r="B1121" s="111"/>
      <c r="C1121" s="112"/>
      <c r="D1121" s="113"/>
      <c r="E1121" s="113"/>
      <c r="F1121" s="112"/>
      <c r="G1121" s="114"/>
      <c r="H1121" s="115"/>
      <c r="I1121" s="55"/>
      <c r="L1121" s="53" t="str">
        <f>IF(OR(F1121="", G1121=""), "", IFERROR(INDEX('Sub Contractors'!$C$11:$C$49, MATCH(F1121, 'Sub Contractors'!$B$11:$B$49, 0)), ""))</f>
        <v/>
      </c>
      <c r="M1121" s="44" t="str">
        <f t="shared" si="51"/>
        <v/>
      </c>
      <c r="O1121" s="19" t="str">
        <f>IF($B1121="", "", IF(OR($B1121&lt;'Intro &amp; Setup'!$BS$4, $B1121&gt;'Intro &amp; Setup'!$BS$2), "X", ""))</f>
        <v/>
      </c>
      <c r="Q1121" s="19" t="str">
        <f t="shared" si="52"/>
        <v/>
      </c>
      <c r="S1121" s="75">
        <f t="shared" si="53"/>
        <v>0</v>
      </c>
    </row>
    <row r="1122" spans="1:19" x14ac:dyDescent="0.25">
      <c r="A1122" s="55"/>
      <c r="B1122" s="111"/>
      <c r="C1122" s="112"/>
      <c r="D1122" s="113"/>
      <c r="E1122" s="113"/>
      <c r="F1122" s="112"/>
      <c r="G1122" s="114"/>
      <c r="H1122" s="115"/>
      <c r="I1122" s="55"/>
      <c r="L1122" s="53" t="str">
        <f>IF(OR(F1122="", G1122=""), "", IFERROR(INDEX('Sub Contractors'!$C$11:$C$49, MATCH(F1122, 'Sub Contractors'!$B$11:$B$49, 0)), ""))</f>
        <v/>
      </c>
      <c r="M1122" s="44" t="str">
        <f t="shared" si="51"/>
        <v/>
      </c>
      <c r="O1122" s="19" t="str">
        <f>IF($B1122="", "", IF(OR($B1122&lt;'Intro &amp; Setup'!$BS$4, $B1122&gt;'Intro &amp; Setup'!$BS$2), "X", ""))</f>
        <v/>
      </c>
      <c r="Q1122" s="19" t="str">
        <f t="shared" si="52"/>
        <v/>
      </c>
      <c r="S1122" s="75">
        <f t="shared" si="53"/>
        <v>0</v>
      </c>
    </row>
    <row r="1123" spans="1:19" x14ac:dyDescent="0.25">
      <c r="A1123" s="55"/>
      <c r="B1123" s="111"/>
      <c r="C1123" s="112"/>
      <c r="D1123" s="113"/>
      <c r="E1123" s="113"/>
      <c r="F1123" s="112"/>
      <c r="G1123" s="114"/>
      <c r="H1123" s="115"/>
      <c r="I1123" s="55"/>
      <c r="L1123" s="53" t="str">
        <f>IF(OR(F1123="", G1123=""), "", IFERROR(INDEX('Sub Contractors'!$C$11:$C$49, MATCH(F1123, 'Sub Contractors'!$B$11:$B$49, 0)), ""))</f>
        <v/>
      </c>
      <c r="M1123" s="44" t="str">
        <f t="shared" si="51"/>
        <v/>
      </c>
      <c r="O1123" s="19" t="str">
        <f>IF($B1123="", "", IF(OR($B1123&lt;'Intro &amp; Setup'!$BS$4, $B1123&gt;'Intro &amp; Setup'!$BS$2), "X", ""))</f>
        <v/>
      </c>
      <c r="Q1123" s="19" t="str">
        <f t="shared" si="52"/>
        <v/>
      </c>
      <c r="S1123" s="75">
        <f t="shared" si="53"/>
        <v>0</v>
      </c>
    </row>
    <row r="1124" spans="1:19" x14ac:dyDescent="0.25">
      <c r="A1124" s="55"/>
      <c r="B1124" s="111"/>
      <c r="C1124" s="112"/>
      <c r="D1124" s="113"/>
      <c r="E1124" s="113"/>
      <c r="F1124" s="112"/>
      <c r="G1124" s="114"/>
      <c r="H1124" s="115"/>
      <c r="I1124" s="55"/>
      <c r="L1124" s="53" t="str">
        <f>IF(OR(F1124="", G1124=""), "", IFERROR(INDEX('Sub Contractors'!$C$11:$C$49, MATCH(F1124, 'Sub Contractors'!$B$11:$B$49, 0)), ""))</f>
        <v/>
      </c>
      <c r="M1124" s="44" t="str">
        <f t="shared" si="51"/>
        <v/>
      </c>
      <c r="O1124" s="19" t="str">
        <f>IF($B1124="", "", IF(OR($B1124&lt;'Intro &amp; Setup'!$BS$4, $B1124&gt;'Intro &amp; Setup'!$BS$2), "X", ""))</f>
        <v/>
      </c>
      <c r="Q1124" s="19" t="str">
        <f t="shared" si="52"/>
        <v/>
      </c>
      <c r="S1124" s="75">
        <f t="shared" si="53"/>
        <v>0</v>
      </c>
    </row>
    <row r="1125" spans="1:19" x14ac:dyDescent="0.25">
      <c r="A1125" s="55"/>
      <c r="B1125" s="111"/>
      <c r="C1125" s="112"/>
      <c r="D1125" s="113"/>
      <c r="E1125" s="113"/>
      <c r="F1125" s="112"/>
      <c r="G1125" s="114"/>
      <c r="H1125" s="115"/>
      <c r="I1125" s="55"/>
      <c r="L1125" s="53" t="str">
        <f>IF(OR(F1125="", G1125=""), "", IFERROR(INDEX('Sub Contractors'!$C$11:$C$49, MATCH(F1125, 'Sub Contractors'!$B$11:$B$49, 0)), ""))</f>
        <v/>
      </c>
      <c r="M1125" s="44" t="str">
        <f t="shared" si="51"/>
        <v/>
      </c>
      <c r="O1125" s="19" t="str">
        <f>IF($B1125="", "", IF(OR($B1125&lt;'Intro &amp; Setup'!$BS$4, $B1125&gt;'Intro &amp; Setup'!$BS$2), "X", ""))</f>
        <v/>
      </c>
      <c r="Q1125" s="19" t="str">
        <f t="shared" si="52"/>
        <v/>
      </c>
      <c r="S1125" s="75">
        <f t="shared" si="53"/>
        <v>0</v>
      </c>
    </row>
    <row r="1126" spans="1:19" x14ac:dyDescent="0.25">
      <c r="A1126" s="55"/>
      <c r="B1126" s="111"/>
      <c r="C1126" s="112"/>
      <c r="D1126" s="113"/>
      <c r="E1126" s="113"/>
      <c r="F1126" s="112"/>
      <c r="G1126" s="114"/>
      <c r="H1126" s="115"/>
      <c r="I1126" s="55"/>
      <c r="L1126" s="53" t="str">
        <f>IF(OR(F1126="", G1126=""), "", IFERROR(INDEX('Sub Contractors'!$C$11:$C$49, MATCH(F1126, 'Sub Contractors'!$B$11:$B$49, 0)), ""))</f>
        <v/>
      </c>
      <c r="M1126" s="44" t="str">
        <f t="shared" si="51"/>
        <v/>
      </c>
      <c r="O1126" s="19" t="str">
        <f>IF($B1126="", "", IF(OR($B1126&lt;'Intro &amp; Setup'!$BS$4, $B1126&gt;'Intro &amp; Setup'!$BS$2), "X", ""))</f>
        <v/>
      </c>
      <c r="Q1126" s="19" t="str">
        <f t="shared" si="52"/>
        <v/>
      </c>
      <c r="S1126" s="75">
        <f t="shared" si="53"/>
        <v>0</v>
      </c>
    </row>
    <row r="1127" spans="1:19" x14ac:dyDescent="0.25">
      <c r="A1127" s="55"/>
      <c r="B1127" s="111"/>
      <c r="C1127" s="112"/>
      <c r="D1127" s="113"/>
      <c r="E1127" s="113"/>
      <c r="F1127" s="112"/>
      <c r="G1127" s="114"/>
      <c r="H1127" s="115"/>
      <c r="I1127" s="55"/>
      <c r="L1127" s="53" t="str">
        <f>IF(OR(F1127="", G1127=""), "", IFERROR(INDEX('Sub Contractors'!$C$11:$C$49, MATCH(F1127, 'Sub Contractors'!$B$11:$B$49, 0)), ""))</f>
        <v/>
      </c>
      <c r="M1127" s="44" t="str">
        <f t="shared" si="51"/>
        <v/>
      </c>
      <c r="O1127" s="19" t="str">
        <f>IF($B1127="", "", IF(OR($B1127&lt;'Intro &amp; Setup'!$BS$4, $B1127&gt;'Intro &amp; Setup'!$BS$2), "X", ""))</f>
        <v/>
      </c>
      <c r="Q1127" s="19" t="str">
        <f t="shared" si="52"/>
        <v/>
      </c>
      <c r="S1127" s="75">
        <f t="shared" si="53"/>
        <v>0</v>
      </c>
    </row>
    <row r="1128" spans="1:19" x14ac:dyDescent="0.25">
      <c r="A1128" s="55"/>
      <c r="B1128" s="111"/>
      <c r="C1128" s="112"/>
      <c r="D1128" s="113"/>
      <c r="E1128" s="113"/>
      <c r="F1128" s="112"/>
      <c r="G1128" s="114"/>
      <c r="H1128" s="115"/>
      <c r="I1128" s="55"/>
      <c r="L1128" s="53" t="str">
        <f>IF(OR(F1128="", G1128=""), "", IFERROR(INDEX('Sub Contractors'!$C$11:$C$49, MATCH(F1128, 'Sub Contractors'!$B$11:$B$49, 0)), ""))</f>
        <v/>
      </c>
      <c r="M1128" s="44" t="str">
        <f t="shared" si="51"/>
        <v/>
      </c>
      <c r="O1128" s="19" t="str">
        <f>IF($B1128="", "", IF(OR($B1128&lt;'Intro &amp; Setup'!$BS$4, $B1128&gt;'Intro &amp; Setup'!$BS$2), "X", ""))</f>
        <v/>
      </c>
      <c r="Q1128" s="19" t="str">
        <f t="shared" si="52"/>
        <v/>
      </c>
      <c r="S1128" s="75">
        <f t="shared" si="53"/>
        <v>0</v>
      </c>
    </row>
    <row r="1129" spans="1:19" x14ac:dyDescent="0.25">
      <c r="A1129" s="55"/>
      <c r="B1129" s="111"/>
      <c r="C1129" s="112"/>
      <c r="D1129" s="113"/>
      <c r="E1129" s="113"/>
      <c r="F1129" s="112"/>
      <c r="G1129" s="114"/>
      <c r="H1129" s="115"/>
      <c r="I1129" s="55"/>
      <c r="L1129" s="53" t="str">
        <f>IF(OR(F1129="", G1129=""), "", IFERROR(INDEX('Sub Contractors'!$C$11:$C$49, MATCH(F1129, 'Sub Contractors'!$B$11:$B$49, 0)), ""))</f>
        <v/>
      </c>
      <c r="M1129" s="44" t="str">
        <f t="shared" si="51"/>
        <v/>
      </c>
      <c r="O1129" s="19" t="str">
        <f>IF($B1129="", "", IF(OR($B1129&lt;'Intro &amp; Setup'!$BS$4, $B1129&gt;'Intro &amp; Setup'!$BS$2), "X", ""))</f>
        <v/>
      </c>
      <c r="Q1129" s="19" t="str">
        <f t="shared" si="52"/>
        <v/>
      </c>
      <c r="S1129" s="75">
        <f t="shared" si="53"/>
        <v>0</v>
      </c>
    </row>
    <row r="1130" spans="1:19" x14ac:dyDescent="0.25">
      <c r="A1130" s="55"/>
      <c r="B1130" s="111"/>
      <c r="C1130" s="112"/>
      <c r="D1130" s="113"/>
      <c r="E1130" s="113"/>
      <c r="F1130" s="112"/>
      <c r="G1130" s="114"/>
      <c r="H1130" s="115"/>
      <c r="I1130" s="55"/>
      <c r="L1130" s="53" t="str">
        <f>IF(OR(F1130="", G1130=""), "", IFERROR(INDEX('Sub Contractors'!$C$11:$C$49, MATCH(F1130, 'Sub Contractors'!$B$11:$B$49, 0)), ""))</f>
        <v/>
      </c>
      <c r="M1130" s="44" t="str">
        <f t="shared" si="51"/>
        <v/>
      </c>
      <c r="O1130" s="19" t="str">
        <f>IF($B1130="", "", IF(OR($B1130&lt;'Intro &amp; Setup'!$BS$4, $B1130&gt;'Intro &amp; Setup'!$BS$2), "X", ""))</f>
        <v/>
      </c>
      <c r="Q1130" s="19" t="str">
        <f t="shared" si="52"/>
        <v/>
      </c>
      <c r="S1130" s="75">
        <f t="shared" si="53"/>
        <v>0</v>
      </c>
    </row>
    <row r="1131" spans="1:19" x14ac:dyDescent="0.25">
      <c r="A1131" s="55"/>
      <c r="B1131" s="111"/>
      <c r="C1131" s="112"/>
      <c r="D1131" s="113"/>
      <c r="E1131" s="113"/>
      <c r="F1131" s="112"/>
      <c r="G1131" s="114"/>
      <c r="H1131" s="115"/>
      <c r="I1131" s="55"/>
      <c r="L1131" s="53" t="str">
        <f>IF(OR(F1131="", G1131=""), "", IFERROR(INDEX('Sub Contractors'!$C$11:$C$49, MATCH(F1131, 'Sub Contractors'!$B$11:$B$49, 0)), ""))</f>
        <v/>
      </c>
      <c r="M1131" s="44" t="str">
        <f t="shared" si="51"/>
        <v/>
      </c>
      <c r="O1131" s="19" t="str">
        <f>IF($B1131="", "", IF(OR($B1131&lt;'Intro &amp; Setup'!$BS$4, $B1131&gt;'Intro &amp; Setup'!$BS$2), "X", ""))</f>
        <v/>
      </c>
      <c r="Q1131" s="19" t="str">
        <f t="shared" si="52"/>
        <v/>
      </c>
      <c r="S1131" s="75">
        <f t="shared" si="53"/>
        <v>0</v>
      </c>
    </row>
    <row r="1132" spans="1:19" x14ac:dyDescent="0.25">
      <c r="A1132" s="55"/>
      <c r="B1132" s="111"/>
      <c r="C1132" s="112"/>
      <c r="D1132" s="113"/>
      <c r="E1132" s="113"/>
      <c r="F1132" s="112"/>
      <c r="G1132" s="114"/>
      <c r="H1132" s="115"/>
      <c r="I1132" s="55"/>
      <c r="L1132" s="53" t="str">
        <f>IF(OR(F1132="", G1132=""), "", IFERROR(INDEX('Sub Contractors'!$C$11:$C$49, MATCH(F1132, 'Sub Contractors'!$B$11:$B$49, 0)), ""))</f>
        <v/>
      </c>
      <c r="M1132" s="44" t="str">
        <f t="shared" si="51"/>
        <v/>
      </c>
      <c r="O1132" s="19" t="str">
        <f>IF($B1132="", "", IF(OR($B1132&lt;'Intro &amp; Setup'!$BS$4, $B1132&gt;'Intro &amp; Setup'!$BS$2), "X", ""))</f>
        <v/>
      </c>
      <c r="Q1132" s="19" t="str">
        <f t="shared" si="52"/>
        <v/>
      </c>
      <c r="S1132" s="75">
        <f t="shared" si="53"/>
        <v>0</v>
      </c>
    </row>
    <row r="1133" spans="1:19" x14ac:dyDescent="0.25">
      <c r="A1133" s="55"/>
      <c r="B1133" s="111"/>
      <c r="C1133" s="112"/>
      <c r="D1133" s="113"/>
      <c r="E1133" s="113"/>
      <c r="F1133" s="112"/>
      <c r="G1133" s="114"/>
      <c r="H1133" s="115"/>
      <c r="I1133" s="55"/>
      <c r="L1133" s="53" t="str">
        <f>IF(OR(F1133="", G1133=""), "", IFERROR(INDEX('Sub Contractors'!$C$11:$C$49, MATCH(F1133, 'Sub Contractors'!$B$11:$B$49, 0)), ""))</f>
        <v/>
      </c>
      <c r="M1133" s="44" t="str">
        <f t="shared" si="51"/>
        <v/>
      </c>
      <c r="O1133" s="19" t="str">
        <f>IF($B1133="", "", IF(OR($B1133&lt;'Intro &amp; Setup'!$BS$4, $B1133&gt;'Intro &amp; Setup'!$BS$2), "X", ""))</f>
        <v/>
      </c>
      <c r="Q1133" s="19" t="str">
        <f t="shared" si="52"/>
        <v/>
      </c>
      <c r="S1133" s="75">
        <f t="shared" si="53"/>
        <v>0</v>
      </c>
    </row>
    <row r="1134" spans="1:19" x14ac:dyDescent="0.25">
      <c r="A1134" s="55"/>
      <c r="B1134" s="111"/>
      <c r="C1134" s="112"/>
      <c r="D1134" s="113"/>
      <c r="E1134" s="113"/>
      <c r="F1134" s="112"/>
      <c r="G1134" s="114"/>
      <c r="H1134" s="115"/>
      <c r="I1134" s="55"/>
      <c r="L1134" s="53" t="str">
        <f>IF(OR(F1134="", G1134=""), "", IFERROR(INDEX('Sub Contractors'!$C$11:$C$49, MATCH(F1134, 'Sub Contractors'!$B$11:$B$49, 0)), ""))</f>
        <v/>
      </c>
      <c r="M1134" s="44" t="str">
        <f t="shared" si="51"/>
        <v/>
      </c>
      <c r="O1134" s="19" t="str">
        <f>IF($B1134="", "", IF(OR($B1134&lt;'Intro &amp; Setup'!$BS$4, $B1134&gt;'Intro &amp; Setup'!$BS$2), "X", ""))</f>
        <v/>
      </c>
      <c r="Q1134" s="19" t="str">
        <f t="shared" si="52"/>
        <v/>
      </c>
      <c r="S1134" s="75">
        <f t="shared" si="53"/>
        <v>0</v>
      </c>
    </row>
    <row r="1135" spans="1:19" x14ac:dyDescent="0.25">
      <c r="A1135" s="55"/>
      <c r="B1135" s="111"/>
      <c r="C1135" s="112"/>
      <c r="D1135" s="113"/>
      <c r="E1135" s="113"/>
      <c r="F1135" s="112"/>
      <c r="G1135" s="114"/>
      <c r="H1135" s="115"/>
      <c r="I1135" s="55"/>
      <c r="L1135" s="53" t="str">
        <f>IF(OR(F1135="", G1135=""), "", IFERROR(INDEX('Sub Contractors'!$C$11:$C$49, MATCH(F1135, 'Sub Contractors'!$B$11:$B$49, 0)), ""))</f>
        <v/>
      </c>
      <c r="M1135" s="44" t="str">
        <f t="shared" si="51"/>
        <v/>
      </c>
      <c r="O1135" s="19" t="str">
        <f>IF($B1135="", "", IF(OR($B1135&lt;'Intro &amp; Setup'!$BS$4, $B1135&gt;'Intro &amp; Setup'!$BS$2), "X", ""))</f>
        <v/>
      </c>
      <c r="Q1135" s="19" t="str">
        <f t="shared" si="52"/>
        <v/>
      </c>
      <c r="S1135" s="75">
        <f t="shared" si="53"/>
        <v>0</v>
      </c>
    </row>
    <row r="1136" spans="1:19" x14ac:dyDescent="0.25">
      <c r="A1136" s="55"/>
      <c r="B1136" s="111"/>
      <c r="C1136" s="112"/>
      <c r="D1136" s="113"/>
      <c r="E1136" s="113"/>
      <c r="F1136" s="112"/>
      <c r="G1136" s="114"/>
      <c r="H1136" s="115"/>
      <c r="I1136" s="55"/>
      <c r="L1136" s="53" t="str">
        <f>IF(OR(F1136="", G1136=""), "", IFERROR(INDEX('Sub Contractors'!$C$11:$C$49, MATCH(F1136, 'Sub Contractors'!$B$11:$B$49, 0)), ""))</f>
        <v/>
      </c>
      <c r="M1136" s="44" t="str">
        <f t="shared" si="51"/>
        <v/>
      </c>
      <c r="O1136" s="19" t="str">
        <f>IF($B1136="", "", IF(OR($B1136&lt;'Intro &amp; Setup'!$BS$4, $B1136&gt;'Intro &amp; Setup'!$BS$2), "X", ""))</f>
        <v/>
      </c>
      <c r="Q1136" s="19" t="str">
        <f t="shared" si="52"/>
        <v/>
      </c>
      <c r="S1136" s="75">
        <f t="shared" si="53"/>
        <v>0</v>
      </c>
    </row>
    <row r="1137" spans="1:19" x14ac:dyDescent="0.25">
      <c r="A1137" s="55"/>
      <c r="B1137" s="111"/>
      <c r="C1137" s="112"/>
      <c r="D1137" s="113"/>
      <c r="E1137" s="113"/>
      <c r="F1137" s="112"/>
      <c r="G1137" s="114"/>
      <c r="H1137" s="115"/>
      <c r="I1137" s="55"/>
      <c r="L1137" s="53" t="str">
        <f>IF(OR(F1137="", G1137=""), "", IFERROR(INDEX('Sub Contractors'!$C$11:$C$49, MATCH(F1137, 'Sub Contractors'!$B$11:$B$49, 0)), ""))</f>
        <v/>
      </c>
      <c r="M1137" s="44" t="str">
        <f t="shared" si="51"/>
        <v/>
      </c>
      <c r="O1137" s="19" t="str">
        <f>IF($B1137="", "", IF(OR($B1137&lt;'Intro &amp; Setup'!$BS$4, $B1137&gt;'Intro &amp; Setup'!$BS$2), "X", ""))</f>
        <v/>
      </c>
      <c r="Q1137" s="19" t="str">
        <f t="shared" si="52"/>
        <v/>
      </c>
      <c r="S1137" s="75">
        <f t="shared" si="53"/>
        <v>0</v>
      </c>
    </row>
    <row r="1138" spans="1:19" x14ac:dyDescent="0.25">
      <c r="A1138" s="55"/>
      <c r="B1138" s="111"/>
      <c r="C1138" s="112"/>
      <c r="D1138" s="113"/>
      <c r="E1138" s="113"/>
      <c r="F1138" s="112"/>
      <c r="G1138" s="114"/>
      <c r="H1138" s="115"/>
      <c r="I1138" s="55"/>
      <c r="L1138" s="53" t="str">
        <f>IF(OR(F1138="", G1138=""), "", IFERROR(INDEX('Sub Contractors'!$C$11:$C$49, MATCH(F1138, 'Sub Contractors'!$B$11:$B$49, 0)), ""))</f>
        <v/>
      </c>
      <c r="M1138" s="44" t="str">
        <f t="shared" si="51"/>
        <v/>
      </c>
      <c r="O1138" s="19" t="str">
        <f>IF($B1138="", "", IF(OR($B1138&lt;'Intro &amp; Setup'!$BS$4, $B1138&gt;'Intro &amp; Setup'!$BS$2), "X", ""))</f>
        <v/>
      </c>
      <c r="Q1138" s="19" t="str">
        <f t="shared" si="52"/>
        <v/>
      </c>
      <c r="S1138" s="75">
        <f t="shared" si="53"/>
        <v>0</v>
      </c>
    </row>
    <row r="1139" spans="1:19" x14ac:dyDescent="0.25">
      <c r="A1139" s="55"/>
      <c r="B1139" s="111"/>
      <c r="C1139" s="112"/>
      <c r="D1139" s="113"/>
      <c r="E1139" s="113"/>
      <c r="F1139" s="112"/>
      <c r="G1139" s="114"/>
      <c r="H1139" s="115"/>
      <c r="I1139" s="55"/>
      <c r="L1139" s="53" t="str">
        <f>IF(OR(F1139="", G1139=""), "", IFERROR(INDEX('Sub Contractors'!$C$11:$C$49, MATCH(F1139, 'Sub Contractors'!$B$11:$B$49, 0)), ""))</f>
        <v/>
      </c>
      <c r="M1139" s="44" t="str">
        <f t="shared" si="51"/>
        <v/>
      </c>
      <c r="O1139" s="19" t="str">
        <f>IF($B1139="", "", IF(OR($B1139&lt;'Intro &amp; Setup'!$BS$4, $B1139&gt;'Intro &amp; Setup'!$BS$2), "X", ""))</f>
        <v/>
      </c>
      <c r="Q1139" s="19" t="str">
        <f t="shared" si="52"/>
        <v/>
      </c>
      <c r="S1139" s="75">
        <f t="shared" si="53"/>
        <v>0</v>
      </c>
    </row>
    <row r="1140" spans="1:19" x14ac:dyDescent="0.25">
      <c r="A1140" s="55"/>
      <c r="B1140" s="111"/>
      <c r="C1140" s="112"/>
      <c r="D1140" s="113"/>
      <c r="E1140" s="113"/>
      <c r="F1140" s="112"/>
      <c r="G1140" s="114"/>
      <c r="H1140" s="115"/>
      <c r="I1140" s="55"/>
      <c r="L1140" s="53" t="str">
        <f>IF(OR(F1140="", G1140=""), "", IFERROR(INDEX('Sub Contractors'!$C$11:$C$49, MATCH(F1140, 'Sub Contractors'!$B$11:$B$49, 0)), ""))</f>
        <v/>
      </c>
      <c r="M1140" s="44" t="str">
        <f t="shared" si="51"/>
        <v/>
      </c>
      <c r="O1140" s="19" t="str">
        <f>IF($B1140="", "", IF(OR($B1140&lt;'Intro &amp; Setup'!$BS$4, $B1140&gt;'Intro &amp; Setup'!$BS$2), "X", ""))</f>
        <v/>
      </c>
      <c r="Q1140" s="19" t="str">
        <f t="shared" si="52"/>
        <v/>
      </c>
      <c r="S1140" s="75">
        <f t="shared" si="53"/>
        <v>0</v>
      </c>
    </row>
    <row r="1141" spans="1:19" x14ac:dyDescent="0.25">
      <c r="A1141" s="55"/>
      <c r="B1141" s="111"/>
      <c r="C1141" s="112"/>
      <c r="D1141" s="113"/>
      <c r="E1141" s="113"/>
      <c r="F1141" s="112"/>
      <c r="G1141" s="114"/>
      <c r="H1141" s="115"/>
      <c r="I1141" s="55"/>
      <c r="L1141" s="53" t="str">
        <f>IF(OR(F1141="", G1141=""), "", IFERROR(INDEX('Sub Contractors'!$C$11:$C$49, MATCH(F1141, 'Sub Contractors'!$B$11:$B$49, 0)), ""))</f>
        <v/>
      </c>
      <c r="M1141" s="44" t="str">
        <f t="shared" si="51"/>
        <v/>
      </c>
      <c r="O1141" s="19" t="str">
        <f>IF($B1141="", "", IF(OR($B1141&lt;'Intro &amp; Setup'!$BS$4, $B1141&gt;'Intro &amp; Setup'!$BS$2), "X", ""))</f>
        <v/>
      </c>
      <c r="Q1141" s="19" t="str">
        <f t="shared" si="52"/>
        <v/>
      </c>
      <c r="S1141" s="75">
        <f t="shared" si="53"/>
        <v>0</v>
      </c>
    </row>
    <row r="1142" spans="1:19" x14ac:dyDescent="0.25">
      <c r="A1142" s="55"/>
      <c r="B1142" s="111"/>
      <c r="C1142" s="112"/>
      <c r="D1142" s="113"/>
      <c r="E1142" s="113"/>
      <c r="F1142" s="112"/>
      <c r="G1142" s="114"/>
      <c r="H1142" s="115"/>
      <c r="I1142" s="55"/>
      <c r="L1142" s="53" t="str">
        <f>IF(OR(F1142="", G1142=""), "", IFERROR(INDEX('Sub Contractors'!$C$11:$C$49, MATCH(F1142, 'Sub Contractors'!$B$11:$B$49, 0)), ""))</f>
        <v/>
      </c>
      <c r="M1142" s="44" t="str">
        <f t="shared" si="51"/>
        <v/>
      </c>
      <c r="O1142" s="19" t="str">
        <f>IF($B1142="", "", IF(OR($B1142&lt;'Intro &amp; Setup'!$BS$4, $B1142&gt;'Intro &amp; Setup'!$BS$2), "X", ""))</f>
        <v/>
      </c>
      <c r="Q1142" s="19" t="str">
        <f t="shared" si="52"/>
        <v/>
      </c>
      <c r="S1142" s="75">
        <f t="shared" si="53"/>
        <v>0</v>
      </c>
    </row>
    <row r="1143" spans="1:19" x14ac:dyDescent="0.25">
      <c r="A1143" s="55"/>
      <c r="B1143" s="111"/>
      <c r="C1143" s="112"/>
      <c r="D1143" s="113"/>
      <c r="E1143" s="113"/>
      <c r="F1143" s="112"/>
      <c r="G1143" s="114"/>
      <c r="H1143" s="115"/>
      <c r="I1143" s="55"/>
      <c r="L1143" s="53" t="str">
        <f>IF(OR(F1143="", G1143=""), "", IFERROR(INDEX('Sub Contractors'!$C$11:$C$49, MATCH(F1143, 'Sub Contractors'!$B$11:$B$49, 0)), ""))</f>
        <v/>
      </c>
      <c r="M1143" s="44" t="str">
        <f t="shared" si="51"/>
        <v/>
      </c>
      <c r="O1143" s="19" t="str">
        <f>IF($B1143="", "", IF(OR($B1143&lt;'Intro &amp; Setup'!$BS$4, $B1143&gt;'Intro &amp; Setup'!$BS$2), "X", ""))</f>
        <v/>
      </c>
      <c r="Q1143" s="19" t="str">
        <f t="shared" si="52"/>
        <v/>
      </c>
      <c r="S1143" s="75">
        <f t="shared" si="53"/>
        <v>0</v>
      </c>
    </row>
    <row r="1144" spans="1:19" x14ac:dyDescent="0.25">
      <c r="A1144" s="55"/>
      <c r="B1144" s="111"/>
      <c r="C1144" s="112"/>
      <c r="D1144" s="113"/>
      <c r="E1144" s="113"/>
      <c r="F1144" s="112"/>
      <c r="G1144" s="114"/>
      <c r="H1144" s="115"/>
      <c r="I1144" s="55"/>
      <c r="L1144" s="53" t="str">
        <f>IF(OR(F1144="", G1144=""), "", IFERROR(INDEX('Sub Contractors'!$C$11:$C$49, MATCH(F1144, 'Sub Contractors'!$B$11:$B$49, 0)), ""))</f>
        <v/>
      </c>
      <c r="M1144" s="44" t="str">
        <f t="shared" si="51"/>
        <v/>
      </c>
      <c r="O1144" s="19" t="str">
        <f>IF($B1144="", "", IF(OR($B1144&lt;'Intro &amp; Setup'!$BS$4, $B1144&gt;'Intro &amp; Setup'!$BS$2), "X", ""))</f>
        <v/>
      </c>
      <c r="Q1144" s="19" t="str">
        <f t="shared" si="52"/>
        <v/>
      </c>
      <c r="S1144" s="75">
        <f t="shared" si="53"/>
        <v>0</v>
      </c>
    </row>
    <row r="1145" spans="1:19" x14ac:dyDescent="0.25">
      <c r="A1145" s="55"/>
      <c r="B1145" s="111"/>
      <c r="C1145" s="112"/>
      <c r="D1145" s="113"/>
      <c r="E1145" s="113"/>
      <c r="F1145" s="112"/>
      <c r="G1145" s="114"/>
      <c r="H1145" s="115"/>
      <c r="I1145" s="55"/>
      <c r="L1145" s="53" t="str">
        <f>IF(OR(F1145="", G1145=""), "", IFERROR(INDEX('Sub Contractors'!$C$11:$C$49, MATCH(F1145, 'Sub Contractors'!$B$11:$B$49, 0)), ""))</f>
        <v/>
      </c>
      <c r="M1145" s="44" t="str">
        <f t="shared" si="51"/>
        <v/>
      </c>
      <c r="O1145" s="19" t="str">
        <f>IF($B1145="", "", IF(OR($B1145&lt;'Intro &amp; Setup'!$BS$4, $B1145&gt;'Intro &amp; Setup'!$BS$2), "X", ""))</f>
        <v/>
      </c>
      <c r="Q1145" s="19" t="str">
        <f t="shared" si="52"/>
        <v/>
      </c>
      <c r="S1145" s="75">
        <f t="shared" si="53"/>
        <v>0</v>
      </c>
    </row>
    <row r="1146" spans="1:19" x14ac:dyDescent="0.25">
      <c r="A1146" s="55"/>
      <c r="B1146" s="111"/>
      <c r="C1146" s="112"/>
      <c r="D1146" s="113"/>
      <c r="E1146" s="113"/>
      <c r="F1146" s="112"/>
      <c r="G1146" s="114"/>
      <c r="H1146" s="115"/>
      <c r="I1146" s="55"/>
      <c r="L1146" s="53" t="str">
        <f>IF(OR(F1146="", G1146=""), "", IFERROR(INDEX('Sub Contractors'!$C$11:$C$49, MATCH(F1146, 'Sub Contractors'!$B$11:$B$49, 0)), ""))</f>
        <v/>
      </c>
      <c r="M1146" s="44" t="str">
        <f t="shared" si="51"/>
        <v/>
      </c>
      <c r="O1146" s="19" t="str">
        <f>IF($B1146="", "", IF(OR($B1146&lt;'Intro &amp; Setup'!$BS$4, $B1146&gt;'Intro &amp; Setup'!$BS$2), "X", ""))</f>
        <v/>
      </c>
      <c r="Q1146" s="19" t="str">
        <f t="shared" si="52"/>
        <v/>
      </c>
      <c r="S1146" s="75">
        <f t="shared" si="53"/>
        <v>0</v>
      </c>
    </row>
    <row r="1147" spans="1:19" x14ac:dyDescent="0.25">
      <c r="A1147" s="55"/>
      <c r="B1147" s="111"/>
      <c r="C1147" s="112"/>
      <c r="D1147" s="113"/>
      <c r="E1147" s="113"/>
      <c r="F1147" s="112"/>
      <c r="G1147" s="114"/>
      <c r="H1147" s="115"/>
      <c r="I1147" s="55"/>
      <c r="L1147" s="53" t="str">
        <f>IF(OR(F1147="", G1147=""), "", IFERROR(INDEX('Sub Contractors'!$C$11:$C$49, MATCH(F1147, 'Sub Contractors'!$B$11:$B$49, 0)), ""))</f>
        <v/>
      </c>
      <c r="M1147" s="44" t="str">
        <f t="shared" si="51"/>
        <v/>
      </c>
      <c r="O1147" s="19" t="str">
        <f>IF($B1147="", "", IF(OR($B1147&lt;'Intro &amp; Setup'!$BS$4, $B1147&gt;'Intro &amp; Setup'!$BS$2), "X", ""))</f>
        <v/>
      </c>
      <c r="Q1147" s="19" t="str">
        <f t="shared" si="52"/>
        <v/>
      </c>
      <c r="S1147" s="75">
        <f t="shared" si="53"/>
        <v>0</v>
      </c>
    </row>
    <row r="1148" spans="1:19" x14ac:dyDescent="0.25">
      <c r="A1148" s="55"/>
      <c r="B1148" s="111"/>
      <c r="C1148" s="112"/>
      <c r="D1148" s="113"/>
      <c r="E1148" s="113"/>
      <c r="F1148" s="112"/>
      <c r="G1148" s="114"/>
      <c r="H1148" s="115"/>
      <c r="I1148" s="55"/>
      <c r="L1148" s="53" t="str">
        <f>IF(OR(F1148="", G1148=""), "", IFERROR(INDEX('Sub Contractors'!$C$11:$C$49, MATCH(F1148, 'Sub Contractors'!$B$11:$B$49, 0)), ""))</f>
        <v/>
      </c>
      <c r="M1148" s="44" t="str">
        <f t="shared" si="51"/>
        <v/>
      </c>
      <c r="O1148" s="19" t="str">
        <f>IF($B1148="", "", IF(OR($B1148&lt;'Intro &amp; Setup'!$BS$4, $B1148&gt;'Intro &amp; Setup'!$BS$2), "X", ""))</f>
        <v/>
      </c>
      <c r="Q1148" s="19" t="str">
        <f t="shared" si="52"/>
        <v/>
      </c>
      <c r="S1148" s="75">
        <f t="shared" si="53"/>
        <v>0</v>
      </c>
    </row>
    <row r="1149" spans="1:19" x14ac:dyDescent="0.25">
      <c r="A1149" s="55"/>
      <c r="B1149" s="111"/>
      <c r="C1149" s="112"/>
      <c r="D1149" s="113"/>
      <c r="E1149" s="113"/>
      <c r="F1149" s="112"/>
      <c r="G1149" s="114"/>
      <c r="H1149" s="115"/>
      <c r="I1149" s="55"/>
      <c r="L1149" s="53" t="str">
        <f>IF(OR(F1149="", G1149=""), "", IFERROR(INDEX('Sub Contractors'!$C$11:$C$49, MATCH(F1149, 'Sub Contractors'!$B$11:$B$49, 0)), ""))</f>
        <v/>
      </c>
      <c r="M1149" s="44" t="str">
        <f t="shared" si="51"/>
        <v/>
      </c>
      <c r="O1149" s="19" t="str">
        <f>IF($B1149="", "", IF(OR($B1149&lt;'Intro &amp; Setup'!$BS$4, $B1149&gt;'Intro &amp; Setup'!$BS$2), "X", ""))</f>
        <v/>
      </c>
      <c r="Q1149" s="19" t="str">
        <f t="shared" si="52"/>
        <v/>
      </c>
      <c r="S1149" s="75">
        <f t="shared" si="53"/>
        <v>0</v>
      </c>
    </row>
    <row r="1150" spans="1:19" x14ac:dyDescent="0.25">
      <c r="A1150" s="55"/>
      <c r="B1150" s="111"/>
      <c r="C1150" s="112"/>
      <c r="D1150" s="113"/>
      <c r="E1150" s="113"/>
      <c r="F1150" s="112"/>
      <c r="G1150" s="114"/>
      <c r="H1150" s="115"/>
      <c r="I1150" s="55"/>
      <c r="L1150" s="53" t="str">
        <f>IF(OR(F1150="", G1150=""), "", IFERROR(INDEX('Sub Contractors'!$C$11:$C$49, MATCH(F1150, 'Sub Contractors'!$B$11:$B$49, 0)), ""))</f>
        <v/>
      </c>
      <c r="M1150" s="44" t="str">
        <f t="shared" si="51"/>
        <v/>
      </c>
      <c r="O1150" s="19" t="str">
        <f>IF($B1150="", "", IF(OR($B1150&lt;'Intro &amp; Setup'!$BS$4, $B1150&gt;'Intro &amp; Setup'!$BS$2), "X", ""))</f>
        <v/>
      </c>
      <c r="Q1150" s="19" t="str">
        <f t="shared" si="52"/>
        <v/>
      </c>
      <c r="S1150" s="75">
        <f t="shared" si="53"/>
        <v>0</v>
      </c>
    </row>
    <row r="1151" spans="1:19" x14ac:dyDescent="0.25">
      <c r="A1151" s="55"/>
      <c r="B1151" s="111"/>
      <c r="C1151" s="112"/>
      <c r="D1151" s="113"/>
      <c r="E1151" s="113"/>
      <c r="F1151" s="112"/>
      <c r="G1151" s="114"/>
      <c r="H1151" s="115"/>
      <c r="I1151" s="55"/>
      <c r="L1151" s="53" t="str">
        <f>IF(OR(F1151="", G1151=""), "", IFERROR(INDEX('Sub Contractors'!$C$11:$C$49, MATCH(F1151, 'Sub Contractors'!$B$11:$B$49, 0)), ""))</f>
        <v/>
      </c>
      <c r="M1151" s="44" t="str">
        <f t="shared" si="51"/>
        <v/>
      </c>
      <c r="O1151" s="19" t="str">
        <f>IF($B1151="", "", IF(OR($B1151&lt;'Intro &amp; Setup'!$BS$4, $B1151&gt;'Intro &amp; Setup'!$BS$2), "X", ""))</f>
        <v/>
      </c>
      <c r="Q1151" s="19" t="str">
        <f t="shared" si="52"/>
        <v/>
      </c>
      <c r="S1151" s="75">
        <f t="shared" si="53"/>
        <v>0</v>
      </c>
    </row>
    <row r="1152" spans="1:19" x14ac:dyDescent="0.25">
      <c r="A1152" s="55"/>
      <c r="B1152" s="111"/>
      <c r="C1152" s="112"/>
      <c r="D1152" s="113"/>
      <c r="E1152" s="113"/>
      <c r="F1152" s="112"/>
      <c r="G1152" s="114"/>
      <c r="H1152" s="115"/>
      <c r="I1152" s="55"/>
      <c r="L1152" s="53" t="str">
        <f>IF(OR(F1152="", G1152=""), "", IFERROR(INDEX('Sub Contractors'!$C$11:$C$49, MATCH(F1152, 'Sub Contractors'!$B$11:$B$49, 0)), ""))</f>
        <v/>
      </c>
      <c r="M1152" s="44" t="str">
        <f t="shared" si="51"/>
        <v/>
      </c>
      <c r="O1152" s="19" t="str">
        <f>IF($B1152="", "", IF(OR($B1152&lt;'Intro &amp; Setup'!$BS$4, $B1152&gt;'Intro &amp; Setup'!$BS$2), "X", ""))</f>
        <v/>
      </c>
      <c r="Q1152" s="19" t="str">
        <f t="shared" si="52"/>
        <v/>
      </c>
      <c r="S1152" s="75">
        <f t="shared" si="53"/>
        <v>0</v>
      </c>
    </row>
    <row r="1153" spans="1:19" x14ac:dyDescent="0.25">
      <c r="A1153" s="55"/>
      <c r="B1153" s="111"/>
      <c r="C1153" s="112"/>
      <c r="D1153" s="113"/>
      <c r="E1153" s="113"/>
      <c r="F1153" s="112"/>
      <c r="G1153" s="114"/>
      <c r="H1153" s="115"/>
      <c r="I1153" s="55"/>
      <c r="L1153" s="53" t="str">
        <f>IF(OR(F1153="", G1153=""), "", IFERROR(INDEX('Sub Contractors'!$C$11:$C$49, MATCH(F1153, 'Sub Contractors'!$B$11:$B$49, 0)), ""))</f>
        <v/>
      </c>
      <c r="M1153" s="44" t="str">
        <f t="shared" si="51"/>
        <v/>
      </c>
      <c r="O1153" s="19" t="str">
        <f>IF($B1153="", "", IF(OR($B1153&lt;'Intro &amp; Setup'!$BS$4, $B1153&gt;'Intro &amp; Setup'!$BS$2), "X", ""))</f>
        <v/>
      </c>
      <c r="Q1153" s="19" t="str">
        <f t="shared" si="52"/>
        <v/>
      </c>
      <c r="S1153" s="75">
        <f t="shared" si="53"/>
        <v>0</v>
      </c>
    </row>
    <row r="1154" spans="1:19" x14ac:dyDescent="0.25">
      <c r="A1154" s="55"/>
      <c r="B1154" s="111"/>
      <c r="C1154" s="112"/>
      <c r="D1154" s="113"/>
      <c r="E1154" s="113"/>
      <c r="F1154" s="112"/>
      <c r="G1154" s="114"/>
      <c r="H1154" s="115"/>
      <c r="I1154" s="55"/>
      <c r="L1154" s="53" t="str">
        <f>IF(OR(F1154="", G1154=""), "", IFERROR(INDEX('Sub Contractors'!$C$11:$C$49, MATCH(F1154, 'Sub Contractors'!$B$11:$B$49, 0)), ""))</f>
        <v/>
      </c>
      <c r="M1154" s="44" t="str">
        <f t="shared" si="51"/>
        <v/>
      </c>
      <c r="O1154" s="19" t="str">
        <f>IF($B1154="", "", IF(OR($B1154&lt;'Intro &amp; Setup'!$BS$4, $B1154&gt;'Intro &amp; Setup'!$BS$2), "X", ""))</f>
        <v/>
      </c>
      <c r="Q1154" s="19" t="str">
        <f t="shared" si="52"/>
        <v/>
      </c>
      <c r="S1154" s="75">
        <f t="shared" si="53"/>
        <v>0</v>
      </c>
    </row>
    <row r="1155" spans="1:19" x14ac:dyDescent="0.25">
      <c r="A1155" s="55"/>
      <c r="B1155" s="111"/>
      <c r="C1155" s="112"/>
      <c r="D1155" s="113"/>
      <c r="E1155" s="113"/>
      <c r="F1155" s="112"/>
      <c r="G1155" s="114"/>
      <c r="H1155" s="115"/>
      <c r="I1155" s="55"/>
      <c r="L1155" s="53" t="str">
        <f>IF(OR(F1155="", G1155=""), "", IFERROR(INDEX('Sub Contractors'!$C$11:$C$49, MATCH(F1155, 'Sub Contractors'!$B$11:$B$49, 0)), ""))</f>
        <v/>
      </c>
      <c r="M1155" s="44" t="str">
        <f t="shared" si="51"/>
        <v/>
      </c>
      <c r="O1155" s="19" t="str">
        <f>IF($B1155="", "", IF(OR($B1155&lt;'Intro &amp; Setup'!$BS$4, $B1155&gt;'Intro &amp; Setup'!$BS$2), "X", ""))</f>
        <v/>
      </c>
      <c r="Q1155" s="19" t="str">
        <f t="shared" si="52"/>
        <v/>
      </c>
      <c r="S1155" s="75">
        <f t="shared" si="53"/>
        <v>0</v>
      </c>
    </row>
    <row r="1156" spans="1:19" x14ac:dyDescent="0.25">
      <c r="A1156" s="55"/>
      <c r="B1156" s="111"/>
      <c r="C1156" s="112"/>
      <c r="D1156" s="113"/>
      <c r="E1156" s="113"/>
      <c r="F1156" s="112"/>
      <c r="G1156" s="114"/>
      <c r="H1156" s="115"/>
      <c r="I1156" s="55"/>
      <c r="L1156" s="53" t="str">
        <f>IF(OR(F1156="", G1156=""), "", IFERROR(INDEX('Sub Contractors'!$C$11:$C$49, MATCH(F1156, 'Sub Contractors'!$B$11:$B$49, 0)), ""))</f>
        <v/>
      </c>
      <c r="M1156" s="44" t="str">
        <f t="shared" si="51"/>
        <v/>
      </c>
      <c r="O1156" s="19" t="str">
        <f>IF($B1156="", "", IF(OR($B1156&lt;'Intro &amp; Setup'!$BS$4, $B1156&gt;'Intro &amp; Setup'!$BS$2), "X", ""))</f>
        <v/>
      </c>
      <c r="Q1156" s="19" t="str">
        <f t="shared" si="52"/>
        <v/>
      </c>
      <c r="S1156" s="75">
        <f t="shared" si="53"/>
        <v>0</v>
      </c>
    </row>
    <row r="1157" spans="1:19" x14ac:dyDescent="0.25">
      <c r="A1157" s="55"/>
      <c r="B1157" s="111"/>
      <c r="C1157" s="112"/>
      <c r="D1157" s="113"/>
      <c r="E1157" s="113"/>
      <c r="F1157" s="112"/>
      <c r="G1157" s="114"/>
      <c r="H1157" s="115"/>
      <c r="I1157" s="55"/>
      <c r="L1157" s="53" t="str">
        <f>IF(OR(F1157="", G1157=""), "", IFERROR(INDEX('Sub Contractors'!$C$11:$C$49, MATCH(F1157, 'Sub Contractors'!$B$11:$B$49, 0)), ""))</f>
        <v/>
      </c>
      <c r="M1157" s="44" t="str">
        <f t="shared" si="51"/>
        <v/>
      </c>
      <c r="O1157" s="19" t="str">
        <f>IF($B1157="", "", IF(OR($B1157&lt;'Intro &amp; Setup'!$BS$4, $B1157&gt;'Intro &amp; Setup'!$BS$2), "X", ""))</f>
        <v/>
      </c>
      <c r="Q1157" s="19" t="str">
        <f t="shared" si="52"/>
        <v/>
      </c>
      <c r="S1157" s="75">
        <f t="shared" si="53"/>
        <v>0</v>
      </c>
    </row>
    <row r="1158" spans="1:19" x14ac:dyDescent="0.25">
      <c r="A1158" s="55"/>
      <c r="B1158" s="111"/>
      <c r="C1158" s="112"/>
      <c r="D1158" s="113"/>
      <c r="E1158" s="113"/>
      <c r="F1158" s="112"/>
      <c r="G1158" s="114"/>
      <c r="H1158" s="115"/>
      <c r="I1158" s="55"/>
      <c r="L1158" s="53" t="str">
        <f>IF(OR(F1158="", G1158=""), "", IFERROR(INDEX('Sub Contractors'!$C$11:$C$49, MATCH(F1158, 'Sub Contractors'!$B$11:$B$49, 0)), ""))</f>
        <v/>
      </c>
      <c r="M1158" s="44" t="str">
        <f t="shared" si="51"/>
        <v/>
      </c>
      <c r="O1158" s="19" t="str">
        <f>IF($B1158="", "", IF(OR($B1158&lt;'Intro &amp; Setup'!$BS$4, $B1158&gt;'Intro &amp; Setup'!$BS$2), "X", ""))</f>
        <v/>
      </c>
      <c r="Q1158" s="19" t="str">
        <f t="shared" si="52"/>
        <v/>
      </c>
      <c r="S1158" s="75">
        <f t="shared" si="53"/>
        <v>0</v>
      </c>
    </row>
    <row r="1159" spans="1:19" x14ac:dyDescent="0.25">
      <c r="A1159" s="55"/>
      <c r="B1159" s="111"/>
      <c r="C1159" s="112"/>
      <c r="D1159" s="113"/>
      <c r="E1159" s="113"/>
      <c r="F1159" s="112"/>
      <c r="G1159" s="114"/>
      <c r="H1159" s="115"/>
      <c r="I1159" s="55"/>
      <c r="L1159" s="53" t="str">
        <f>IF(OR(F1159="", G1159=""), "", IFERROR(INDEX('Sub Contractors'!$C$11:$C$49, MATCH(F1159, 'Sub Contractors'!$B$11:$B$49, 0)), ""))</f>
        <v/>
      </c>
      <c r="M1159" s="44" t="str">
        <f t="shared" si="51"/>
        <v/>
      </c>
      <c r="O1159" s="19" t="str">
        <f>IF($B1159="", "", IF(OR($B1159&lt;'Intro &amp; Setup'!$BS$4, $B1159&gt;'Intro &amp; Setup'!$BS$2), "X", ""))</f>
        <v/>
      </c>
      <c r="Q1159" s="19" t="str">
        <f t="shared" si="52"/>
        <v/>
      </c>
      <c r="S1159" s="75">
        <f t="shared" si="53"/>
        <v>0</v>
      </c>
    </row>
    <row r="1160" spans="1:19" x14ac:dyDescent="0.25">
      <c r="A1160" s="55"/>
      <c r="B1160" s="111"/>
      <c r="C1160" s="112"/>
      <c r="D1160" s="113"/>
      <c r="E1160" s="113"/>
      <c r="F1160" s="112"/>
      <c r="G1160" s="114"/>
      <c r="H1160" s="115"/>
      <c r="I1160" s="55"/>
      <c r="L1160" s="53" t="str">
        <f>IF(OR(F1160="", G1160=""), "", IFERROR(INDEX('Sub Contractors'!$C$11:$C$49, MATCH(F1160, 'Sub Contractors'!$B$11:$B$49, 0)), ""))</f>
        <v/>
      </c>
      <c r="M1160" s="44" t="str">
        <f t="shared" si="51"/>
        <v/>
      </c>
      <c r="O1160" s="19" t="str">
        <f>IF($B1160="", "", IF(OR($B1160&lt;'Intro &amp; Setup'!$BS$4, $B1160&gt;'Intro &amp; Setup'!$BS$2), "X", ""))</f>
        <v/>
      </c>
      <c r="Q1160" s="19" t="str">
        <f t="shared" si="52"/>
        <v/>
      </c>
      <c r="S1160" s="75">
        <f t="shared" si="53"/>
        <v>0</v>
      </c>
    </row>
    <row r="1161" spans="1:19" x14ac:dyDescent="0.25">
      <c r="A1161" s="55"/>
      <c r="B1161" s="111"/>
      <c r="C1161" s="112"/>
      <c r="D1161" s="113"/>
      <c r="E1161" s="113"/>
      <c r="F1161" s="112"/>
      <c r="G1161" s="114"/>
      <c r="H1161" s="115"/>
      <c r="I1161" s="55"/>
      <c r="L1161" s="53" t="str">
        <f>IF(OR(F1161="", G1161=""), "", IFERROR(INDEX('Sub Contractors'!$C$11:$C$49, MATCH(F1161, 'Sub Contractors'!$B$11:$B$49, 0)), ""))</f>
        <v/>
      </c>
      <c r="M1161" s="44" t="str">
        <f t="shared" si="51"/>
        <v/>
      </c>
      <c r="O1161" s="19" t="str">
        <f>IF($B1161="", "", IF(OR($B1161&lt;'Intro &amp; Setup'!$BS$4, $B1161&gt;'Intro &amp; Setup'!$BS$2), "X", ""))</f>
        <v/>
      </c>
      <c r="Q1161" s="19" t="str">
        <f t="shared" si="52"/>
        <v/>
      </c>
      <c r="S1161" s="75">
        <f t="shared" si="53"/>
        <v>0</v>
      </c>
    </row>
    <row r="1162" spans="1:19" x14ac:dyDescent="0.25">
      <c r="A1162" s="55"/>
      <c r="B1162" s="111"/>
      <c r="C1162" s="112"/>
      <c r="D1162" s="113"/>
      <c r="E1162" s="113"/>
      <c r="F1162" s="112"/>
      <c r="G1162" s="114"/>
      <c r="H1162" s="115"/>
      <c r="I1162" s="55"/>
      <c r="L1162" s="53" t="str">
        <f>IF(OR(F1162="", G1162=""), "", IFERROR(INDEX('Sub Contractors'!$C$11:$C$49, MATCH(F1162, 'Sub Contractors'!$B$11:$B$49, 0)), ""))</f>
        <v/>
      </c>
      <c r="M1162" s="44" t="str">
        <f t="shared" si="51"/>
        <v/>
      </c>
      <c r="O1162" s="19" t="str">
        <f>IF($B1162="", "", IF(OR($B1162&lt;'Intro &amp; Setup'!$BS$4, $B1162&gt;'Intro &amp; Setup'!$BS$2), "X", ""))</f>
        <v/>
      </c>
      <c r="Q1162" s="19" t="str">
        <f t="shared" si="52"/>
        <v/>
      </c>
      <c r="S1162" s="75">
        <f t="shared" si="53"/>
        <v>0</v>
      </c>
    </row>
    <row r="1163" spans="1:19" x14ac:dyDescent="0.25">
      <c r="A1163" s="55"/>
      <c r="B1163" s="111"/>
      <c r="C1163" s="112"/>
      <c r="D1163" s="113"/>
      <c r="E1163" s="113"/>
      <c r="F1163" s="112"/>
      <c r="G1163" s="114"/>
      <c r="H1163" s="115"/>
      <c r="I1163" s="55"/>
      <c r="L1163" s="53" t="str">
        <f>IF(OR(F1163="", G1163=""), "", IFERROR(INDEX('Sub Contractors'!$C$11:$C$49, MATCH(F1163, 'Sub Contractors'!$B$11:$B$49, 0)), ""))</f>
        <v/>
      </c>
      <c r="M1163" s="44" t="str">
        <f t="shared" si="51"/>
        <v/>
      </c>
      <c r="O1163" s="19" t="str">
        <f>IF($B1163="", "", IF(OR($B1163&lt;'Intro &amp; Setup'!$BS$4, $B1163&gt;'Intro &amp; Setup'!$BS$2), "X", ""))</f>
        <v/>
      </c>
      <c r="Q1163" s="19" t="str">
        <f t="shared" si="52"/>
        <v/>
      </c>
      <c r="S1163" s="75">
        <f t="shared" si="53"/>
        <v>0</v>
      </c>
    </row>
    <row r="1164" spans="1:19" x14ac:dyDescent="0.25">
      <c r="A1164" s="55"/>
      <c r="B1164" s="111"/>
      <c r="C1164" s="112"/>
      <c r="D1164" s="113"/>
      <c r="E1164" s="113"/>
      <c r="F1164" s="112"/>
      <c r="G1164" s="114"/>
      <c r="H1164" s="115"/>
      <c r="I1164" s="55"/>
      <c r="L1164" s="53" t="str">
        <f>IF(OR(F1164="", G1164=""), "", IFERROR(INDEX('Sub Contractors'!$C$11:$C$49, MATCH(F1164, 'Sub Contractors'!$B$11:$B$49, 0)), ""))</f>
        <v/>
      </c>
      <c r="M1164" s="44" t="str">
        <f t="shared" ref="M1164:M1227" si="54">IF($L1164="", "", $L1164*$G1164*24)</f>
        <v/>
      </c>
      <c r="O1164" s="19" t="str">
        <f>IF($B1164="", "", IF(OR($B1164&lt;'Intro &amp; Setup'!$BS$4, $B1164&gt;'Intro &amp; Setup'!$BS$2), "X", ""))</f>
        <v/>
      </c>
      <c r="Q1164" s="19" t="str">
        <f t="shared" ref="Q1164:Q1227" si="55">IF($B1164="", "", TEXT($B1164, "mmm yyyy"))</f>
        <v/>
      </c>
      <c r="S1164" s="75">
        <f t="shared" ref="S1164:S1227" si="56">$E1164-$D1164-$H1164</f>
        <v>0</v>
      </c>
    </row>
    <row r="1165" spans="1:19" x14ac:dyDescent="0.25">
      <c r="A1165" s="55"/>
      <c r="B1165" s="111"/>
      <c r="C1165" s="112"/>
      <c r="D1165" s="113"/>
      <c r="E1165" s="113"/>
      <c r="F1165" s="112"/>
      <c r="G1165" s="114"/>
      <c r="H1165" s="115"/>
      <c r="I1165" s="55"/>
      <c r="L1165" s="53" t="str">
        <f>IF(OR(F1165="", G1165=""), "", IFERROR(INDEX('Sub Contractors'!$C$11:$C$49, MATCH(F1165, 'Sub Contractors'!$B$11:$B$49, 0)), ""))</f>
        <v/>
      </c>
      <c r="M1165" s="44" t="str">
        <f t="shared" si="54"/>
        <v/>
      </c>
      <c r="O1165" s="19" t="str">
        <f>IF($B1165="", "", IF(OR($B1165&lt;'Intro &amp; Setup'!$BS$4, $B1165&gt;'Intro &amp; Setup'!$BS$2), "X", ""))</f>
        <v/>
      </c>
      <c r="Q1165" s="19" t="str">
        <f t="shared" si="55"/>
        <v/>
      </c>
      <c r="S1165" s="75">
        <f t="shared" si="56"/>
        <v>0</v>
      </c>
    </row>
    <row r="1166" spans="1:19" x14ac:dyDescent="0.25">
      <c r="A1166" s="55"/>
      <c r="B1166" s="111"/>
      <c r="C1166" s="112"/>
      <c r="D1166" s="113"/>
      <c r="E1166" s="113"/>
      <c r="F1166" s="112"/>
      <c r="G1166" s="114"/>
      <c r="H1166" s="115"/>
      <c r="I1166" s="55"/>
      <c r="L1166" s="53" t="str">
        <f>IF(OR(F1166="", G1166=""), "", IFERROR(INDEX('Sub Contractors'!$C$11:$C$49, MATCH(F1166, 'Sub Contractors'!$B$11:$B$49, 0)), ""))</f>
        <v/>
      </c>
      <c r="M1166" s="44" t="str">
        <f t="shared" si="54"/>
        <v/>
      </c>
      <c r="O1166" s="19" t="str">
        <f>IF($B1166="", "", IF(OR($B1166&lt;'Intro &amp; Setup'!$BS$4, $B1166&gt;'Intro &amp; Setup'!$BS$2), "X", ""))</f>
        <v/>
      </c>
      <c r="Q1166" s="19" t="str">
        <f t="shared" si="55"/>
        <v/>
      </c>
      <c r="S1166" s="75">
        <f t="shared" si="56"/>
        <v>0</v>
      </c>
    </row>
    <row r="1167" spans="1:19" x14ac:dyDescent="0.25">
      <c r="A1167" s="55"/>
      <c r="B1167" s="111"/>
      <c r="C1167" s="112"/>
      <c r="D1167" s="113"/>
      <c r="E1167" s="113"/>
      <c r="F1167" s="112"/>
      <c r="G1167" s="114"/>
      <c r="H1167" s="115"/>
      <c r="I1167" s="55"/>
      <c r="L1167" s="53" t="str">
        <f>IF(OR(F1167="", G1167=""), "", IFERROR(INDEX('Sub Contractors'!$C$11:$C$49, MATCH(F1167, 'Sub Contractors'!$B$11:$B$49, 0)), ""))</f>
        <v/>
      </c>
      <c r="M1167" s="44" t="str">
        <f t="shared" si="54"/>
        <v/>
      </c>
      <c r="O1167" s="19" t="str">
        <f>IF($B1167="", "", IF(OR($B1167&lt;'Intro &amp; Setup'!$BS$4, $B1167&gt;'Intro &amp; Setup'!$BS$2), "X", ""))</f>
        <v/>
      </c>
      <c r="Q1167" s="19" t="str">
        <f t="shared" si="55"/>
        <v/>
      </c>
      <c r="S1167" s="75">
        <f t="shared" si="56"/>
        <v>0</v>
      </c>
    </row>
    <row r="1168" spans="1:19" x14ac:dyDescent="0.25">
      <c r="A1168" s="55"/>
      <c r="B1168" s="111"/>
      <c r="C1168" s="112"/>
      <c r="D1168" s="113"/>
      <c r="E1168" s="113"/>
      <c r="F1168" s="112"/>
      <c r="G1168" s="114"/>
      <c r="H1168" s="115"/>
      <c r="I1168" s="55"/>
      <c r="L1168" s="53" t="str">
        <f>IF(OR(F1168="", G1168=""), "", IFERROR(INDEX('Sub Contractors'!$C$11:$C$49, MATCH(F1168, 'Sub Contractors'!$B$11:$B$49, 0)), ""))</f>
        <v/>
      </c>
      <c r="M1168" s="44" t="str">
        <f t="shared" si="54"/>
        <v/>
      </c>
      <c r="O1168" s="19" t="str">
        <f>IF($B1168="", "", IF(OR($B1168&lt;'Intro &amp; Setup'!$BS$4, $B1168&gt;'Intro &amp; Setup'!$BS$2), "X", ""))</f>
        <v/>
      </c>
      <c r="Q1168" s="19" t="str">
        <f t="shared" si="55"/>
        <v/>
      </c>
      <c r="S1168" s="75">
        <f t="shared" si="56"/>
        <v>0</v>
      </c>
    </row>
    <row r="1169" spans="1:19" x14ac:dyDescent="0.25">
      <c r="A1169" s="55"/>
      <c r="B1169" s="111"/>
      <c r="C1169" s="112"/>
      <c r="D1169" s="113"/>
      <c r="E1169" s="113"/>
      <c r="F1169" s="112"/>
      <c r="G1169" s="114"/>
      <c r="H1169" s="115"/>
      <c r="I1169" s="55"/>
      <c r="L1169" s="53" t="str">
        <f>IF(OR(F1169="", G1169=""), "", IFERROR(INDEX('Sub Contractors'!$C$11:$C$49, MATCH(F1169, 'Sub Contractors'!$B$11:$B$49, 0)), ""))</f>
        <v/>
      </c>
      <c r="M1169" s="44" t="str">
        <f t="shared" si="54"/>
        <v/>
      </c>
      <c r="O1169" s="19" t="str">
        <f>IF($B1169="", "", IF(OR($B1169&lt;'Intro &amp; Setup'!$BS$4, $B1169&gt;'Intro &amp; Setup'!$BS$2), "X", ""))</f>
        <v/>
      </c>
      <c r="Q1169" s="19" t="str">
        <f t="shared" si="55"/>
        <v/>
      </c>
      <c r="S1169" s="75">
        <f t="shared" si="56"/>
        <v>0</v>
      </c>
    </row>
    <row r="1170" spans="1:19" x14ac:dyDescent="0.25">
      <c r="A1170" s="55"/>
      <c r="B1170" s="111"/>
      <c r="C1170" s="112"/>
      <c r="D1170" s="113"/>
      <c r="E1170" s="113"/>
      <c r="F1170" s="112"/>
      <c r="G1170" s="114"/>
      <c r="H1170" s="115"/>
      <c r="I1170" s="55"/>
      <c r="L1170" s="53" t="str">
        <f>IF(OR(F1170="", G1170=""), "", IFERROR(INDEX('Sub Contractors'!$C$11:$C$49, MATCH(F1170, 'Sub Contractors'!$B$11:$B$49, 0)), ""))</f>
        <v/>
      </c>
      <c r="M1170" s="44" t="str">
        <f t="shared" si="54"/>
        <v/>
      </c>
      <c r="O1170" s="19" t="str">
        <f>IF($B1170="", "", IF(OR($B1170&lt;'Intro &amp; Setup'!$BS$4, $B1170&gt;'Intro &amp; Setup'!$BS$2), "X", ""))</f>
        <v/>
      </c>
      <c r="Q1170" s="19" t="str">
        <f t="shared" si="55"/>
        <v/>
      </c>
      <c r="S1170" s="75">
        <f t="shared" si="56"/>
        <v>0</v>
      </c>
    </row>
    <row r="1171" spans="1:19" x14ac:dyDescent="0.25">
      <c r="A1171" s="55"/>
      <c r="B1171" s="111"/>
      <c r="C1171" s="112"/>
      <c r="D1171" s="113"/>
      <c r="E1171" s="113"/>
      <c r="F1171" s="112"/>
      <c r="G1171" s="114"/>
      <c r="H1171" s="115"/>
      <c r="I1171" s="55"/>
      <c r="L1171" s="53" t="str">
        <f>IF(OR(F1171="", G1171=""), "", IFERROR(INDEX('Sub Contractors'!$C$11:$C$49, MATCH(F1171, 'Sub Contractors'!$B$11:$B$49, 0)), ""))</f>
        <v/>
      </c>
      <c r="M1171" s="44" t="str">
        <f t="shared" si="54"/>
        <v/>
      </c>
      <c r="O1171" s="19" t="str">
        <f>IF($B1171="", "", IF(OR($B1171&lt;'Intro &amp; Setup'!$BS$4, $B1171&gt;'Intro &amp; Setup'!$BS$2), "X", ""))</f>
        <v/>
      </c>
      <c r="Q1171" s="19" t="str">
        <f t="shared" si="55"/>
        <v/>
      </c>
      <c r="S1171" s="75">
        <f t="shared" si="56"/>
        <v>0</v>
      </c>
    </row>
    <row r="1172" spans="1:19" x14ac:dyDescent="0.25">
      <c r="A1172" s="55"/>
      <c r="B1172" s="111"/>
      <c r="C1172" s="112"/>
      <c r="D1172" s="113"/>
      <c r="E1172" s="113"/>
      <c r="F1172" s="112"/>
      <c r="G1172" s="114"/>
      <c r="H1172" s="115"/>
      <c r="I1172" s="55"/>
      <c r="L1172" s="53" t="str">
        <f>IF(OR(F1172="", G1172=""), "", IFERROR(INDEX('Sub Contractors'!$C$11:$C$49, MATCH(F1172, 'Sub Contractors'!$B$11:$B$49, 0)), ""))</f>
        <v/>
      </c>
      <c r="M1172" s="44" t="str">
        <f t="shared" si="54"/>
        <v/>
      </c>
      <c r="O1172" s="19" t="str">
        <f>IF($B1172="", "", IF(OR($B1172&lt;'Intro &amp; Setup'!$BS$4, $B1172&gt;'Intro &amp; Setup'!$BS$2), "X", ""))</f>
        <v/>
      </c>
      <c r="Q1172" s="19" t="str">
        <f t="shared" si="55"/>
        <v/>
      </c>
      <c r="S1172" s="75">
        <f t="shared" si="56"/>
        <v>0</v>
      </c>
    </row>
    <row r="1173" spans="1:19" x14ac:dyDescent="0.25">
      <c r="A1173" s="55"/>
      <c r="B1173" s="111"/>
      <c r="C1173" s="112"/>
      <c r="D1173" s="113"/>
      <c r="E1173" s="113"/>
      <c r="F1173" s="112"/>
      <c r="G1173" s="114"/>
      <c r="H1173" s="115"/>
      <c r="I1173" s="55"/>
      <c r="L1173" s="53" t="str">
        <f>IF(OR(F1173="", G1173=""), "", IFERROR(INDEX('Sub Contractors'!$C$11:$C$49, MATCH(F1173, 'Sub Contractors'!$B$11:$B$49, 0)), ""))</f>
        <v/>
      </c>
      <c r="M1173" s="44" t="str">
        <f t="shared" si="54"/>
        <v/>
      </c>
      <c r="O1173" s="19" t="str">
        <f>IF($B1173="", "", IF(OR($B1173&lt;'Intro &amp; Setup'!$BS$4, $B1173&gt;'Intro &amp; Setup'!$BS$2), "X", ""))</f>
        <v/>
      </c>
      <c r="Q1173" s="19" t="str">
        <f t="shared" si="55"/>
        <v/>
      </c>
      <c r="S1173" s="75">
        <f t="shared" si="56"/>
        <v>0</v>
      </c>
    </row>
    <row r="1174" spans="1:19" x14ac:dyDescent="0.25">
      <c r="A1174" s="55"/>
      <c r="B1174" s="111"/>
      <c r="C1174" s="112"/>
      <c r="D1174" s="113"/>
      <c r="E1174" s="113"/>
      <c r="F1174" s="112"/>
      <c r="G1174" s="114"/>
      <c r="H1174" s="115"/>
      <c r="I1174" s="55"/>
      <c r="L1174" s="53" t="str">
        <f>IF(OR(F1174="", G1174=""), "", IFERROR(INDEX('Sub Contractors'!$C$11:$C$49, MATCH(F1174, 'Sub Contractors'!$B$11:$B$49, 0)), ""))</f>
        <v/>
      </c>
      <c r="M1174" s="44" t="str">
        <f t="shared" si="54"/>
        <v/>
      </c>
      <c r="O1174" s="19" t="str">
        <f>IF($B1174="", "", IF(OR($B1174&lt;'Intro &amp; Setup'!$BS$4, $B1174&gt;'Intro &amp; Setup'!$BS$2), "X", ""))</f>
        <v/>
      </c>
      <c r="Q1174" s="19" t="str">
        <f t="shared" si="55"/>
        <v/>
      </c>
      <c r="S1174" s="75">
        <f t="shared" si="56"/>
        <v>0</v>
      </c>
    </row>
    <row r="1175" spans="1:19" x14ac:dyDescent="0.25">
      <c r="A1175" s="55"/>
      <c r="B1175" s="111"/>
      <c r="C1175" s="112"/>
      <c r="D1175" s="113"/>
      <c r="E1175" s="113"/>
      <c r="F1175" s="112"/>
      <c r="G1175" s="114"/>
      <c r="H1175" s="115"/>
      <c r="I1175" s="55"/>
      <c r="L1175" s="53" t="str">
        <f>IF(OR(F1175="", G1175=""), "", IFERROR(INDEX('Sub Contractors'!$C$11:$C$49, MATCH(F1175, 'Sub Contractors'!$B$11:$B$49, 0)), ""))</f>
        <v/>
      </c>
      <c r="M1175" s="44" t="str">
        <f t="shared" si="54"/>
        <v/>
      </c>
      <c r="O1175" s="19" t="str">
        <f>IF($B1175="", "", IF(OR($B1175&lt;'Intro &amp; Setup'!$BS$4, $B1175&gt;'Intro &amp; Setup'!$BS$2), "X", ""))</f>
        <v/>
      </c>
      <c r="Q1175" s="19" t="str">
        <f t="shared" si="55"/>
        <v/>
      </c>
      <c r="S1175" s="75">
        <f t="shared" si="56"/>
        <v>0</v>
      </c>
    </row>
    <row r="1176" spans="1:19" x14ac:dyDescent="0.25">
      <c r="A1176" s="55"/>
      <c r="B1176" s="111"/>
      <c r="C1176" s="112"/>
      <c r="D1176" s="113"/>
      <c r="E1176" s="113"/>
      <c r="F1176" s="112"/>
      <c r="G1176" s="114"/>
      <c r="H1176" s="115"/>
      <c r="I1176" s="55"/>
      <c r="L1176" s="53" t="str">
        <f>IF(OR(F1176="", G1176=""), "", IFERROR(INDEX('Sub Contractors'!$C$11:$C$49, MATCH(F1176, 'Sub Contractors'!$B$11:$B$49, 0)), ""))</f>
        <v/>
      </c>
      <c r="M1176" s="44" t="str">
        <f t="shared" si="54"/>
        <v/>
      </c>
      <c r="O1176" s="19" t="str">
        <f>IF($B1176="", "", IF(OR($B1176&lt;'Intro &amp; Setup'!$BS$4, $B1176&gt;'Intro &amp; Setup'!$BS$2), "X", ""))</f>
        <v/>
      </c>
      <c r="Q1176" s="19" t="str">
        <f t="shared" si="55"/>
        <v/>
      </c>
      <c r="S1176" s="75">
        <f t="shared" si="56"/>
        <v>0</v>
      </c>
    </row>
    <row r="1177" spans="1:19" x14ac:dyDescent="0.25">
      <c r="A1177" s="55"/>
      <c r="B1177" s="111"/>
      <c r="C1177" s="112"/>
      <c r="D1177" s="113"/>
      <c r="E1177" s="113"/>
      <c r="F1177" s="112"/>
      <c r="G1177" s="114"/>
      <c r="H1177" s="115"/>
      <c r="I1177" s="55"/>
      <c r="L1177" s="53" t="str">
        <f>IF(OR(F1177="", G1177=""), "", IFERROR(INDEX('Sub Contractors'!$C$11:$C$49, MATCH(F1177, 'Sub Contractors'!$B$11:$B$49, 0)), ""))</f>
        <v/>
      </c>
      <c r="M1177" s="44" t="str">
        <f t="shared" si="54"/>
        <v/>
      </c>
      <c r="O1177" s="19" t="str">
        <f>IF($B1177="", "", IF(OR($B1177&lt;'Intro &amp; Setup'!$BS$4, $B1177&gt;'Intro &amp; Setup'!$BS$2), "X", ""))</f>
        <v/>
      </c>
      <c r="Q1177" s="19" t="str">
        <f t="shared" si="55"/>
        <v/>
      </c>
      <c r="S1177" s="75">
        <f t="shared" si="56"/>
        <v>0</v>
      </c>
    </row>
    <row r="1178" spans="1:19" x14ac:dyDescent="0.25">
      <c r="A1178" s="55"/>
      <c r="B1178" s="111"/>
      <c r="C1178" s="112"/>
      <c r="D1178" s="113"/>
      <c r="E1178" s="113"/>
      <c r="F1178" s="112"/>
      <c r="G1178" s="114"/>
      <c r="H1178" s="115"/>
      <c r="I1178" s="55"/>
      <c r="L1178" s="53" t="str">
        <f>IF(OR(F1178="", G1178=""), "", IFERROR(INDEX('Sub Contractors'!$C$11:$C$49, MATCH(F1178, 'Sub Contractors'!$B$11:$B$49, 0)), ""))</f>
        <v/>
      </c>
      <c r="M1178" s="44" t="str">
        <f t="shared" si="54"/>
        <v/>
      </c>
      <c r="O1178" s="19" t="str">
        <f>IF($B1178="", "", IF(OR($B1178&lt;'Intro &amp; Setup'!$BS$4, $B1178&gt;'Intro &amp; Setup'!$BS$2), "X", ""))</f>
        <v/>
      </c>
      <c r="Q1178" s="19" t="str">
        <f t="shared" si="55"/>
        <v/>
      </c>
      <c r="S1178" s="75">
        <f t="shared" si="56"/>
        <v>0</v>
      </c>
    </row>
    <row r="1179" spans="1:19" x14ac:dyDescent="0.25">
      <c r="A1179" s="55"/>
      <c r="B1179" s="111"/>
      <c r="C1179" s="112"/>
      <c r="D1179" s="113"/>
      <c r="E1179" s="113"/>
      <c r="F1179" s="112"/>
      <c r="G1179" s="114"/>
      <c r="H1179" s="115"/>
      <c r="I1179" s="55"/>
      <c r="L1179" s="53" t="str">
        <f>IF(OR(F1179="", G1179=""), "", IFERROR(INDEX('Sub Contractors'!$C$11:$C$49, MATCH(F1179, 'Sub Contractors'!$B$11:$B$49, 0)), ""))</f>
        <v/>
      </c>
      <c r="M1179" s="44" t="str">
        <f t="shared" si="54"/>
        <v/>
      </c>
      <c r="O1179" s="19" t="str">
        <f>IF($B1179="", "", IF(OR($B1179&lt;'Intro &amp; Setup'!$BS$4, $B1179&gt;'Intro &amp; Setup'!$BS$2), "X", ""))</f>
        <v/>
      </c>
      <c r="Q1179" s="19" t="str">
        <f t="shared" si="55"/>
        <v/>
      </c>
      <c r="S1179" s="75">
        <f t="shared" si="56"/>
        <v>0</v>
      </c>
    </row>
    <row r="1180" spans="1:19" x14ac:dyDescent="0.25">
      <c r="A1180" s="55"/>
      <c r="B1180" s="111"/>
      <c r="C1180" s="112"/>
      <c r="D1180" s="113"/>
      <c r="E1180" s="113"/>
      <c r="F1180" s="112"/>
      <c r="G1180" s="114"/>
      <c r="H1180" s="115"/>
      <c r="I1180" s="55"/>
      <c r="L1180" s="53" t="str">
        <f>IF(OR(F1180="", G1180=""), "", IFERROR(INDEX('Sub Contractors'!$C$11:$C$49, MATCH(F1180, 'Sub Contractors'!$B$11:$B$49, 0)), ""))</f>
        <v/>
      </c>
      <c r="M1180" s="44" t="str">
        <f t="shared" si="54"/>
        <v/>
      </c>
      <c r="O1180" s="19" t="str">
        <f>IF($B1180="", "", IF(OR($B1180&lt;'Intro &amp; Setup'!$BS$4, $B1180&gt;'Intro &amp; Setup'!$BS$2), "X", ""))</f>
        <v/>
      </c>
      <c r="Q1180" s="19" t="str">
        <f t="shared" si="55"/>
        <v/>
      </c>
      <c r="S1180" s="75">
        <f t="shared" si="56"/>
        <v>0</v>
      </c>
    </row>
    <row r="1181" spans="1:19" x14ac:dyDescent="0.25">
      <c r="A1181" s="55"/>
      <c r="B1181" s="111"/>
      <c r="C1181" s="112"/>
      <c r="D1181" s="113"/>
      <c r="E1181" s="113"/>
      <c r="F1181" s="112"/>
      <c r="G1181" s="114"/>
      <c r="H1181" s="115"/>
      <c r="I1181" s="55"/>
      <c r="L1181" s="53" t="str">
        <f>IF(OR(F1181="", G1181=""), "", IFERROR(INDEX('Sub Contractors'!$C$11:$C$49, MATCH(F1181, 'Sub Contractors'!$B$11:$B$49, 0)), ""))</f>
        <v/>
      </c>
      <c r="M1181" s="44" t="str">
        <f t="shared" si="54"/>
        <v/>
      </c>
      <c r="O1181" s="19" t="str">
        <f>IF($B1181="", "", IF(OR($B1181&lt;'Intro &amp; Setup'!$BS$4, $B1181&gt;'Intro &amp; Setup'!$BS$2), "X", ""))</f>
        <v/>
      </c>
      <c r="Q1181" s="19" t="str">
        <f t="shared" si="55"/>
        <v/>
      </c>
      <c r="S1181" s="75">
        <f t="shared" si="56"/>
        <v>0</v>
      </c>
    </row>
    <row r="1182" spans="1:19" x14ac:dyDescent="0.25">
      <c r="A1182" s="55"/>
      <c r="B1182" s="111"/>
      <c r="C1182" s="112"/>
      <c r="D1182" s="113"/>
      <c r="E1182" s="113"/>
      <c r="F1182" s="112"/>
      <c r="G1182" s="114"/>
      <c r="H1182" s="115"/>
      <c r="I1182" s="55"/>
      <c r="L1182" s="53" t="str">
        <f>IF(OR(F1182="", G1182=""), "", IFERROR(INDEX('Sub Contractors'!$C$11:$C$49, MATCH(F1182, 'Sub Contractors'!$B$11:$B$49, 0)), ""))</f>
        <v/>
      </c>
      <c r="M1182" s="44" t="str">
        <f t="shared" si="54"/>
        <v/>
      </c>
      <c r="O1182" s="19" t="str">
        <f>IF($B1182="", "", IF(OR($B1182&lt;'Intro &amp; Setup'!$BS$4, $B1182&gt;'Intro &amp; Setup'!$BS$2), "X", ""))</f>
        <v/>
      </c>
      <c r="Q1182" s="19" t="str">
        <f t="shared" si="55"/>
        <v/>
      </c>
      <c r="S1182" s="75">
        <f t="shared" si="56"/>
        <v>0</v>
      </c>
    </row>
    <row r="1183" spans="1:19" x14ac:dyDescent="0.25">
      <c r="A1183" s="55"/>
      <c r="B1183" s="111"/>
      <c r="C1183" s="112"/>
      <c r="D1183" s="113"/>
      <c r="E1183" s="113"/>
      <c r="F1183" s="112"/>
      <c r="G1183" s="114"/>
      <c r="H1183" s="115"/>
      <c r="I1183" s="55"/>
      <c r="L1183" s="53" t="str">
        <f>IF(OR(F1183="", G1183=""), "", IFERROR(INDEX('Sub Contractors'!$C$11:$C$49, MATCH(F1183, 'Sub Contractors'!$B$11:$B$49, 0)), ""))</f>
        <v/>
      </c>
      <c r="M1183" s="44" t="str">
        <f t="shared" si="54"/>
        <v/>
      </c>
      <c r="O1183" s="19" t="str">
        <f>IF($B1183="", "", IF(OR($B1183&lt;'Intro &amp; Setup'!$BS$4, $B1183&gt;'Intro &amp; Setup'!$BS$2), "X", ""))</f>
        <v/>
      </c>
      <c r="Q1183" s="19" t="str">
        <f t="shared" si="55"/>
        <v/>
      </c>
      <c r="S1183" s="75">
        <f t="shared" si="56"/>
        <v>0</v>
      </c>
    </row>
    <row r="1184" spans="1:19" x14ac:dyDescent="0.25">
      <c r="A1184" s="55"/>
      <c r="B1184" s="111"/>
      <c r="C1184" s="112"/>
      <c r="D1184" s="113"/>
      <c r="E1184" s="113"/>
      <c r="F1184" s="112"/>
      <c r="G1184" s="114"/>
      <c r="H1184" s="115"/>
      <c r="I1184" s="55"/>
      <c r="L1184" s="53" t="str">
        <f>IF(OR(F1184="", G1184=""), "", IFERROR(INDEX('Sub Contractors'!$C$11:$C$49, MATCH(F1184, 'Sub Contractors'!$B$11:$B$49, 0)), ""))</f>
        <v/>
      </c>
      <c r="M1184" s="44" t="str">
        <f t="shared" si="54"/>
        <v/>
      </c>
      <c r="O1184" s="19" t="str">
        <f>IF($B1184="", "", IF(OR($B1184&lt;'Intro &amp; Setup'!$BS$4, $B1184&gt;'Intro &amp; Setup'!$BS$2), "X", ""))</f>
        <v/>
      </c>
      <c r="Q1184" s="19" t="str">
        <f t="shared" si="55"/>
        <v/>
      </c>
      <c r="S1184" s="75">
        <f t="shared" si="56"/>
        <v>0</v>
      </c>
    </row>
    <row r="1185" spans="1:19" x14ac:dyDescent="0.25">
      <c r="A1185" s="55"/>
      <c r="B1185" s="111"/>
      <c r="C1185" s="112"/>
      <c r="D1185" s="113"/>
      <c r="E1185" s="113"/>
      <c r="F1185" s="112"/>
      <c r="G1185" s="114"/>
      <c r="H1185" s="115"/>
      <c r="I1185" s="55"/>
      <c r="L1185" s="53" t="str">
        <f>IF(OR(F1185="", G1185=""), "", IFERROR(INDEX('Sub Contractors'!$C$11:$C$49, MATCH(F1185, 'Sub Contractors'!$B$11:$B$49, 0)), ""))</f>
        <v/>
      </c>
      <c r="M1185" s="44" t="str">
        <f t="shared" si="54"/>
        <v/>
      </c>
      <c r="O1185" s="19" t="str">
        <f>IF($B1185="", "", IF(OR($B1185&lt;'Intro &amp; Setup'!$BS$4, $B1185&gt;'Intro &amp; Setup'!$BS$2), "X", ""))</f>
        <v/>
      </c>
      <c r="Q1185" s="19" t="str">
        <f t="shared" si="55"/>
        <v/>
      </c>
      <c r="S1185" s="75">
        <f t="shared" si="56"/>
        <v>0</v>
      </c>
    </row>
    <row r="1186" spans="1:19" x14ac:dyDescent="0.25">
      <c r="A1186" s="55"/>
      <c r="B1186" s="111"/>
      <c r="C1186" s="112"/>
      <c r="D1186" s="113"/>
      <c r="E1186" s="113"/>
      <c r="F1186" s="112"/>
      <c r="G1186" s="114"/>
      <c r="H1186" s="115"/>
      <c r="I1186" s="55"/>
      <c r="L1186" s="53" t="str">
        <f>IF(OR(F1186="", G1186=""), "", IFERROR(INDEX('Sub Contractors'!$C$11:$C$49, MATCH(F1186, 'Sub Contractors'!$B$11:$B$49, 0)), ""))</f>
        <v/>
      </c>
      <c r="M1186" s="44" t="str">
        <f t="shared" si="54"/>
        <v/>
      </c>
      <c r="O1186" s="19" t="str">
        <f>IF($B1186="", "", IF(OR($B1186&lt;'Intro &amp; Setup'!$BS$4, $B1186&gt;'Intro &amp; Setup'!$BS$2), "X", ""))</f>
        <v/>
      </c>
      <c r="Q1186" s="19" t="str">
        <f t="shared" si="55"/>
        <v/>
      </c>
      <c r="S1186" s="75">
        <f t="shared" si="56"/>
        <v>0</v>
      </c>
    </row>
    <row r="1187" spans="1:19" x14ac:dyDescent="0.25">
      <c r="A1187" s="55"/>
      <c r="B1187" s="111"/>
      <c r="C1187" s="112"/>
      <c r="D1187" s="113"/>
      <c r="E1187" s="113"/>
      <c r="F1187" s="112"/>
      <c r="G1187" s="114"/>
      <c r="H1187" s="115"/>
      <c r="I1187" s="55"/>
      <c r="L1187" s="53" t="str">
        <f>IF(OR(F1187="", G1187=""), "", IFERROR(INDEX('Sub Contractors'!$C$11:$C$49, MATCH(F1187, 'Sub Contractors'!$B$11:$B$49, 0)), ""))</f>
        <v/>
      </c>
      <c r="M1187" s="44" t="str">
        <f t="shared" si="54"/>
        <v/>
      </c>
      <c r="O1187" s="19" t="str">
        <f>IF($B1187="", "", IF(OR($B1187&lt;'Intro &amp; Setup'!$BS$4, $B1187&gt;'Intro &amp; Setup'!$BS$2), "X", ""))</f>
        <v/>
      </c>
      <c r="Q1187" s="19" t="str">
        <f t="shared" si="55"/>
        <v/>
      </c>
      <c r="S1187" s="75">
        <f t="shared" si="56"/>
        <v>0</v>
      </c>
    </row>
    <row r="1188" spans="1:19" x14ac:dyDescent="0.25">
      <c r="A1188" s="55"/>
      <c r="B1188" s="111"/>
      <c r="C1188" s="112"/>
      <c r="D1188" s="113"/>
      <c r="E1188" s="113"/>
      <c r="F1188" s="112"/>
      <c r="G1188" s="114"/>
      <c r="H1188" s="115"/>
      <c r="I1188" s="55"/>
      <c r="L1188" s="53" t="str">
        <f>IF(OR(F1188="", G1188=""), "", IFERROR(INDEX('Sub Contractors'!$C$11:$C$49, MATCH(F1188, 'Sub Contractors'!$B$11:$B$49, 0)), ""))</f>
        <v/>
      </c>
      <c r="M1188" s="44" t="str">
        <f t="shared" si="54"/>
        <v/>
      </c>
      <c r="O1188" s="19" t="str">
        <f>IF($B1188="", "", IF(OR($B1188&lt;'Intro &amp; Setup'!$BS$4, $B1188&gt;'Intro &amp; Setup'!$BS$2), "X", ""))</f>
        <v/>
      </c>
      <c r="Q1188" s="19" t="str">
        <f t="shared" si="55"/>
        <v/>
      </c>
      <c r="S1188" s="75">
        <f t="shared" si="56"/>
        <v>0</v>
      </c>
    </row>
    <row r="1189" spans="1:19" x14ac:dyDescent="0.25">
      <c r="A1189" s="55"/>
      <c r="B1189" s="111"/>
      <c r="C1189" s="112"/>
      <c r="D1189" s="113"/>
      <c r="E1189" s="113"/>
      <c r="F1189" s="112"/>
      <c r="G1189" s="114"/>
      <c r="H1189" s="115"/>
      <c r="I1189" s="55"/>
      <c r="L1189" s="53" t="str">
        <f>IF(OR(F1189="", G1189=""), "", IFERROR(INDEX('Sub Contractors'!$C$11:$C$49, MATCH(F1189, 'Sub Contractors'!$B$11:$B$49, 0)), ""))</f>
        <v/>
      </c>
      <c r="M1189" s="44" t="str">
        <f t="shared" si="54"/>
        <v/>
      </c>
      <c r="O1189" s="19" t="str">
        <f>IF($B1189="", "", IF(OR($B1189&lt;'Intro &amp; Setup'!$BS$4, $B1189&gt;'Intro &amp; Setup'!$BS$2), "X", ""))</f>
        <v/>
      </c>
      <c r="Q1189" s="19" t="str">
        <f t="shared" si="55"/>
        <v/>
      </c>
      <c r="S1189" s="75">
        <f t="shared" si="56"/>
        <v>0</v>
      </c>
    </row>
    <row r="1190" spans="1:19" x14ac:dyDescent="0.25">
      <c r="A1190" s="55"/>
      <c r="B1190" s="111"/>
      <c r="C1190" s="112"/>
      <c r="D1190" s="113"/>
      <c r="E1190" s="113"/>
      <c r="F1190" s="112"/>
      <c r="G1190" s="114"/>
      <c r="H1190" s="115"/>
      <c r="I1190" s="55"/>
      <c r="L1190" s="53" t="str">
        <f>IF(OR(F1190="", G1190=""), "", IFERROR(INDEX('Sub Contractors'!$C$11:$C$49, MATCH(F1190, 'Sub Contractors'!$B$11:$B$49, 0)), ""))</f>
        <v/>
      </c>
      <c r="M1190" s="44" t="str">
        <f t="shared" si="54"/>
        <v/>
      </c>
      <c r="O1190" s="19" t="str">
        <f>IF($B1190="", "", IF(OR($B1190&lt;'Intro &amp; Setup'!$BS$4, $B1190&gt;'Intro &amp; Setup'!$BS$2), "X", ""))</f>
        <v/>
      </c>
      <c r="Q1190" s="19" t="str">
        <f t="shared" si="55"/>
        <v/>
      </c>
      <c r="S1190" s="75">
        <f t="shared" si="56"/>
        <v>0</v>
      </c>
    </row>
    <row r="1191" spans="1:19" x14ac:dyDescent="0.25">
      <c r="A1191" s="55"/>
      <c r="B1191" s="111"/>
      <c r="C1191" s="112"/>
      <c r="D1191" s="113"/>
      <c r="E1191" s="113"/>
      <c r="F1191" s="112"/>
      <c r="G1191" s="114"/>
      <c r="H1191" s="115"/>
      <c r="I1191" s="55"/>
      <c r="L1191" s="53" t="str">
        <f>IF(OR(F1191="", G1191=""), "", IFERROR(INDEX('Sub Contractors'!$C$11:$C$49, MATCH(F1191, 'Sub Contractors'!$B$11:$B$49, 0)), ""))</f>
        <v/>
      </c>
      <c r="M1191" s="44" t="str">
        <f t="shared" si="54"/>
        <v/>
      </c>
      <c r="O1191" s="19" t="str">
        <f>IF($B1191="", "", IF(OR($B1191&lt;'Intro &amp; Setup'!$BS$4, $B1191&gt;'Intro &amp; Setup'!$BS$2), "X", ""))</f>
        <v/>
      </c>
      <c r="Q1191" s="19" t="str">
        <f t="shared" si="55"/>
        <v/>
      </c>
      <c r="S1191" s="75">
        <f t="shared" si="56"/>
        <v>0</v>
      </c>
    </row>
    <row r="1192" spans="1:19" x14ac:dyDescent="0.25">
      <c r="A1192" s="55"/>
      <c r="B1192" s="111"/>
      <c r="C1192" s="112"/>
      <c r="D1192" s="113"/>
      <c r="E1192" s="113"/>
      <c r="F1192" s="112"/>
      <c r="G1192" s="114"/>
      <c r="H1192" s="115"/>
      <c r="I1192" s="55"/>
      <c r="L1192" s="53" t="str">
        <f>IF(OR(F1192="", G1192=""), "", IFERROR(INDEX('Sub Contractors'!$C$11:$C$49, MATCH(F1192, 'Sub Contractors'!$B$11:$B$49, 0)), ""))</f>
        <v/>
      </c>
      <c r="M1192" s="44" t="str">
        <f t="shared" si="54"/>
        <v/>
      </c>
      <c r="O1192" s="19" t="str">
        <f>IF($B1192="", "", IF(OR($B1192&lt;'Intro &amp; Setup'!$BS$4, $B1192&gt;'Intro &amp; Setup'!$BS$2), "X", ""))</f>
        <v/>
      </c>
      <c r="Q1192" s="19" t="str">
        <f t="shared" si="55"/>
        <v/>
      </c>
      <c r="S1192" s="75">
        <f t="shared" si="56"/>
        <v>0</v>
      </c>
    </row>
    <row r="1193" spans="1:19" x14ac:dyDescent="0.25">
      <c r="A1193" s="55"/>
      <c r="B1193" s="111"/>
      <c r="C1193" s="112"/>
      <c r="D1193" s="113"/>
      <c r="E1193" s="113"/>
      <c r="F1193" s="112"/>
      <c r="G1193" s="114"/>
      <c r="H1193" s="115"/>
      <c r="I1193" s="55"/>
      <c r="L1193" s="53" t="str">
        <f>IF(OR(F1193="", G1193=""), "", IFERROR(INDEX('Sub Contractors'!$C$11:$C$49, MATCH(F1193, 'Sub Contractors'!$B$11:$B$49, 0)), ""))</f>
        <v/>
      </c>
      <c r="M1193" s="44" t="str">
        <f t="shared" si="54"/>
        <v/>
      </c>
      <c r="O1193" s="19" t="str">
        <f>IF($B1193="", "", IF(OR($B1193&lt;'Intro &amp; Setup'!$BS$4, $B1193&gt;'Intro &amp; Setup'!$BS$2), "X", ""))</f>
        <v/>
      </c>
      <c r="Q1193" s="19" t="str">
        <f t="shared" si="55"/>
        <v/>
      </c>
      <c r="S1193" s="75">
        <f t="shared" si="56"/>
        <v>0</v>
      </c>
    </row>
    <row r="1194" spans="1:19" x14ac:dyDescent="0.25">
      <c r="A1194" s="55"/>
      <c r="B1194" s="111"/>
      <c r="C1194" s="112"/>
      <c r="D1194" s="113"/>
      <c r="E1194" s="113"/>
      <c r="F1194" s="112"/>
      <c r="G1194" s="114"/>
      <c r="H1194" s="115"/>
      <c r="I1194" s="55"/>
      <c r="L1194" s="53" t="str">
        <f>IF(OR(F1194="", G1194=""), "", IFERROR(INDEX('Sub Contractors'!$C$11:$C$49, MATCH(F1194, 'Sub Contractors'!$B$11:$B$49, 0)), ""))</f>
        <v/>
      </c>
      <c r="M1194" s="44" t="str">
        <f t="shared" si="54"/>
        <v/>
      </c>
      <c r="O1194" s="19" t="str">
        <f>IF($B1194="", "", IF(OR($B1194&lt;'Intro &amp; Setup'!$BS$4, $B1194&gt;'Intro &amp; Setup'!$BS$2), "X", ""))</f>
        <v/>
      </c>
      <c r="Q1194" s="19" t="str">
        <f t="shared" si="55"/>
        <v/>
      </c>
      <c r="S1194" s="75">
        <f t="shared" si="56"/>
        <v>0</v>
      </c>
    </row>
    <row r="1195" spans="1:19" x14ac:dyDescent="0.25">
      <c r="A1195" s="55"/>
      <c r="B1195" s="111"/>
      <c r="C1195" s="112"/>
      <c r="D1195" s="113"/>
      <c r="E1195" s="113"/>
      <c r="F1195" s="112"/>
      <c r="G1195" s="114"/>
      <c r="H1195" s="115"/>
      <c r="I1195" s="55"/>
      <c r="L1195" s="53" t="str">
        <f>IF(OR(F1195="", G1195=""), "", IFERROR(INDEX('Sub Contractors'!$C$11:$C$49, MATCH(F1195, 'Sub Contractors'!$B$11:$B$49, 0)), ""))</f>
        <v/>
      </c>
      <c r="M1195" s="44" t="str">
        <f t="shared" si="54"/>
        <v/>
      </c>
      <c r="O1195" s="19" t="str">
        <f>IF($B1195="", "", IF(OR($B1195&lt;'Intro &amp; Setup'!$BS$4, $B1195&gt;'Intro &amp; Setup'!$BS$2), "X", ""))</f>
        <v/>
      </c>
      <c r="Q1195" s="19" t="str">
        <f t="shared" si="55"/>
        <v/>
      </c>
      <c r="S1195" s="75">
        <f t="shared" si="56"/>
        <v>0</v>
      </c>
    </row>
    <row r="1196" spans="1:19" x14ac:dyDescent="0.25">
      <c r="A1196" s="55"/>
      <c r="B1196" s="111"/>
      <c r="C1196" s="112"/>
      <c r="D1196" s="113"/>
      <c r="E1196" s="113"/>
      <c r="F1196" s="112"/>
      <c r="G1196" s="114"/>
      <c r="H1196" s="115"/>
      <c r="I1196" s="55"/>
      <c r="L1196" s="53" t="str">
        <f>IF(OR(F1196="", G1196=""), "", IFERROR(INDEX('Sub Contractors'!$C$11:$C$49, MATCH(F1196, 'Sub Contractors'!$B$11:$B$49, 0)), ""))</f>
        <v/>
      </c>
      <c r="M1196" s="44" t="str">
        <f t="shared" si="54"/>
        <v/>
      </c>
      <c r="O1196" s="19" t="str">
        <f>IF($B1196="", "", IF(OR($B1196&lt;'Intro &amp; Setup'!$BS$4, $B1196&gt;'Intro &amp; Setup'!$BS$2), "X", ""))</f>
        <v/>
      </c>
      <c r="Q1196" s="19" t="str">
        <f t="shared" si="55"/>
        <v/>
      </c>
      <c r="S1196" s="75">
        <f t="shared" si="56"/>
        <v>0</v>
      </c>
    </row>
    <row r="1197" spans="1:19" x14ac:dyDescent="0.25">
      <c r="A1197" s="55"/>
      <c r="B1197" s="111"/>
      <c r="C1197" s="112"/>
      <c r="D1197" s="113"/>
      <c r="E1197" s="113"/>
      <c r="F1197" s="112"/>
      <c r="G1197" s="114"/>
      <c r="H1197" s="115"/>
      <c r="I1197" s="55"/>
      <c r="L1197" s="53" t="str">
        <f>IF(OR(F1197="", G1197=""), "", IFERROR(INDEX('Sub Contractors'!$C$11:$C$49, MATCH(F1197, 'Sub Contractors'!$B$11:$B$49, 0)), ""))</f>
        <v/>
      </c>
      <c r="M1197" s="44" t="str">
        <f t="shared" si="54"/>
        <v/>
      </c>
      <c r="O1197" s="19" t="str">
        <f>IF($B1197="", "", IF(OR($B1197&lt;'Intro &amp; Setup'!$BS$4, $B1197&gt;'Intro &amp; Setup'!$BS$2), "X", ""))</f>
        <v/>
      </c>
      <c r="Q1197" s="19" t="str">
        <f t="shared" si="55"/>
        <v/>
      </c>
      <c r="S1197" s="75">
        <f t="shared" si="56"/>
        <v>0</v>
      </c>
    </row>
    <row r="1198" spans="1:19" x14ac:dyDescent="0.25">
      <c r="A1198" s="55"/>
      <c r="B1198" s="111"/>
      <c r="C1198" s="112"/>
      <c r="D1198" s="113"/>
      <c r="E1198" s="113"/>
      <c r="F1198" s="112"/>
      <c r="G1198" s="114"/>
      <c r="H1198" s="115"/>
      <c r="I1198" s="55"/>
      <c r="L1198" s="53" t="str">
        <f>IF(OR(F1198="", G1198=""), "", IFERROR(INDEX('Sub Contractors'!$C$11:$C$49, MATCH(F1198, 'Sub Contractors'!$B$11:$B$49, 0)), ""))</f>
        <v/>
      </c>
      <c r="M1198" s="44" t="str">
        <f t="shared" si="54"/>
        <v/>
      </c>
      <c r="O1198" s="19" t="str">
        <f>IF($B1198="", "", IF(OR($B1198&lt;'Intro &amp; Setup'!$BS$4, $B1198&gt;'Intro &amp; Setup'!$BS$2), "X", ""))</f>
        <v/>
      </c>
      <c r="Q1198" s="19" t="str">
        <f t="shared" si="55"/>
        <v/>
      </c>
      <c r="S1198" s="75">
        <f t="shared" si="56"/>
        <v>0</v>
      </c>
    </row>
    <row r="1199" spans="1:19" x14ac:dyDescent="0.25">
      <c r="A1199" s="55"/>
      <c r="B1199" s="111"/>
      <c r="C1199" s="112"/>
      <c r="D1199" s="113"/>
      <c r="E1199" s="113"/>
      <c r="F1199" s="112"/>
      <c r="G1199" s="114"/>
      <c r="H1199" s="115"/>
      <c r="I1199" s="55"/>
      <c r="L1199" s="53" t="str">
        <f>IF(OR(F1199="", G1199=""), "", IFERROR(INDEX('Sub Contractors'!$C$11:$C$49, MATCH(F1199, 'Sub Contractors'!$B$11:$B$49, 0)), ""))</f>
        <v/>
      </c>
      <c r="M1199" s="44" t="str">
        <f t="shared" si="54"/>
        <v/>
      </c>
      <c r="O1199" s="19" t="str">
        <f>IF($B1199="", "", IF(OR($B1199&lt;'Intro &amp; Setup'!$BS$4, $B1199&gt;'Intro &amp; Setup'!$BS$2), "X", ""))</f>
        <v/>
      </c>
      <c r="Q1199" s="19" t="str">
        <f t="shared" si="55"/>
        <v/>
      </c>
      <c r="S1199" s="75">
        <f t="shared" si="56"/>
        <v>0</v>
      </c>
    </row>
    <row r="1200" spans="1:19" x14ac:dyDescent="0.25">
      <c r="A1200" s="55"/>
      <c r="B1200" s="111"/>
      <c r="C1200" s="112"/>
      <c r="D1200" s="113"/>
      <c r="E1200" s="113"/>
      <c r="F1200" s="112"/>
      <c r="G1200" s="114"/>
      <c r="H1200" s="115"/>
      <c r="I1200" s="55"/>
      <c r="L1200" s="53" t="str">
        <f>IF(OR(F1200="", G1200=""), "", IFERROR(INDEX('Sub Contractors'!$C$11:$C$49, MATCH(F1200, 'Sub Contractors'!$B$11:$B$49, 0)), ""))</f>
        <v/>
      </c>
      <c r="M1200" s="44" t="str">
        <f t="shared" si="54"/>
        <v/>
      </c>
      <c r="O1200" s="19" t="str">
        <f>IF($B1200="", "", IF(OR($B1200&lt;'Intro &amp; Setup'!$BS$4, $B1200&gt;'Intro &amp; Setup'!$BS$2), "X", ""))</f>
        <v/>
      </c>
      <c r="Q1200" s="19" t="str">
        <f t="shared" si="55"/>
        <v/>
      </c>
      <c r="S1200" s="75">
        <f t="shared" si="56"/>
        <v>0</v>
      </c>
    </row>
    <row r="1201" spans="1:19" x14ac:dyDescent="0.25">
      <c r="A1201" s="55"/>
      <c r="B1201" s="111"/>
      <c r="C1201" s="112"/>
      <c r="D1201" s="113"/>
      <c r="E1201" s="113"/>
      <c r="F1201" s="112"/>
      <c r="G1201" s="114"/>
      <c r="H1201" s="115"/>
      <c r="I1201" s="55"/>
      <c r="L1201" s="53" t="str">
        <f>IF(OR(F1201="", G1201=""), "", IFERROR(INDEX('Sub Contractors'!$C$11:$C$49, MATCH(F1201, 'Sub Contractors'!$B$11:$B$49, 0)), ""))</f>
        <v/>
      </c>
      <c r="M1201" s="44" t="str">
        <f t="shared" si="54"/>
        <v/>
      </c>
      <c r="O1201" s="19" t="str">
        <f>IF($B1201="", "", IF(OR($B1201&lt;'Intro &amp; Setup'!$BS$4, $B1201&gt;'Intro &amp; Setup'!$BS$2), "X", ""))</f>
        <v/>
      </c>
      <c r="Q1201" s="19" t="str">
        <f t="shared" si="55"/>
        <v/>
      </c>
      <c r="S1201" s="75">
        <f t="shared" si="56"/>
        <v>0</v>
      </c>
    </row>
    <row r="1202" spans="1:19" x14ac:dyDescent="0.25">
      <c r="A1202" s="55"/>
      <c r="B1202" s="111"/>
      <c r="C1202" s="112"/>
      <c r="D1202" s="113"/>
      <c r="E1202" s="113"/>
      <c r="F1202" s="112"/>
      <c r="G1202" s="114"/>
      <c r="H1202" s="115"/>
      <c r="I1202" s="55"/>
      <c r="L1202" s="53" t="str">
        <f>IF(OR(F1202="", G1202=""), "", IFERROR(INDEX('Sub Contractors'!$C$11:$C$49, MATCH(F1202, 'Sub Contractors'!$B$11:$B$49, 0)), ""))</f>
        <v/>
      </c>
      <c r="M1202" s="44" t="str">
        <f t="shared" si="54"/>
        <v/>
      </c>
      <c r="O1202" s="19" t="str">
        <f>IF($B1202="", "", IF(OR($B1202&lt;'Intro &amp; Setup'!$BS$4, $B1202&gt;'Intro &amp; Setup'!$BS$2), "X", ""))</f>
        <v/>
      </c>
      <c r="Q1202" s="19" t="str">
        <f t="shared" si="55"/>
        <v/>
      </c>
      <c r="S1202" s="75">
        <f t="shared" si="56"/>
        <v>0</v>
      </c>
    </row>
    <row r="1203" spans="1:19" x14ac:dyDescent="0.25">
      <c r="A1203" s="55"/>
      <c r="B1203" s="111"/>
      <c r="C1203" s="112"/>
      <c r="D1203" s="113"/>
      <c r="E1203" s="113"/>
      <c r="F1203" s="112"/>
      <c r="G1203" s="114"/>
      <c r="H1203" s="115"/>
      <c r="I1203" s="55"/>
      <c r="L1203" s="53" t="str">
        <f>IF(OR(F1203="", G1203=""), "", IFERROR(INDEX('Sub Contractors'!$C$11:$C$49, MATCH(F1203, 'Sub Contractors'!$B$11:$B$49, 0)), ""))</f>
        <v/>
      </c>
      <c r="M1203" s="44" t="str">
        <f t="shared" si="54"/>
        <v/>
      </c>
      <c r="O1203" s="19" t="str">
        <f>IF($B1203="", "", IF(OR($B1203&lt;'Intro &amp; Setup'!$BS$4, $B1203&gt;'Intro &amp; Setup'!$BS$2), "X", ""))</f>
        <v/>
      </c>
      <c r="Q1203" s="19" t="str">
        <f t="shared" si="55"/>
        <v/>
      </c>
      <c r="S1203" s="75">
        <f t="shared" si="56"/>
        <v>0</v>
      </c>
    </row>
    <row r="1204" spans="1:19" x14ac:dyDescent="0.25">
      <c r="A1204" s="55"/>
      <c r="B1204" s="111"/>
      <c r="C1204" s="112"/>
      <c r="D1204" s="113"/>
      <c r="E1204" s="113"/>
      <c r="F1204" s="112"/>
      <c r="G1204" s="114"/>
      <c r="H1204" s="115"/>
      <c r="I1204" s="55"/>
      <c r="L1204" s="53" t="str">
        <f>IF(OR(F1204="", G1204=""), "", IFERROR(INDEX('Sub Contractors'!$C$11:$C$49, MATCH(F1204, 'Sub Contractors'!$B$11:$B$49, 0)), ""))</f>
        <v/>
      </c>
      <c r="M1204" s="44" t="str">
        <f t="shared" si="54"/>
        <v/>
      </c>
      <c r="O1204" s="19" t="str">
        <f>IF($B1204="", "", IF(OR($B1204&lt;'Intro &amp; Setup'!$BS$4, $B1204&gt;'Intro &amp; Setup'!$BS$2), "X", ""))</f>
        <v/>
      </c>
      <c r="Q1204" s="19" t="str">
        <f t="shared" si="55"/>
        <v/>
      </c>
      <c r="S1204" s="75">
        <f t="shared" si="56"/>
        <v>0</v>
      </c>
    </row>
    <row r="1205" spans="1:19" x14ac:dyDescent="0.25">
      <c r="A1205" s="55"/>
      <c r="B1205" s="111"/>
      <c r="C1205" s="112"/>
      <c r="D1205" s="113"/>
      <c r="E1205" s="113"/>
      <c r="F1205" s="112"/>
      <c r="G1205" s="114"/>
      <c r="H1205" s="115"/>
      <c r="I1205" s="55"/>
      <c r="L1205" s="53" t="str">
        <f>IF(OR(F1205="", G1205=""), "", IFERROR(INDEX('Sub Contractors'!$C$11:$C$49, MATCH(F1205, 'Sub Contractors'!$B$11:$B$49, 0)), ""))</f>
        <v/>
      </c>
      <c r="M1205" s="44" t="str">
        <f t="shared" si="54"/>
        <v/>
      </c>
      <c r="O1205" s="19" t="str">
        <f>IF($B1205="", "", IF(OR($B1205&lt;'Intro &amp; Setup'!$BS$4, $B1205&gt;'Intro &amp; Setup'!$BS$2), "X", ""))</f>
        <v/>
      </c>
      <c r="Q1205" s="19" t="str">
        <f t="shared" si="55"/>
        <v/>
      </c>
      <c r="S1205" s="75">
        <f t="shared" si="56"/>
        <v>0</v>
      </c>
    </row>
    <row r="1206" spans="1:19" x14ac:dyDescent="0.25">
      <c r="A1206" s="55"/>
      <c r="B1206" s="111"/>
      <c r="C1206" s="112"/>
      <c r="D1206" s="113"/>
      <c r="E1206" s="113"/>
      <c r="F1206" s="112"/>
      <c r="G1206" s="114"/>
      <c r="H1206" s="115"/>
      <c r="I1206" s="55"/>
      <c r="L1206" s="53" t="str">
        <f>IF(OR(F1206="", G1206=""), "", IFERROR(INDEX('Sub Contractors'!$C$11:$C$49, MATCH(F1206, 'Sub Contractors'!$B$11:$B$49, 0)), ""))</f>
        <v/>
      </c>
      <c r="M1206" s="44" t="str">
        <f t="shared" si="54"/>
        <v/>
      </c>
      <c r="O1206" s="19" t="str">
        <f>IF($B1206="", "", IF(OR($B1206&lt;'Intro &amp; Setup'!$BS$4, $B1206&gt;'Intro &amp; Setup'!$BS$2), "X", ""))</f>
        <v/>
      </c>
      <c r="Q1206" s="19" t="str">
        <f t="shared" si="55"/>
        <v/>
      </c>
      <c r="S1206" s="75">
        <f t="shared" si="56"/>
        <v>0</v>
      </c>
    </row>
    <row r="1207" spans="1:19" x14ac:dyDescent="0.25">
      <c r="A1207" s="55"/>
      <c r="B1207" s="111"/>
      <c r="C1207" s="112"/>
      <c r="D1207" s="113"/>
      <c r="E1207" s="113"/>
      <c r="F1207" s="112"/>
      <c r="G1207" s="114"/>
      <c r="H1207" s="115"/>
      <c r="I1207" s="55"/>
      <c r="L1207" s="53" t="str">
        <f>IF(OR(F1207="", G1207=""), "", IFERROR(INDEX('Sub Contractors'!$C$11:$C$49, MATCH(F1207, 'Sub Contractors'!$B$11:$B$49, 0)), ""))</f>
        <v/>
      </c>
      <c r="M1207" s="44" t="str">
        <f t="shared" si="54"/>
        <v/>
      </c>
      <c r="O1207" s="19" t="str">
        <f>IF($B1207="", "", IF(OR($B1207&lt;'Intro &amp; Setup'!$BS$4, $B1207&gt;'Intro &amp; Setup'!$BS$2), "X", ""))</f>
        <v/>
      </c>
      <c r="Q1207" s="19" t="str">
        <f t="shared" si="55"/>
        <v/>
      </c>
      <c r="S1207" s="75">
        <f t="shared" si="56"/>
        <v>0</v>
      </c>
    </row>
    <row r="1208" spans="1:19" x14ac:dyDescent="0.25">
      <c r="A1208" s="55"/>
      <c r="B1208" s="111"/>
      <c r="C1208" s="112"/>
      <c r="D1208" s="113"/>
      <c r="E1208" s="113"/>
      <c r="F1208" s="112"/>
      <c r="G1208" s="114"/>
      <c r="H1208" s="115"/>
      <c r="I1208" s="55"/>
      <c r="L1208" s="53" t="str">
        <f>IF(OR(F1208="", G1208=""), "", IFERROR(INDEX('Sub Contractors'!$C$11:$C$49, MATCH(F1208, 'Sub Contractors'!$B$11:$B$49, 0)), ""))</f>
        <v/>
      </c>
      <c r="M1208" s="44" t="str">
        <f t="shared" si="54"/>
        <v/>
      </c>
      <c r="O1208" s="19" t="str">
        <f>IF($B1208="", "", IF(OR($B1208&lt;'Intro &amp; Setup'!$BS$4, $B1208&gt;'Intro &amp; Setup'!$BS$2), "X", ""))</f>
        <v/>
      </c>
      <c r="Q1208" s="19" t="str">
        <f t="shared" si="55"/>
        <v/>
      </c>
      <c r="S1208" s="75">
        <f t="shared" si="56"/>
        <v>0</v>
      </c>
    </row>
    <row r="1209" spans="1:19" x14ac:dyDescent="0.25">
      <c r="A1209" s="55"/>
      <c r="B1209" s="111"/>
      <c r="C1209" s="112"/>
      <c r="D1209" s="113"/>
      <c r="E1209" s="113"/>
      <c r="F1209" s="112"/>
      <c r="G1209" s="114"/>
      <c r="H1209" s="115"/>
      <c r="I1209" s="55"/>
      <c r="L1209" s="53" t="str">
        <f>IF(OR(F1209="", G1209=""), "", IFERROR(INDEX('Sub Contractors'!$C$11:$C$49, MATCH(F1209, 'Sub Contractors'!$B$11:$B$49, 0)), ""))</f>
        <v/>
      </c>
      <c r="M1209" s="44" t="str">
        <f t="shared" si="54"/>
        <v/>
      </c>
      <c r="O1209" s="19" t="str">
        <f>IF($B1209="", "", IF(OR($B1209&lt;'Intro &amp; Setup'!$BS$4, $B1209&gt;'Intro &amp; Setup'!$BS$2), "X", ""))</f>
        <v/>
      </c>
      <c r="Q1209" s="19" t="str">
        <f t="shared" si="55"/>
        <v/>
      </c>
      <c r="S1209" s="75">
        <f t="shared" si="56"/>
        <v>0</v>
      </c>
    </row>
    <row r="1210" spans="1:19" x14ac:dyDescent="0.25">
      <c r="A1210" s="55"/>
      <c r="B1210" s="111"/>
      <c r="C1210" s="112"/>
      <c r="D1210" s="113"/>
      <c r="E1210" s="113"/>
      <c r="F1210" s="112"/>
      <c r="G1210" s="114"/>
      <c r="H1210" s="115"/>
      <c r="I1210" s="55"/>
      <c r="L1210" s="53" t="str">
        <f>IF(OR(F1210="", G1210=""), "", IFERROR(INDEX('Sub Contractors'!$C$11:$C$49, MATCH(F1210, 'Sub Contractors'!$B$11:$B$49, 0)), ""))</f>
        <v/>
      </c>
      <c r="M1210" s="44" t="str">
        <f t="shared" si="54"/>
        <v/>
      </c>
      <c r="O1210" s="19" t="str">
        <f>IF($B1210="", "", IF(OR($B1210&lt;'Intro &amp; Setup'!$BS$4, $B1210&gt;'Intro &amp; Setup'!$BS$2), "X", ""))</f>
        <v/>
      </c>
      <c r="Q1210" s="19" t="str">
        <f t="shared" si="55"/>
        <v/>
      </c>
      <c r="S1210" s="75">
        <f t="shared" si="56"/>
        <v>0</v>
      </c>
    </row>
    <row r="1211" spans="1:19" x14ac:dyDescent="0.25">
      <c r="A1211" s="55"/>
      <c r="B1211" s="111"/>
      <c r="C1211" s="112"/>
      <c r="D1211" s="113"/>
      <c r="E1211" s="113"/>
      <c r="F1211" s="112"/>
      <c r="G1211" s="114"/>
      <c r="H1211" s="115"/>
      <c r="I1211" s="55"/>
      <c r="L1211" s="53" t="str">
        <f>IF(OR(F1211="", G1211=""), "", IFERROR(INDEX('Sub Contractors'!$C$11:$C$49, MATCH(F1211, 'Sub Contractors'!$B$11:$B$49, 0)), ""))</f>
        <v/>
      </c>
      <c r="M1211" s="44" t="str">
        <f t="shared" si="54"/>
        <v/>
      </c>
      <c r="O1211" s="19" t="str">
        <f>IF($B1211="", "", IF(OR($B1211&lt;'Intro &amp; Setup'!$BS$4, $B1211&gt;'Intro &amp; Setup'!$BS$2), "X", ""))</f>
        <v/>
      </c>
      <c r="Q1211" s="19" t="str">
        <f t="shared" si="55"/>
        <v/>
      </c>
      <c r="S1211" s="75">
        <f t="shared" si="56"/>
        <v>0</v>
      </c>
    </row>
    <row r="1212" spans="1:19" x14ac:dyDescent="0.25">
      <c r="A1212" s="55"/>
      <c r="B1212" s="111"/>
      <c r="C1212" s="112"/>
      <c r="D1212" s="113"/>
      <c r="E1212" s="113"/>
      <c r="F1212" s="112"/>
      <c r="G1212" s="114"/>
      <c r="H1212" s="115"/>
      <c r="I1212" s="55"/>
      <c r="L1212" s="53" t="str">
        <f>IF(OR(F1212="", G1212=""), "", IFERROR(INDEX('Sub Contractors'!$C$11:$C$49, MATCH(F1212, 'Sub Contractors'!$B$11:$B$49, 0)), ""))</f>
        <v/>
      </c>
      <c r="M1212" s="44" t="str">
        <f t="shared" si="54"/>
        <v/>
      </c>
      <c r="O1212" s="19" t="str">
        <f>IF($B1212="", "", IF(OR($B1212&lt;'Intro &amp; Setup'!$BS$4, $B1212&gt;'Intro &amp; Setup'!$BS$2), "X", ""))</f>
        <v/>
      </c>
      <c r="Q1212" s="19" t="str">
        <f t="shared" si="55"/>
        <v/>
      </c>
      <c r="S1212" s="75">
        <f t="shared" si="56"/>
        <v>0</v>
      </c>
    </row>
    <row r="1213" spans="1:19" x14ac:dyDescent="0.25">
      <c r="A1213" s="55"/>
      <c r="B1213" s="111"/>
      <c r="C1213" s="112"/>
      <c r="D1213" s="113"/>
      <c r="E1213" s="113"/>
      <c r="F1213" s="112"/>
      <c r="G1213" s="114"/>
      <c r="H1213" s="115"/>
      <c r="I1213" s="55"/>
      <c r="L1213" s="53" t="str">
        <f>IF(OR(F1213="", G1213=""), "", IFERROR(INDEX('Sub Contractors'!$C$11:$C$49, MATCH(F1213, 'Sub Contractors'!$B$11:$B$49, 0)), ""))</f>
        <v/>
      </c>
      <c r="M1213" s="44" t="str">
        <f t="shared" si="54"/>
        <v/>
      </c>
      <c r="O1213" s="19" t="str">
        <f>IF($B1213="", "", IF(OR($B1213&lt;'Intro &amp; Setup'!$BS$4, $B1213&gt;'Intro &amp; Setup'!$BS$2), "X", ""))</f>
        <v/>
      </c>
      <c r="Q1213" s="19" t="str">
        <f t="shared" si="55"/>
        <v/>
      </c>
      <c r="S1213" s="75">
        <f t="shared" si="56"/>
        <v>0</v>
      </c>
    </row>
    <row r="1214" spans="1:19" x14ac:dyDescent="0.25">
      <c r="A1214" s="55"/>
      <c r="B1214" s="111"/>
      <c r="C1214" s="112"/>
      <c r="D1214" s="113"/>
      <c r="E1214" s="113"/>
      <c r="F1214" s="112"/>
      <c r="G1214" s="114"/>
      <c r="H1214" s="115"/>
      <c r="I1214" s="55"/>
      <c r="L1214" s="53" t="str">
        <f>IF(OR(F1214="", G1214=""), "", IFERROR(INDEX('Sub Contractors'!$C$11:$C$49, MATCH(F1214, 'Sub Contractors'!$B$11:$B$49, 0)), ""))</f>
        <v/>
      </c>
      <c r="M1214" s="44" t="str">
        <f t="shared" si="54"/>
        <v/>
      </c>
      <c r="O1214" s="19" t="str">
        <f>IF($B1214="", "", IF(OR($B1214&lt;'Intro &amp; Setup'!$BS$4, $B1214&gt;'Intro &amp; Setup'!$BS$2), "X", ""))</f>
        <v/>
      </c>
      <c r="Q1214" s="19" t="str">
        <f t="shared" si="55"/>
        <v/>
      </c>
      <c r="S1214" s="75">
        <f t="shared" si="56"/>
        <v>0</v>
      </c>
    </row>
    <row r="1215" spans="1:19" x14ac:dyDescent="0.25">
      <c r="A1215" s="55"/>
      <c r="B1215" s="111"/>
      <c r="C1215" s="112"/>
      <c r="D1215" s="113"/>
      <c r="E1215" s="113"/>
      <c r="F1215" s="112"/>
      <c r="G1215" s="114"/>
      <c r="H1215" s="115"/>
      <c r="I1215" s="55"/>
      <c r="L1215" s="53" t="str">
        <f>IF(OR(F1215="", G1215=""), "", IFERROR(INDEX('Sub Contractors'!$C$11:$C$49, MATCH(F1215, 'Sub Contractors'!$B$11:$B$49, 0)), ""))</f>
        <v/>
      </c>
      <c r="M1215" s="44" t="str">
        <f t="shared" si="54"/>
        <v/>
      </c>
      <c r="O1215" s="19" t="str">
        <f>IF($B1215="", "", IF(OR($B1215&lt;'Intro &amp; Setup'!$BS$4, $B1215&gt;'Intro &amp; Setup'!$BS$2), "X", ""))</f>
        <v/>
      </c>
      <c r="Q1215" s="19" t="str">
        <f t="shared" si="55"/>
        <v/>
      </c>
      <c r="S1215" s="75">
        <f t="shared" si="56"/>
        <v>0</v>
      </c>
    </row>
    <row r="1216" spans="1:19" x14ac:dyDescent="0.25">
      <c r="A1216" s="55"/>
      <c r="B1216" s="111"/>
      <c r="C1216" s="112"/>
      <c r="D1216" s="113"/>
      <c r="E1216" s="113"/>
      <c r="F1216" s="112"/>
      <c r="G1216" s="114"/>
      <c r="H1216" s="115"/>
      <c r="I1216" s="55"/>
      <c r="L1216" s="53" t="str">
        <f>IF(OR(F1216="", G1216=""), "", IFERROR(INDEX('Sub Contractors'!$C$11:$C$49, MATCH(F1216, 'Sub Contractors'!$B$11:$B$49, 0)), ""))</f>
        <v/>
      </c>
      <c r="M1216" s="44" t="str">
        <f t="shared" si="54"/>
        <v/>
      </c>
      <c r="O1216" s="19" t="str">
        <f>IF($B1216="", "", IF(OR($B1216&lt;'Intro &amp; Setup'!$BS$4, $B1216&gt;'Intro &amp; Setup'!$BS$2), "X", ""))</f>
        <v/>
      </c>
      <c r="Q1216" s="19" t="str">
        <f t="shared" si="55"/>
        <v/>
      </c>
      <c r="S1216" s="75">
        <f t="shared" si="56"/>
        <v>0</v>
      </c>
    </row>
    <row r="1217" spans="1:19" x14ac:dyDescent="0.25">
      <c r="A1217" s="55"/>
      <c r="B1217" s="111"/>
      <c r="C1217" s="112"/>
      <c r="D1217" s="113"/>
      <c r="E1217" s="113"/>
      <c r="F1217" s="112"/>
      <c r="G1217" s="114"/>
      <c r="H1217" s="115"/>
      <c r="I1217" s="55"/>
      <c r="L1217" s="53" t="str">
        <f>IF(OR(F1217="", G1217=""), "", IFERROR(INDEX('Sub Contractors'!$C$11:$C$49, MATCH(F1217, 'Sub Contractors'!$B$11:$B$49, 0)), ""))</f>
        <v/>
      </c>
      <c r="M1217" s="44" t="str">
        <f t="shared" si="54"/>
        <v/>
      </c>
      <c r="O1217" s="19" t="str">
        <f>IF($B1217="", "", IF(OR($B1217&lt;'Intro &amp; Setup'!$BS$4, $B1217&gt;'Intro &amp; Setup'!$BS$2), "X", ""))</f>
        <v/>
      </c>
      <c r="Q1217" s="19" t="str">
        <f t="shared" si="55"/>
        <v/>
      </c>
      <c r="S1217" s="75">
        <f t="shared" si="56"/>
        <v>0</v>
      </c>
    </row>
    <row r="1218" spans="1:19" x14ac:dyDescent="0.25">
      <c r="A1218" s="55"/>
      <c r="B1218" s="111"/>
      <c r="C1218" s="112"/>
      <c r="D1218" s="113"/>
      <c r="E1218" s="113"/>
      <c r="F1218" s="112"/>
      <c r="G1218" s="114"/>
      <c r="H1218" s="115"/>
      <c r="I1218" s="55"/>
      <c r="L1218" s="53" t="str">
        <f>IF(OR(F1218="", G1218=""), "", IFERROR(INDEX('Sub Contractors'!$C$11:$C$49, MATCH(F1218, 'Sub Contractors'!$B$11:$B$49, 0)), ""))</f>
        <v/>
      </c>
      <c r="M1218" s="44" t="str">
        <f t="shared" si="54"/>
        <v/>
      </c>
      <c r="O1218" s="19" t="str">
        <f>IF($B1218="", "", IF(OR($B1218&lt;'Intro &amp; Setup'!$BS$4, $B1218&gt;'Intro &amp; Setup'!$BS$2), "X", ""))</f>
        <v/>
      </c>
      <c r="Q1218" s="19" t="str">
        <f t="shared" si="55"/>
        <v/>
      </c>
      <c r="S1218" s="75">
        <f t="shared" si="56"/>
        <v>0</v>
      </c>
    </row>
    <row r="1219" spans="1:19" x14ac:dyDescent="0.25">
      <c r="A1219" s="55"/>
      <c r="B1219" s="111"/>
      <c r="C1219" s="112"/>
      <c r="D1219" s="113"/>
      <c r="E1219" s="113"/>
      <c r="F1219" s="112"/>
      <c r="G1219" s="114"/>
      <c r="H1219" s="115"/>
      <c r="I1219" s="55"/>
      <c r="L1219" s="53" t="str">
        <f>IF(OR(F1219="", G1219=""), "", IFERROR(INDEX('Sub Contractors'!$C$11:$C$49, MATCH(F1219, 'Sub Contractors'!$B$11:$B$49, 0)), ""))</f>
        <v/>
      </c>
      <c r="M1219" s="44" t="str">
        <f t="shared" si="54"/>
        <v/>
      </c>
      <c r="O1219" s="19" t="str">
        <f>IF($B1219="", "", IF(OR($B1219&lt;'Intro &amp; Setup'!$BS$4, $B1219&gt;'Intro &amp; Setup'!$BS$2), "X", ""))</f>
        <v/>
      </c>
      <c r="Q1219" s="19" t="str">
        <f t="shared" si="55"/>
        <v/>
      </c>
      <c r="S1219" s="75">
        <f t="shared" si="56"/>
        <v>0</v>
      </c>
    </row>
    <row r="1220" spans="1:19" x14ac:dyDescent="0.25">
      <c r="A1220" s="55"/>
      <c r="B1220" s="111"/>
      <c r="C1220" s="112"/>
      <c r="D1220" s="113"/>
      <c r="E1220" s="113"/>
      <c r="F1220" s="112"/>
      <c r="G1220" s="114"/>
      <c r="H1220" s="115"/>
      <c r="I1220" s="55"/>
      <c r="L1220" s="53" t="str">
        <f>IF(OR(F1220="", G1220=""), "", IFERROR(INDEX('Sub Contractors'!$C$11:$C$49, MATCH(F1220, 'Sub Contractors'!$B$11:$B$49, 0)), ""))</f>
        <v/>
      </c>
      <c r="M1220" s="44" t="str">
        <f t="shared" si="54"/>
        <v/>
      </c>
      <c r="O1220" s="19" t="str">
        <f>IF($B1220="", "", IF(OR($B1220&lt;'Intro &amp; Setup'!$BS$4, $B1220&gt;'Intro &amp; Setup'!$BS$2), "X", ""))</f>
        <v/>
      </c>
      <c r="Q1220" s="19" t="str">
        <f t="shared" si="55"/>
        <v/>
      </c>
      <c r="S1220" s="75">
        <f t="shared" si="56"/>
        <v>0</v>
      </c>
    </row>
    <row r="1221" spans="1:19" x14ac:dyDescent="0.25">
      <c r="A1221" s="55"/>
      <c r="B1221" s="111"/>
      <c r="C1221" s="112"/>
      <c r="D1221" s="113"/>
      <c r="E1221" s="113"/>
      <c r="F1221" s="112"/>
      <c r="G1221" s="114"/>
      <c r="H1221" s="115"/>
      <c r="I1221" s="55"/>
      <c r="L1221" s="53" t="str">
        <f>IF(OR(F1221="", G1221=""), "", IFERROR(INDEX('Sub Contractors'!$C$11:$C$49, MATCH(F1221, 'Sub Contractors'!$B$11:$B$49, 0)), ""))</f>
        <v/>
      </c>
      <c r="M1221" s="44" t="str">
        <f t="shared" si="54"/>
        <v/>
      </c>
      <c r="O1221" s="19" t="str">
        <f>IF($B1221="", "", IF(OR($B1221&lt;'Intro &amp; Setup'!$BS$4, $B1221&gt;'Intro &amp; Setup'!$BS$2), "X", ""))</f>
        <v/>
      </c>
      <c r="Q1221" s="19" t="str">
        <f t="shared" si="55"/>
        <v/>
      </c>
      <c r="S1221" s="75">
        <f t="shared" si="56"/>
        <v>0</v>
      </c>
    </row>
    <row r="1222" spans="1:19" x14ac:dyDescent="0.25">
      <c r="A1222" s="55"/>
      <c r="B1222" s="111"/>
      <c r="C1222" s="112"/>
      <c r="D1222" s="113"/>
      <c r="E1222" s="113"/>
      <c r="F1222" s="112"/>
      <c r="G1222" s="114"/>
      <c r="H1222" s="115"/>
      <c r="I1222" s="55"/>
      <c r="L1222" s="53" t="str">
        <f>IF(OR(F1222="", G1222=""), "", IFERROR(INDEX('Sub Contractors'!$C$11:$C$49, MATCH(F1222, 'Sub Contractors'!$B$11:$B$49, 0)), ""))</f>
        <v/>
      </c>
      <c r="M1222" s="44" t="str">
        <f t="shared" si="54"/>
        <v/>
      </c>
      <c r="O1222" s="19" t="str">
        <f>IF($B1222="", "", IF(OR($B1222&lt;'Intro &amp; Setup'!$BS$4, $B1222&gt;'Intro &amp; Setup'!$BS$2), "X", ""))</f>
        <v/>
      </c>
      <c r="Q1222" s="19" t="str">
        <f t="shared" si="55"/>
        <v/>
      </c>
      <c r="S1222" s="75">
        <f t="shared" si="56"/>
        <v>0</v>
      </c>
    </row>
    <row r="1223" spans="1:19" x14ac:dyDescent="0.25">
      <c r="A1223" s="55"/>
      <c r="B1223" s="111"/>
      <c r="C1223" s="112"/>
      <c r="D1223" s="113"/>
      <c r="E1223" s="113"/>
      <c r="F1223" s="112"/>
      <c r="G1223" s="114"/>
      <c r="H1223" s="115"/>
      <c r="I1223" s="55"/>
      <c r="L1223" s="53" t="str">
        <f>IF(OR(F1223="", G1223=""), "", IFERROR(INDEX('Sub Contractors'!$C$11:$C$49, MATCH(F1223, 'Sub Contractors'!$B$11:$B$49, 0)), ""))</f>
        <v/>
      </c>
      <c r="M1223" s="44" t="str">
        <f t="shared" si="54"/>
        <v/>
      </c>
      <c r="O1223" s="19" t="str">
        <f>IF($B1223="", "", IF(OR($B1223&lt;'Intro &amp; Setup'!$BS$4, $B1223&gt;'Intro &amp; Setup'!$BS$2), "X", ""))</f>
        <v/>
      </c>
      <c r="Q1223" s="19" t="str">
        <f t="shared" si="55"/>
        <v/>
      </c>
      <c r="S1223" s="75">
        <f t="shared" si="56"/>
        <v>0</v>
      </c>
    </row>
    <row r="1224" spans="1:19" x14ac:dyDescent="0.25">
      <c r="A1224" s="55"/>
      <c r="B1224" s="111"/>
      <c r="C1224" s="112"/>
      <c r="D1224" s="113"/>
      <c r="E1224" s="113"/>
      <c r="F1224" s="112"/>
      <c r="G1224" s="114"/>
      <c r="H1224" s="115"/>
      <c r="I1224" s="55"/>
      <c r="L1224" s="53" t="str">
        <f>IF(OR(F1224="", G1224=""), "", IFERROR(INDEX('Sub Contractors'!$C$11:$C$49, MATCH(F1224, 'Sub Contractors'!$B$11:$B$49, 0)), ""))</f>
        <v/>
      </c>
      <c r="M1224" s="44" t="str">
        <f t="shared" si="54"/>
        <v/>
      </c>
      <c r="O1224" s="19" t="str">
        <f>IF($B1224="", "", IF(OR($B1224&lt;'Intro &amp; Setup'!$BS$4, $B1224&gt;'Intro &amp; Setup'!$BS$2), "X", ""))</f>
        <v/>
      </c>
      <c r="Q1224" s="19" t="str">
        <f t="shared" si="55"/>
        <v/>
      </c>
      <c r="S1224" s="75">
        <f t="shared" si="56"/>
        <v>0</v>
      </c>
    </row>
    <row r="1225" spans="1:19" x14ac:dyDescent="0.25">
      <c r="A1225" s="55"/>
      <c r="B1225" s="111"/>
      <c r="C1225" s="112"/>
      <c r="D1225" s="113"/>
      <c r="E1225" s="113"/>
      <c r="F1225" s="112"/>
      <c r="G1225" s="114"/>
      <c r="H1225" s="115"/>
      <c r="I1225" s="55"/>
      <c r="L1225" s="53" t="str">
        <f>IF(OR(F1225="", G1225=""), "", IFERROR(INDEX('Sub Contractors'!$C$11:$C$49, MATCH(F1225, 'Sub Contractors'!$B$11:$B$49, 0)), ""))</f>
        <v/>
      </c>
      <c r="M1225" s="44" t="str">
        <f t="shared" si="54"/>
        <v/>
      </c>
      <c r="O1225" s="19" t="str">
        <f>IF($B1225="", "", IF(OR($B1225&lt;'Intro &amp; Setup'!$BS$4, $B1225&gt;'Intro &amp; Setup'!$BS$2), "X", ""))</f>
        <v/>
      </c>
      <c r="Q1225" s="19" t="str">
        <f t="shared" si="55"/>
        <v/>
      </c>
      <c r="S1225" s="75">
        <f t="shared" si="56"/>
        <v>0</v>
      </c>
    </row>
    <row r="1226" spans="1:19" x14ac:dyDescent="0.25">
      <c r="A1226" s="55"/>
      <c r="B1226" s="111"/>
      <c r="C1226" s="112"/>
      <c r="D1226" s="113"/>
      <c r="E1226" s="113"/>
      <c r="F1226" s="112"/>
      <c r="G1226" s="114"/>
      <c r="H1226" s="115"/>
      <c r="I1226" s="55"/>
      <c r="L1226" s="53" t="str">
        <f>IF(OR(F1226="", G1226=""), "", IFERROR(INDEX('Sub Contractors'!$C$11:$C$49, MATCH(F1226, 'Sub Contractors'!$B$11:$B$49, 0)), ""))</f>
        <v/>
      </c>
      <c r="M1226" s="44" t="str">
        <f t="shared" si="54"/>
        <v/>
      </c>
      <c r="O1226" s="19" t="str">
        <f>IF($B1226="", "", IF(OR($B1226&lt;'Intro &amp; Setup'!$BS$4, $B1226&gt;'Intro &amp; Setup'!$BS$2), "X", ""))</f>
        <v/>
      </c>
      <c r="Q1226" s="19" t="str">
        <f t="shared" si="55"/>
        <v/>
      </c>
      <c r="S1226" s="75">
        <f t="shared" si="56"/>
        <v>0</v>
      </c>
    </row>
    <row r="1227" spans="1:19" x14ac:dyDescent="0.25">
      <c r="A1227" s="55"/>
      <c r="B1227" s="111"/>
      <c r="C1227" s="112"/>
      <c r="D1227" s="113"/>
      <c r="E1227" s="113"/>
      <c r="F1227" s="112"/>
      <c r="G1227" s="114"/>
      <c r="H1227" s="115"/>
      <c r="I1227" s="55"/>
      <c r="L1227" s="53" t="str">
        <f>IF(OR(F1227="", G1227=""), "", IFERROR(INDEX('Sub Contractors'!$C$11:$C$49, MATCH(F1227, 'Sub Contractors'!$B$11:$B$49, 0)), ""))</f>
        <v/>
      </c>
      <c r="M1227" s="44" t="str">
        <f t="shared" si="54"/>
        <v/>
      </c>
      <c r="O1227" s="19" t="str">
        <f>IF($B1227="", "", IF(OR($B1227&lt;'Intro &amp; Setup'!$BS$4, $B1227&gt;'Intro &amp; Setup'!$BS$2), "X", ""))</f>
        <v/>
      </c>
      <c r="Q1227" s="19" t="str">
        <f t="shared" si="55"/>
        <v/>
      </c>
      <c r="S1227" s="75">
        <f t="shared" si="56"/>
        <v>0</v>
      </c>
    </row>
    <row r="1228" spans="1:19" x14ac:dyDescent="0.25">
      <c r="A1228" s="55"/>
      <c r="B1228" s="111"/>
      <c r="C1228" s="112"/>
      <c r="D1228" s="113"/>
      <c r="E1228" s="113"/>
      <c r="F1228" s="112"/>
      <c r="G1228" s="114"/>
      <c r="H1228" s="115"/>
      <c r="I1228" s="55"/>
      <c r="L1228" s="53" t="str">
        <f>IF(OR(F1228="", G1228=""), "", IFERROR(INDEX('Sub Contractors'!$C$11:$C$49, MATCH(F1228, 'Sub Contractors'!$B$11:$B$49, 0)), ""))</f>
        <v/>
      </c>
      <c r="M1228" s="44" t="str">
        <f t="shared" ref="M1228:M1291" si="57">IF($L1228="", "", $L1228*$G1228*24)</f>
        <v/>
      </c>
      <c r="O1228" s="19" t="str">
        <f>IF($B1228="", "", IF(OR($B1228&lt;'Intro &amp; Setup'!$BS$4, $B1228&gt;'Intro &amp; Setup'!$BS$2), "X", ""))</f>
        <v/>
      </c>
      <c r="Q1228" s="19" t="str">
        <f t="shared" ref="Q1228:Q1291" si="58">IF($B1228="", "", TEXT($B1228, "mmm yyyy"))</f>
        <v/>
      </c>
      <c r="S1228" s="75">
        <f t="shared" ref="S1228:S1291" si="59">$E1228-$D1228-$H1228</f>
        <v>0</v>
      </c>
    </row>
    <row r="1229" spans="1:19" x14ac:dyDescent="0.25">
      <c r="A1229" s="55"/>
      <c r="B1229" s="111"/>
      <c r="C1229" s="112"/>
      <c r="D1229" s="113"/>
      <c r="E1229" s="113"/>
      <c r="F1229" s="112"/>
      <c r="G1229" s="114"/>
      <c r="H1229" s="115"/>
      <c r="I1229" s="55"/>
      <c r="L1229" s="53" t="str">
        <f>IF(OR(F1229="", G1229=""), "", IFERROR(INDEX('Sub Contractors'!$C$11:$C$49, MATCH(F1229, 'Sub Contractors'!$B$11:$B$49, 0)), ""))</f>
        <v/>
      </c>
      <c r="M1229" s="44" t="str">
        <f t="shared" si="57"/>
        <v/>
      </c>
      <c r="O1229" s="19" t="str">
        <f>IF($B1229="", "", IF(OR($B1229&lt;'Intro &amp; Setup'!$BS$4, $B1229&gt;'Intro &amp; Setup'!$BS$2), "X", ""))</f>
        <v/>
      </c>
      <c r="Q1229" s="19" t="str">
        <f t="shared" si="58"/>
        <v/>
      </c>
      <c r="S1229" s="75">
        <f t="shared" si="59"/>
        <v>0</v>
      </c>
    </row>
    <row r="1230" spans="1:19" x14ac:dyDescent="0.25">
      <c r="A1230" s="55"/>
      <c r="B1230" s="111"/>
      <c r="C1230" s="112"/>
      <c r="D1230" s="113"/>
      <c r="E1230" s="113"/>
      <c r="F1230" s="112"/>
      <c r="G1230" s="114"/>
      <c r="H1230" s="115"/>
      <c r="I1230" s="55"/>
      <c r="L1230" s="53" t="str">
        <f>IF(OR(F1230="", G1230=""), "", IFERROR(INDEX('Sub Contractors'!$C$11:$C$49, MATCH(F1230, 'Sub Contractors'!$B$11:$B$49, 0)), ""))</f>
        <v/>
      </c>
      <c r="M1230" s="44" t="str">
        <f t="shared" si="57"/>
        <v/>
      </c>
      <c r="O1230" s="19" t="str">
        <f>IF($B1230="", "", IF(OR($B1230&lt;'Intro &amp; Setup'!$BS$4, $B1230&gt;'Intro &amp; Setup'!$BS$2), "X", ""))</f>
        <v/>
      </c>
      <c r="Q1230" s="19" t="str">
        <f t="shared" si="58"/>
        <v/>
      </c>
      <c r="S1230" s="75">
        <f t="shared" si="59"/>
        <v>0</v>
      </c>
    </row>
    <row r="1231" spans="1:19" x14ac:dyDescent="0.25">
      <c r="A1231" s="55"/>
      <c r="B1231" s="111"/>
      <c r="C1231" s="112"/>
      <c r="D1231" s="113"/>
      <c r="E1231" s="113"/>
      <c r="F1231" s="112"/>
      <c r="G1231" s="114"/>
      <c r="H1231" s="115"/>
      <c r="I1231" s="55"/>
      <c r="L1231" s="53" t="str">
        <f>IF(OR(F1231="", G1231=""), "", IFERROR(INDEX('Sub Contractors'!$C$11:$C$49, MATCH(F1231, 'Sub Contractors'!$B$11:$B$49, 0)), ""))</f>
        <v/>
      </c>
      <c r="M1231" s="44" t="str">
        <f t="shared" si="57"/>
        <v/>
      </c>
      <c r="O1231" s="19" t="str">
        <f>IF($B1231="", "", IF(OR($B1231&lt;'Intro &amp; Setup'!$BS$4, $B1231&gt;'Intro &amp; Setup'!$BS$2), "X", ""))</f>
        <v/>
      </c>
      <c r="Q1231" s="19" t="str">
        <f t="shared" si="58"/>
        <v/>
      </c>
      <c r="S1231" s="75">
        <f t="shared" si="59"/>
        <v>0</v>
      </c>
    </row>
    <row r="1232" spans="1:19" x14ac:dyDescent="0.25">
      <c r="A1232" s="55"/>
      <c r="B1232" s="111"/>
      <c r="C1232" s="112"/>
      <c r="D1232" s="113"/>
      <c r="E1232" s="113"/>
      <c r="F1232" s="112"/>
      <c r="G1232" s="114"/>
      <c r="H1232" s="115"/>
      <c r="I1232" s="55"/>
      <c r="L1232" s="53" t="str">
        <f>IF(OR(F1232="", G1232=""), "", IFERROR(INDEX('Sub Contractors'!$C$11:$C$49, MATCH(F1232, 'Sub Contractors'!$B$11:$B$49, 0)), ""))</f>
        <v/>
      </c>
      <c r="M1232" s="44" t="str">
        <f t="shared" si="57"/>
        <v/>
      </c>
      <c r="O1232" s="19" t="str">
        <f>IF($B1232="", "", IF(OR($B1232&lt;'Intro &amp; Setup'!$BS$4, $B1232&gt;'Intro &amp; Setup'!$BS$2), "X", ""))</f>
        <v/>
      </c>
      <c r="Q1232" s="19" t="str">
        <f t="shared" si="58"/>
        <v/>
      </c>
      <c r="S1232" s="75">
        <f t="shared" si="59"/>
        <v>0</v>
      </c>
    </row>
    <row r="1233" spans="1:19" x14ac:dyDescent="0.25">
      <c r="A1233" s="55"/>
      <c r="B1233" s="111"/>
      <c r="C1233" s="112"/>
      <c r="D1233" s="113"/>
      <c r="E1233" s="113"/>
      <c r="F1233" s="112"/>
      <c r="G1233" s="114"/>
      <c r="H1233" s="115"/>
      <c r="I1233" s="55"/>
      <c r="L1233" s="53" t="str">
        <f>IF(OR(F1233="", G1233=""), "", IFERROR(INDEX('Sub Contractors'!$C$11:$C$49, MATCH(F1233, 'Sub Contractors'!$B$11:$B$49, 0)), ""))</f>
        <v/>
      </c>
      <c r="M1233" s="44" t="str">
        <f t="shared" si="57"/>
        <v/>
      </c>
      <c r="O1233" s="19" t="str">
        <f>IF($B1233="", "", IF(OR($B1233&lt;'Intro &amp; Setup'!$BS$4, $B1233&gt;'Intro &amp; Setup'!$BS$2), "X", ""))</f>
        <v/>
      </c>
      <c r="Q1233" s="19" t="str">
        <f t="shared" si="58"/>
        <v/>
      </c>
      <c r="S1233" s="75">
        <f t="shared" si="59"/>
        <v>0</v>
      </c>
    </row>
    <row r="1234" spans="1:19" x14ac:dyDescent="0.25">
      <c r="A1234" s="55"/>
      <c r="B1234" s="111"/>
      <c r="C1234" s="112"/>
      <c r="D1234" s="113"/>
      <c r="E1234" s="113"/>
      <c r="F1234" s="112"/>
      <c r="G1234" s="114"/>
      <c r="H1234" s="115"/>
      <c r="I1234" s="55"/>
      <c r="L1234" s="53" t="str">
        <f>IF(OR(F1234="", G1234=""), "", IFERROR(INDEX('Sub Contractors'!$C$11:$C$49, MATCH(F1234, 'Sub Contractors'!$B$11:$B$49, 0)), ""))</f>
        <v/>
      </c>
      <c r="M1234" s="44" t="str">
        <f t="shared" si="57"/>
        <v/>
      </c>
      <c r="O1234" s="19" t="str">
        <f>IF($B1234="", "", IF(OR($B1234&lt;'Intro &amp; Setup'!$BS$4, $B1234&gt;'Intro &amp; Setup'!$BS$2), "X", ""))</f>
        <v/>
      </c>
      <c r="Q1234" s="19" t="str">
        <f t="shared" si="58"/>
        <v/>
      </c>
      <c r="S1234" s="75">
        <f t="shared" si="59"/>
        <v>0</v>
      </c>
    </row>
    <row r="1235" spans="1:19" x14ac:dyDescent="0.25">
      <c r="A1235" s="55"/>
      <c r="B1235" s="111"/>
      <c r="C1235" s="112"/>
      <c r="D1235" s="113"/>
      <c r="E1235" s="113"/>
      <c r="F1235" s="112"/>
      <c r="G1235" s="114"/>
      <c r="H1235" s="115"/>
      <c r="I1235" s="55"/>
      <c r="L1235" s="53" t="str">
        <f>IF(OR(F1235="", G1235=""), "", IFERROR(INDEX('Sub Contractors'!$C$11:$C$49, MATCH(F1235, 'Sub Contractors'!$B$11:$B$49, 0)), ""))</f>
        <v/>
      </c>
      <c r="M1235" s="44" t="str">
        <f t="shared" si="57"/>
        <v/>
      </c>
      <c r="O1235" s="19" t="str">
        <f>IF($B1235="", "", IF(OR($B1235&lt;'Intro &amp; Setup'!$BS$4, $B1235&gt;'Intro &amp; Setup'!$BS$2), "X", ""))</f>
        <v/>
      </c>
      <c r="Q1235" s="19" t="str">
        <f t="shared" si="58"/>
        <v/>
      </c>
      <c r="S1235" s="75">
        <f t="shared" si="59"/>
        <v>0</v>
      </c>
    </row>
    <row r="1236" spans="1:19" x14ac:dyDescent="0.25">
      <c r="A1236" s="55"/>
      <c r="B1236" s="111"/>
      <c r="C1236" s="112"/>
      <c r="D1236" s="113"/>
      <c r="E1236" s="113"/>
      <c r="F1236" s="112"/>
      <c r="G1236" s="114"/>
      <c r="H1236" s="115"/>
      <c r="I1236" s="55"/>
      <c r="L1236" s="53" t="str">
        <f>IF(OR(F1236="", G1236=""), "", IFERROR(INDEX('Sub Contractors'!$C$11:$C$49, MATCH(F1236, 'Sub Contractors'!$B$11:$B$49, 0)), ""))</f>
        <v/>
      </c>
      <c r="M1236" s="44" t="str">
        <f t="shared" si="57"/>
        <v/>
      </c>
      <c r="O1236" s="19" t="str">
        <f>IF($B1236="", "", IF(OR($B1236&lt;'Intro &amp; Setup'!$BS$4, $B1236&gt;'Intro &amp; Setup'!$BS$2), "X", ""))</f>
        <v/>
      </c>
      <c r="Q1236" s="19" t="str">
        <f t="shared" si="58"/>
        <v/>
      </c>
      <c r="S1236" s="75">
        <f t="shared" si="59"/>
        <v>0</v>
      </c>
    </row>
    <row r="1237" spans="1:19" x14ac:dyDescent="0.25">
      <c r="A1237" s="55"/>
      <c r="B1237" s="111"/>
      <c r="C1237" s="112"/>
      <c r="D1237" s="113"/>
      <c r="E1237" s="113"/>
      <c r="F1237" s="112"/>
      <c r="G1237" s="114"/>
      <c r="H1237" s="115"/>
      <c r="I1237" s="55"/>
      <c r="L1237" s="53" t="str">
        <f>IF(OR(F1237="", G1237=""), "", IFERROR(INDEX('Sub Contractors'!$C$11:$C$49, MATCH(F1237, 'Sub Contractors'!$B$11:$B$49, 0)), ""))</f>
        <v/>
      </c>
      <c r="M1237" s="44" t="str">
        <f t="shared" si="57"/>
        <v/>
      </c>
      <c r="O1237" s="19" t="str">
        <f>IF($B1237="", "", IF(OR($B1237&lt;'Intro &amp; Setup'!$BS$4, $B1237&gt;'Intro &amp; Setup'!$BS$2), "X", ""))</f>
        <v/>
      </c>
      <c r="Q1237" s="19" t="str">
        <f t="shared" si="58"/>
        <v/>
      </c>
      <c r="S1237" s="75">
        <f t="shared" si="59"/>
        <v>0</v>
      </c>
    </row>
    <row r="1238" spans="1:19" x14ac:dyDescent="0.25">
      <c r="A1238" s="55"/>
      <c r="B1238" s="111"/>
      <c r="C1238" s="112"/>
      <c r="D1238" s="113"/>
      <c r="E1238" s="113"/>
      <c r="F1238" s="112"/>
      <c r="G1238" s="114"/>
      <c r="H1238" s="115"/>
      <c r="I1238" s="55"/>
      <c r="L1238" s="53" t="str">
        <f>IF(OR(F1238="", G1238=""), "", IFERROR(INDEX('Sub Contractors'!$C$11:$C$49, MATCH(F1238, 'Sub Contractors'!$B$11:$B$49, 0)), ""))</f>
        <v/>
      </c>
      <c r="M1238" s="44" t="str">
        <f t="shared" si="57"/>
        <v/>
      </c>
      <c r="O1238" s="19" t="str">
        <f>IF($B1238="", "", IF(OR($B1238&lt;'Intro &amp; Setup'!$BS$4, $B1238&gt;'Intro &amp; Setup'!$BS$2), "X", ""))</f>
        <v/>
      </c>
      <c r="Q1238" s="19" t="str">
        <f t="shared" si="58"/>
        <v/>
      </c>
      <c r="S1238" s="75">
        <f t="shared" si="59"/>
        <v>0</v>
      </c>
    </row>
    <row r="1239" spans="1:19" x14ac:dyDescent="0.25">
      <c r="A1239" s="55"/>
      <c r="B1239" s="111"/>
      <c r="C1239" s="112"/>
      <c r="D1239" s="113"/>
      <c r="E1239" s="113"/>
      <c r="F1239" s="112"/>
      <c r="G1239" s="114"/>
      <c r="H1239" s="115"/>
      <c r="I1239" s="55"/>
      <c r="L1239" s="53" t="str">
        <f>IF(OR(F1239="", G1239=""), "", IFERROR(INDEX('Sub Contractors'!$C$11:$C$49, MATCH(F1239, 'Sub Contractors'!$B$11:$B$49, 0)), ""))</f>
        <v/>
      </c>
      <c r="M1239" s="44" t="str">
        <f t="shared" si="57"/>
        <v/>
      </c>
      <c r="O1239" s="19" t="str">
        <f>IF($B1239="", "", IF(OR($B1239&lt;'Intro &amp; Setup'!$BS$4, $B1239&gt;'Intro &amp; Setup'!$BS$2), "X", ""))</f>
        <v/>
      </c>
      <c r="Q1239" s="19" t="str">
        <f t="shared" si="58"/>
        <v/>
      </c>
      <c r="S1239" s="75">
        <f t="shared" si="59"/>
        <v>0</v>
      </c>
    </row>
    <row r="1240" spans="1:19" x14ac:dyDescent="0.25">
      <c r="A1240" s="55"/>
      <c r="B1240" s="111"/>
      <c r="C1240" s="112"/>
      <c r="D1240" s="113"/>
      <c r="E1240" s="113"/>
      <c r="F1240" s="112"/>
      <c r="G1240" s="114"/>
      <c r="H1240" s="115"/>
      <c r="I1240" s="55"/>
      <c r="L1240" s="53" t="str">
        <f>IF(OR(F1240="", G1240=""), "", IFERROR(INDEX('Sub Contractors'!$C$11:$C$49, MATCH(F1240, 'Sub Contractors'!$B$11:$B$49, 0)), ""))</f>
        <v/>
      </c>
      <c r="M1240" s="44" t="str">
        <f t="shared" si="57"/>
        <v/>
      </c>
      <c r="O1240" s="19" t="str">
        <f>IF($B1240="", "", IF(OR($B1240&lt;'Intro &amp; Setup'!$BS$4, $B1240&gt;'Intro &amp; Setup'!$BS$2), "X", ""))</f>
        <v/>
      </c>
      <c r="Q1240" s="19" t="str">
        <f t="shared" si="58"/>
        <v/>
      </c>
      <c r="S1240" s="75">
        <f t="shared" si="59"/>
        <v>0</v>
      </c>
    </row>
    <row r="1241" spans="1:19" x14ac:dyDescent="0.25">
      <c r="A1241" s="55"/>
      <c r="B1241" s="111"/>
      <c r="C1241" s="112"/>
      <c r="D1241" s="113"/>
      <c r="E1241" s="113"/>
      <c r="F1241" s="112"/>
      <c r="G1241" s="114"/>
      <c r="H1241" s="115"/>
      <c r="I1241" s="55"/>
      <c r="L1241" s="53" t="str">
        <f>IF(OR(F1241="", G1241=""), "", IFERROR(INDEX('Sub Contractors'!$C$11:$C$49, MATCH(F1241, 'Sub Contractors'!$B$11:$B$49, 0)), ""))</f>
        <v/>
      </c>
      <c r="M1241" s="44" t="str">
        <f t="shared" si="57"/>
        <v/>
      </c>
      <c r="O1241" s="19" t="str">
        <f>IF($B1241="", "", IF(OR($B1241&lt;'Intro &amp; Setup'!$BS$4, $B1241&gt;'Intro &amp; Setup'!$BS$2), "X", ""))</f>
        <v/>
      </c>
      <c r="Q1241" s="19" t="str">
        <f t="shared" si="58"/>
        <v/>
      </c>
      <c r="S1241" s="75">
        <f t="shared" si="59"/>
        <v>0</v>
      </c>
    </row>
    <row r="1242" spans="1:19" x14ac:dyDescent="0.25">
      <c r="A1242" s="55"/>
      <c r="B1242" s="111"/>
      <c r="C1242" s="112"/>
      <c r="D1242" s="113"/>
      <c r="E1242" s="113"/>
      <c r="F1242" s="112"/>
      <c r="G1242" s="114"/>
      <c r="H1242" s="115"/>
      <c r="I1242" s="55"/>
      <c r="L1242" s="53" t="str">
        <f>IF(OR(F1242="", G1242=""), "", IFERROR(INDEX('Sub Contractors'!$C$11:$C$49, MATCH(F1242, 'Sub Contractors'!$B$11:$B$49, 0)), ""))</f>
        <v/>
      </c>
      <c r="M1242" s="44" t="str">
        <f t="shared" si="57"/>
        <v/>
      </c>
      <c r="O1242" s="19" t="str">
        <f>IF($B1242="", "", IF(OR($B1242&lt;'Intro &amp; Setup'!$BS$4, $B1242&gt;'Intro &amp; Setup'!$BS$2), "X", ""))</f>
        <v/>
      </c>
      <c r="Q1242" s="19" t="str">
        <f t="shared" si="58"/>
        <v/>
      </c>
      <c r="S1242" s="75">
        <f t="shared" si="59"/>
        <v>0</v>
      </c>
    </row>
    <row r="1243" spans="1:19" x14ac:dyDescent="0.25">
      <c r="A1243" s="55"/>
      <c r="B1243" s="111"/>
      <c r="C1243" s="112"/>
      <c r="D1243" s="113"/>
      <c r="E1243" s="113"/>
      <c r="F1243" s="112"/>
      <c r="G1243" s="114"/>
      <c r="H1243" s="115"/>
      <c r="I1243" s="55"/>
      <c r="L1243" s="53" t="str">
        <f>IF(OR(F1243="", G1243=""), "", IFERROR(INDEX('Sub Contractors'!$C$11:$C$49, MATCH(F1243, 'Sub Contractors'!$B$11:$B$49, 0)), ""))</f>
        <v/>
      </c>
      <c r="M1243" s="44" t="str">
        <f t="shared" si="57"/>
        <v/>
      </c>
      <c r="O1243" s="19" t="str">
        <f>IF($B1243="", "", IF(OR($B1243&lt;'Intro &amp; Setup'!$BS$4, $B1243&gt;'Intro &amp; Setup'!$BS$2), "X", ""))</f>
        <v/>
      </c>
      <c r="Q1243" s="19" t="str">
        <f t="shared" si="58"/>
        <v/>
      </c>
      <c r="S1243" s="75">
        <f t="shared" si="59"/>
        <v>0</v>
      </c>
    </row>
    <row r="1244" spans="1:19" x14ac:dyDescent="0.25">
      <c r="A1244" s="55"/>
      <c r="B1244" s="111"/>
      <c r="C1244" s="112"/>
      <c r="D1244" s="113"/>
      <c r="E1244" s="113"/>
      <c r="F1244" s="112"/>
      <c r="G1244" s="114"/>
      <c r="H1244" s="115"/>
      <c r="I1244" s="55"/>
      <c r="L1244" s="53" t="str">
        <f>IF(OR(F1244="", G1244=""), "", IFERROR(INDEX('Sub Contractors'!$C$11:$C$49, MATCH(F1244, 'Sub Contractors'!$B$11:$B$49, 0)), ""))</f>
        <v/>
      </c>
      <c r="M1244" s="44" t="str">
        <f t="shared" si="57"/>
        <v/>
      </c>
      <c r="O1244" s="19" t="str">
        <f>IF($B1244="", "", IF(OR($B1244&lt;'Intro &amp; Setup'!$BS$4, $B1244&gt;'Intro &amp; Setup'!$BS$2), "X", ""))</f>
        <v/>
      </c>
      <c r="Q1244" s="19" t="str">
        <f t="shared" si="58"/>
        <v/>
      </c>
      <c r="S1244" s="75">
        <f t="shared" si="59"/>
        <v>0</v>
      </c>
    </row>
    <row r="1245" spans="1:19" x14ac:dyDescent="0.25">
      <c r="A1245" s="55"/>
      <c r="B1245" s="111"/>
      <c r="C1245" s="112"/>
      <c r="D1245" s="113"/>
      <c r="E1245" s="113"/>
      <c r="F1245" s="112"/>
      <c r="G1245" s="114"/>
      <c r="H1245" s="115"/>
      <c r="I1245" s="55"/>
      <c r="L1245" s="53" t="str">
        <f>IF(OR(F1245="", G1245=""), "", IFERROR(INDEX('Sub Contractors'!$C$11:$C$49, MATCH(F1245, 'Sub Contractors'!$B$11:$B$49, 0)), ""))</f>
        <v/>
      </c>
      <c r="M1245" s="44" t="str">
        <f t="shared" si="57"/>
        <v/>
      </c>
      <c r="O1245" s="19" t="str">
        <f>IF($B1245="", "", IF(OR($B1245&lt;'Intro &amp; Setup'!$BS$4, $B1245&gt;'Intro &amp; Setup'!$BS$2), "X", ""))</f>
        <v/>
      </c>
      <c r="Q1245" s="19" t="str">
        <f t="shared" si="58"/>
        <v/>
      </c>
      <c r="S1245" s="75">
        <f t="shared" si="59"/>
        <v>0</v>
      </c>
    </row>
    <row r="1246" spans="1:19" x14ac:dyDescent="0.25">
      <c r="A1246" s="55"/>
      <c r="B1246" s="111"/>
      <c r="C1246" s="112"/>
      <c r="D1246" s="113"/>
      <c r="E1246" s="113"/>
      <c r="F1246" s="112"/>
      <c r="G1246" s="114"/>
      <c r="H1246" s="115"/>
      <c r="I1246" s="55"/>
      <c r="L1246" s="53" t="str">
        <f>IF(OR(F1246="", G1246=""), "", IFERROR(INDEX('Sub Contractors'!$C$11:$C$49, MATCH(F1246, 'Sub Contractors'!$B$11:$B$49, 0)), ""))</f>
        <v/>
      </c>
      <c r="M1246" s="44" t="str">
        <f t="shared" si="57"/>
        <v/>
      </c>
      <c r="O1246" s="19" t="str">
        <f>IF($B1246="", "", IF(OR($B1246&lt;'Intro &amp; Setup'!$BS$4, $B1246&gt;'Intro &amp; Setup'!$BS$2), "X", ""))</f>
        <v/>
      </c>
      <c r="Q1246" s="19" t="str">
        <f t="shared" si="58"/>
        <v/>
      </c>
      <c r="S1246" s="75">
        <f t="shared" si="59"/>
        <v>0</v>
      </c>
    </row>
    <row r="1247" spans="1:19" x14ac:dyDescent="0.25">
      <c r="A1247" s="55"/>
      <c r="B1247" s="111"/>
      <c r="C1247" s="112"/>
      <c r="D1247" s="113"/>
      <c r="E1247" s="113"/>
      <c r="F1247" s="112"/>
      <c r="G1247" s="114"/>
      <c r="H1247" s="115"/>
      <c r="I1247" s="55"/>
      <c r="L1247" s="53" t="str">
        <f>IF(OR(F1247="", G1247=""), "", IFERROR(INDEX('Sub Contractors'!$C$11:$C$49, MATCH(F1247, 'Sub Contractors'!$B$11:$B$49, 0)), ""))</f>
        <v/>
      </c>
      <c r="M1247" s="44" t="str">
        <f t="shared" si="57"/>
        <v/>
      </c>
      <c r="O1247" s="19" t="str">
        <f>IF($B1247="", "", IF(OR($B1247&lt;'Intro &amp; Setup'!$BS$4, $B1247&gt;'Intro &amp; Setup'!$BS$2), "X", ""))</f>
        <v/>
      </c>
      <c r="Q1247" s="19" t="str">
        <f t="shared" si="58"/>
        <v/>
      </c>
      <c r="S1247" s="75">
        <f t="shared" si="59"/>
        <v>0</v>
      </c>
    </row>
    <row r="1248" spans="1:19" x14ac:dyDescent="0.25">
      <c r="A1248" s="55"/>
      <c r="B1248" s="111"/>
      <c r="C1248" s="112"/>
      <c r="D1248" s="113"/>
      <c r="E1248" s="113"/>
      <c r="F1248" s="112"/>
      <c r="G1248" s="114"/>
      <c r="H1248" s="115"/>
      <c r="I1248" s="55"/>
      <c r="L1248" s="53" t="str">
        <f>IF(OR(F1248="", G1248=""), "", IFERROR(INDEX('Sub Contractors'!$C$11:$C$49, MATCH(F1248, 'Sub Contractors'!$B$11:$B$49, 0)), ""))</f>
        <v/>
      </c>
      <c r="M1248" s="44" t="str">
        <f t="shared" si="57"/>
        <v/>
      </c>
      <c r="O1248" s="19" t="str">
        <f>IF($B1248="", "", IF(OR($B1248&lt;'Intro &amp; Setup'!$BS$4, $B1248&gt;'Intro &amp; Setup'!$BS$2), "X", ""))</f>
        <v/>
      </c>
      <c r="Q1248" s="19" t="str">
        <f t="shared" si="58"/>
        <v/>
      </c>
      <c r="S1248" s="75">
        <f t="shared" si="59"/>
        <v>0</v>
      </c>
    </row>
    <row r="1249" spans="1:19" x14ac:dyDescent="0.25">
      <c r="A1249" s="55"/>
      <c r="B1249" s="111"/>
      <c r="C1249" s="112"/>
      <c r="D1249" s="113"/>
      <c r="E1249" s="113"/>
      <c r="F1249" s="112"/>
      <c r="G1249" s="114"/>
      <c r="H1249" s="115"/>
      <c r="I1249" s="55"/>
      <c r="L1249" s="53" t="str">
        <f>IF(OR(F1249="", G1249=""), "", IFERROR(INDEX('Sub Contractors'!$C$11:$C$49, MATCH(F1249, 'Sub Contractors'!$B$11:$B$49, 0)), ""))</f>
        <v/>
      </c>
      <c r="M1249" s="44" t="str">
        <f t="shared" si="57"/>
        <v/>
      </c>
      <c r="O1249" s="19" t="str">
        <f>IF($B1249="", "", IF(OR($B1249&lt;'Intro &amp; Setup'!$BS$4, $B1249&gt;'Intro &amp; Setup'!$BS$2), "X", ""))</f>
        <v/>
      </c>
      <c r="Q1249" s="19" t="str">
        <f t="shared" si="58"/>
        <v/>
      </c>
      <c r="S1249" s="75">
        <f t="shared" si="59"/>
        <v>0</v>
      </c>
    </row>
    <row r="1250" spans="1:19" x14ac:dyDescent="0.25">
      <c r="A1250" s="55"/>
      <c r="B1250" s="111"/>
      <c r="C1250" s="112"/>
      <c r="D1250" s="113"/>
      <c r="E1250" s="113"/>
      <c r="F1250" s="112"/>
      <c r="G1250" s="114"/>
      <c r="H1250" s="115"/>
      <c r="I1250" s="55"/>
      <c r="L1250" s="53" t="str">
        <f>IF(OR(F1250="", G1250=""), "", IFERROR(INDEX('Sub Contractors'!$C$11:$C$49, MATCH(F1250, 'Sub Contractors'!$B$11:$B$49, 0)), ""))</f>
        <v/>
      </c>
      <c r="M1250" s="44" t="str">
        <f t="shared" si="57"/>
        <v/>
      </c>
      <c r="O1250" s="19" t="str">
        <f>IF($B1250="", "", IF(OR($B1250&lt;'Intro &amp; Setup'!$BS$4, $B1250&gt;'Intro &amp; Setup'!$BS$2), "X", ""))</f>
        <v/>
      </c>
      <c r="Q1250" s="19" t="str">
        <f t="shared" si="58"/>
        <v/>
      </c>
      <c r="S1250" s="75">
        <f t="shared" si="59"/>
        <v>0</v>
      </c>
    </row>
    <row r="1251" spans="1:19" x14ac:dyDescent="0.25">
      <c r="A1251" s="55"/>
      <c r="B1251" s="111"/>
      <c r="C1251" s="112"/>
      <c r="D1251" s="113"/>
      <c r="E1251" s="113"/>
      <c r="F1251" s="112"/>
      <c r="G1251" s="114"/>
      <c r="H1251" s="115"/>
      <c r="I1251" s="55"/>
      <c r="L1251" s="53" t="str">
        <f>IF(OR(F1251="", G1251=""), "", IFERROR(INDEX('Sub Contractors'!$C$11:$C$49, MATCH(F1251, 'Sub Contractors'!$B$11:$B$49, 0)), ""))</f>
        <v/>
      </c>
      <c r="M1251" s="44" t="str">
        <f t="shared" si="57"/>
        <v/>
      </c>
      <c r="O1251" s="19" t="str">
        <f>IF($B1251="", "", IF(OR($B1251&lt;'Intro &amp; Setup'!$BS$4, $B1251&gt;'Intro &amp; Setup'!$BS$2), "X", ""))</f>
        <v/>
      </c>
      <c r="Q1251" s="19" t="str">
        <f t="shared" si="58"/>
        <v/>
      </c>
      <c r="S1251" s="75">
        <f t="shared" si="59"/>
        <v>0</v>
      </c>
    </row>
    <row r="1252" spans="1:19" x14ac:dyDescent="0.25">
      <c r="A1252" s="55"/>
      <c r="B1252" s="111"/>
      <c r="C1252" s="112"/>
      <c r="D1252" s="113"/>
      <c r="E1252" s="113"/>
      <c r="F1252" s="112"/>
      <c r="G1252" s="114"/>
      <c r="H1252" s="115"/>
      <c r="I1252" s="55"/>
      <c r="L1252" s="53" t="str">
        <f>IF(OR(F1252="", G1252=""), "", IFERROR(INDEX('Sub Contractors'!$C$11:$C$49, MATCH(F1252, 'Sub Contractors'!$B$11:$B$49, 0)), ""))</f>
        <v/>
      </c>
      <c r="M1252" s="44" t="str">
        <f t="shared" si="57"/>
        <v/>
      </c>
      <c r="O1252" s="19" t="str">
        <f>IF($B1252="", "", IF(OR($B1252&lt;'Intro &amp; Setup'!$BS$4, $B1252&gt;'Intro &amp; Setup'!$BS$2), "X", ""))</f>
        <v/>
      </c>
      <c r="Q1252" s="19" t="str">
        <f t="shared" si="58"/>
        <v/>
      </c>
      <c r="S1252" s="75">
        <f t="shared" si="59"/>
        <v>0</v>
      </c>
    </row>
    <row r="1253" spans="1:19" x14ac:dyDescent="0.25">
      <c r="A1253" s="55"/>
      <c r="B1253" s="111"/>
      <c r="C1253" s="112"/>
      <c r="D1253" s="113"/>
      <c r="E1253" s="113"/>
      <c r="F1253" s="112"/>
      <c r="G1253" s="114"/>
      <c r="H1253" s="115"/>
      <c r="I1253" s="55"/>
      <c r="L1253" s="53" t="str">
        <f>IF(OR(F1253="", G1253=""), "", IFERROR(INDEX('Sub Contractors'!$C$11:$C$49, MATCH(F1253, 'Sub Contractors'!$B$11:$B$49, 0)), ""))</f>
        <v/>
      </c>
      <c r="M1253" s="44" t="str">
        <f t="shared" si="57"/>
        <v/>
      </c>
      <c r="O1253" s="19" t="str">
        <f>IF($B1253="", "", IF(OR($B1253&lt;'Intro &amp; Setup'!$BS$4, $B1253&gt;'Intro &amp; Setup'!$BS$2), "X", ""))</f>
        <v/>
      </c>
      <c r="Q1253" s="19" t="str">
        <f t="shared" si="58"/>
        <v/>
      </c>
      <c r="S1253" s="75">
        <f t="shared" si="59"/>
        <v>0</v>
      </c>
    </row>
    <row r="1254" spans="1:19" x14ac:dyDescent="0.25">
      <c r="A1254" s="55"/>
      <c r="B1254" s="111"/>
      <c r="C1254" s="112"/>
      <c r="D1254" s="113"/>
      <c r="E1254" s="113"/>
      <c r="F1254" s="112"/>
      <c r="G1254" s="114"/>
      <c r="H1254" s="115"/>
      <c r="I1254" s="55"/>
      <c r="L1254" s="53" t="str">
        <f>IF(OR(F1254="", G1254=""), "", IFERROR(INDEX('Sub Contractors'!$C$11:$C$49, MATCH(F1254, 'Sub Contractors'!$B$11:$B$49, 0)), ""))</f>
        <v/>
      </c>
      <c r="M1254" s="44" t="str">
        <f t="shared" si="57"/>
        <v/>
      </c>
      <c r="O1254" s="19" t="str">
        <f>IF($B1254="", "", IF(OR($B1254&lt;'Intro &amp; Setup'!$BS$4, $B1254&gt;'Intro &amp; Setup'!$BS$2), "X", ""))</f>
        <v/>
      </c>
      <c r="Q1254" s="19" t="str">
        <f t="shared" si="58"/>
        <v/>
      </c>
      <c r="S1254" s="75">
        <f t="shared" si="59"/>
        <v>0</v>
      </c>
    </row>
    <row r="1255" spans="1:19" x14ac:dyDescent="0.25">
      <c r="A1255" s="55"/>
      <c r="B1255" s="111"/>
      <c r="C1255" s="112"/>
      <c r="D1255" s="113"/>
      <c r="E1255" s="113"/>
      <c r="F1255" s="112"/>
      <c r="G1255" s="114"/>
      <c r="H1255" s="115"/>
      <c r="I1255" s="55"/>
      <c r="L1255" s="53" t="str">
        <f>IF(OR(F1255="", G1255=""), "", IFERROR(INDEX('Sub Contractors'!$C$11:$C$49, MATCH(F1255, 'Sub Contractors'!$B$11:$B$49, 0)), ""))</f>
        <v/>
      </c>
      <c r="M1255" s="44" t="str">
        <f t="shared" si="57"/>
        <v/>
      </c>
      <c r="O1255" s="19" t="str">
        <f>IF($B1255="", "", IF(OR($B1255&lt;'Intro &amp; Setup'!$BS$4, $B1255&gt;'Intro &amp; Setup'!$BS$2), "X", ""))</f>
        <v/>
      </c>
      <c r="Q1255" s="19" t="str">
        <f t="shared" si="58"/>
        <v/>
      </c>
      <c r="S1255" s="75">
        <f t="shared" si="59"/>
        <v>0</v>
      </c>
    </row>
    <row r="1256" spans="1:19" x14ac:dyDescent="0.25">
      <c r="A1256" s="55"/>
      <c r="B1256" s="111"/>
      <c r="C1256" s="112"/>
      <c r="D1256" s="113"/>
      <c r="E1256" s="113"/>
      <c r="F1256" s="112"/>
      <c r="G1256" s="114"/>
      <c r="H1256" s="115"/>
      <c r="I1256" s="55"/>
      <c r="L1256" s="53" t="str">
        <f>IF(OR(F1256="", G1256=""), "", IFERROR(INDEX('Sub Contractors'!$C$11:$C$49, MATCH(F1256, 'Sub Contractors'!$B$11:$B$49, 0)), ""))</f>
        <v/>
      </c>
      <c r="M1256" s="44" t="str">
        <f t="shared" si="57"/>
        <v/>
      </c>
      <c r="O1256" s="19" t="str">
        <f>IF($B1256="", "", IF(OR($B1256&lt;'Intro &amp; Setup'!$BS$4, $B1256&gt;'Intro &amp; Setup'!$BS$2), "X", ""))</f>
        <v/>
      </c>
      <c r="Q1256" s="19" t="str">
        <f t="shared" si="58"/>
        <v/>
      </c>
      <c r="S1256" s="75">
        <f t="shared" si="59"/>
        <v>0</v>
      </c>
    </row>
    <row r="1257" spans="1:19" x14ac:dyDescent="0.25">
      <c r="A1257" s="55"/>
      <c r="B1257" s="111"/>
      <c r="C1257" s="112"/>
      <c r="D1257" s="113"/>
      <c r="E1257" s="113"/>
      <c r="F1257" s="112"/>
      <c r="G1257" s="114"/>
      <c r="H1257" s="115"/>
      <c r="I1257" s="55"/>
      <c r="L1257" s="53" t="str">
        <f>IF(OR(F1257="", G1257=""), "", IFERROR(INDEX('Sub Contractors'!$C$11:$C$49, MATCH(F1257, 'Sub Contractors'!$B$11:$B$49, 0)), ""))</f>
        <v/>
      </c>
      <c r="M1257" s="44" t="str">
        <f t="shared" si="57"/>
        <v/>
      </c>
      <c r="O1257" s="19" t="str">
        <f>IF($B1257="", "", IF(OR($B1257&lt;'Intro &amp; Setup'!$BS$4, $B1257&gt;'Intro &amp; Setup'!$BS$2), "X", ""))</f>
        <v/>
      </c>
      <c r="Q1257" s="19" t="str">
        <f t="shared" si="58"/>
        <v/>
      </c>
      <c r="S1257" s="75">
        <f t="shared" si="59"/>
        <v>0</v>
      </c>
    </row>
    <row r="1258" spans="1:19" x14ac:dyDescent="0.25">
      <c r="A1258" s="55"/>
      <c r="B1258" s="111"/>
      <c r="C1258" s="112"/>
      <c r="D1258" s="113"/>
      <c r="E1258" s="113"/>
      <c r="F1258" s="112"/>
      <c r="G1258" s="114"/>
      <c r="H1258" s="115"/>
      <c r="I1258" s="55"/>
      <c r="L1258" s="53" t="str">
        <f>IF(OR(F1258="", G1258=""), "", IFERROR(INDEX('Sub Contractors'!$C$11:$C$49, MATCH(F1258, 'Sub Contractors'!$B$11:$B$49, 0)), ""))</f>
        <v/>
      </c>
      <c r="M1258" s="44" t="str">
        <f t="shared" si="57"/>
        <v/>
      </c>
      <c r="O1258" s="19" t="str">
        <f>IF($B1258="", "", IF(OR($B1258&lt;'Intro &amp; Setup'!$BS$4, $B1258&gt;'Intro &amp; Setup'!$BS$2), "X", ""))</f>
        <v/>
      </c>
      <c r="Q1258" s="19" t="str">
        <f t="shared" si="58"/>
        <v/>
      </c>
      <c r="S1258" s="75">
        <f t="shared" si="59"/>
        <v>0</v>
      </c>
    </row>
    <row r="1259" spans="1:19" x14ac:dyDescent="0.25">
      <c r="A1259" s="55"/>
      <c r="B1259" s="111"/>
      <c r="C1259" s="112"/>
      <c r="D1259" s="113"/>
      <c r="E1259" s="113"/>
      <c r="F1259" s="112"/>
      <c r="G1259" s="114"/>
      <c r="H1259" s="115"/>
      <c r="I1259" s="55"/>
      <c r="L1259" s="53" t="str">
        <f>IF(OR(F1259="", G1259=""), "", IFERROR(INDEX('Sub Contractors'!$C$11:$C$49, MATCH(F1259, 'Sub Contractors'!$B$11:$B$49, 0)), ""))</f>
        <v/>
      </c>
      <c r="M1259" s="44" t="str">
        <f t="shared" si="57"/>
        <v/>
      </c>
      <c r="O1259" s="19" t="str">
        <f>IF($B1259="", "", IF(OR($B1259&lt;'Intro &amp; Setup'!$BS$4, $B1259&gt;'Intro &amp; Setup'!$BS$2), "X", ""))</f>
        <v/>
      </c>
      <c r="Q1259" s="19" t="str">
        <f t="shared" si="58"/>
        <v/>
      </c>
      <c r="S1259" s="75">
        <f t="shared" si="59"/>
        <v>0</v>
      </c>
    </row>
    <row r="1260" spans="1:19" x14ac:dyDescent="0.25">
      <c r="A1260" s="55"/>
      <c r="B1260" s="111"/>
      <c r="C1260" s="112"/>
      <c r="D1260" s="113"/>
      <c r="E1260" s="113"/>
      <c r="F1260" s="112"/>
      <c r="G1260" s="114"/>
      <c r="H1260" s="115"/>
      <c r="I1260" s="55"/>
      <c r="L1260" s="53" t="str">
        <f>IF(OR(F1260="", G1260=""), "", IFERROR(INDEX('Sub Contractors'!$C$11:$C$49, MATCH(F1260, 'Sub Contractors'!$B$11:$B$49, 0)), ""))</f>
        <v/>
      </c>
      <c r="M1260" s="44" t="str">
        <f t="shared" si="57"/>
        <v/>
      </c>
      <c r="O1260" s="19" t="str">
        <f>IF($B1260="", "", IF(OR($B1260&lt;'Intro &amp; Setup'!$BS$4, $B1260&gt;'Intro &amp; Setup'!$BS$2), "X", ""))</f>
        <v/>
      </c>
      <c r="Q1260" s="19" t="str">
        <f t="shared" si="58"/>
        <v/>
      </c>
      <c r="S1260" s="75">
        <f t="shared" si="59"/>
        <v>0</v>
      </c>
    </row>
    <row r="1261" spans="1:19" x14ac:dyDescent="0.25">
      <c r="A1261" s="55"/>
      <c r="B1261" s="111"/>
      <c r="C1261" s="112"/>
      <c r="D1261" s="113"/>
      <c r="E1261" s="113"/>
      <c r="F1261" s="112"/>
      <c r="G1261" s="114"/>
      <c r="H1261" s="115"/>
      <c r="I1261" s="55"/>
      <c r="L1261" s="53" t="str">
        <f>IF(OR(F1261="", G1261=""), "", IFERROR(INDEX('Sub Contractors'!$C$11:$C$49, MATCH(F1261, 'Sub Contractors'!$B$11:$B$49, 0)), ""))</f>
        <v/>
      </c>
      <c r="M1261" s="44" t="str">
        <f t="shared" si="57"/>
        <v/>
      </c>
      <c r="O1261" s="19" t="str">
        <f>IF($B1261="", "", IF(OR($B1261&lt;'Intro &amp; Setup'!$BS$4, $B1261&gt;'Intro &amp; Setup'!$BS$2), "X", ""))</f>
        <v/>
      </c>
      <c r="Q1261" s="19" t="str">
        <f t="shared" si="58"/>
        <v/>
      </c>
      <c r="S1261" s="75">
        <f t="shared" si="59"/>
        <v>0</v>
      </c>
    </row>
    <row r="1262" spans="1:19" x14ac:dyDescent="0.25">
      <c r="A1262" s="55"/>
      <c r="B1262" s="111"/>
      <c r="C1262" s="112"/>
      <c r="D1262" s="113"/>
      <c r="E1262" s="113"/>
      <c r="F1262" s="112"/>
      <c r="G1262" s="114"/>
      <c r="H1262" s="115"/>
      <c r="I1262" s="55"/>
      <c r="L1262" s="53" t="str">
        <f>IF(OR(F1262="", G1262=""), "", IFERROR(INDEX('Sub Contractors'!$C$11:$C$49, MATCH(F1262, 'Sub Contractors'!$B$11:$B$49, 0)), ""))</f>
        <v/>
      </c>
      <c r="M1262" s="44" t="str">
        <f t="shared" si="57"/>
        <v/>
      </c>
      <c r="O1262" s="19" t="str">
        <f>IF($B1262="", "", IF(OR($B1262&lt;'Intro &amp; Setup'!$BS$4, $B1262&gt;'Intro &amp; Setup'!$BS$2), "X", ""))</f>
        <v/>
      </c>
      <c r="Q1262" s="19" t="str">
        <f t="shared" si="58"/>
        <v/>
      </c>
      <c r="S1262" s="75">
        <f t="shared" si="59"/>
        <v>0</v>
      </c>
    </row>
    <row r="1263" spans="1:19" x14ac:dyDescent="0.25">
      <c r="A1263" s="55"/>
      <c r="B1263" s="111"/>
      <c r="C1263" s="112"/>
      <c r="D1263" s="113"/>
      <c r="E1263" s="113"/>
      <c r="F1263" s="112"/>
      <c r="G1263" s="114"/>
      <c r="H1263" s="115"/>
      <c r="I1263" s="55"/>
      <c r="L1263" s="53" t="str">
        <f>IF(OR(F1263="", G1263=""), "", IFERROR(INDEX('Sub Contractors'!$C$11:$C$49, MATCH(F1263, 'Sub Contractors'!$B$11:$B$49, 0)), ""))</f>
        <v/>
      </c>
      <c r="M1263" s="44" t="str">
        <f t="shared" si="57"/>
        <v/>
      </c>
      <c r="O1263" s="19" t="str">
        <f>IF($B1263="", "", IF(OR($B1263&lt;'Intro &amp; Setup'!$BS$4, $B1263&gt;'Intro &amp; Setup'!$BS$2), "X", ""))</f>
        <v/>
      </c>
      <c r="Q1263" s="19" t="str">
        <f t="shared" si="58"/>
        <v/>
      </c>
      <c r="S1263" s="75">
        <f t="shared" si="59"/>
        <v>0</v>
      </c>
    </row>
    <row r="1264" spans="1:19" x14ac:dyDescent="0.25">
      <c r="A1264" s="55"/>
      <c r="B1264" s="111"/>
      <c r="C1264" s="112"/>
      <c r="D1264" s="113"/>
      <c r="E1264" s="113"/>
      <c r="F1264" s="112"/>
      <c r="G1264" s="114"/>
      <c r="H1264" s="115"/>
      <c r="I1264" s="55"/>
      <c r="L1264" s="53" t="str">
        <f>IF(OR(F1264="", G1264=""), "", IFERROR(INDEX('Sub Contractors'!$C$11:$C$49, MATCH(F1264, 'Sub Contractors'!$B$11:$B$49, 0)), ""))</f>
        <v/>
      </c>
      <c r="M1264" s="44" t="str">
        <f t="shared" si="57"/>
        <v/>
      </c>
      <c r="O1264" s="19" t="str">
        <f>IF($B1264="", "", IF(OR($B1264&lt;'Intro &amp; Setup'!$BS$4, $B1264&gt;'Intro &amp; Setup'!$BS$2), "X", ""))</f>
        <v/>
      </c>
      <c r="Q1264" s="19" t="str">
        <f t="shared" si="58"/>
        <v/>
      </c>
      <c r="S1264" s="75">
        <f t="shared" si="59"/>
        <v>0</v>
      </c>
    </row>
    <row r="1265" spans="1:19" x14ac:dyDescent="0.25">
      <c r="A1265" s="55"/>
      <c r="B1265" s="111"/>
      <c r="C1265" s="112"/>
      <c r="D1265" s="113"/>
      <c r="E1265" s="113"/>
      <c r="F1265" s="112"/>
      <c r="G1265" s="114"/>
      <c r="H1265" s="115"/>
      <c r="I1265" s="55"/>
      <c r="L1265" s="53" t="str">
        <f>IF(OR(F1265="", G1265=""), "", IFERROR(INDEX('Sub Contractors'!$C$11:$C$49, MATCH(F1265, 'Sub Contractors'!$B$11:$B$49, 0)), ""))</f>
        <v/>
      </c>
      <c r="M1265" s="44" t="str">
        <f t="shared" si="57"/>
        <v/>
      </c>
      <c r="O1265" s="19" t="str">
        <f>IF($B1265="", "", IF(OR($B1265&lt;'Intro &amp; Setup'!$BS$4, $B1265&gt;'Intro &amp; Setup'!$BS$2), "X", ""))</f>
        <v/>
      </c>
      <c r="Q1265" s="19" t="str">
        <f t="shared" si="58"/>
        <v/>
      </c>
      <c r="S1265" s="75">
        <f t="shared" si="59"/>
        <v>0</v>
      </c>
    </row>
    <row r="1266" spans="1:19" x14ac:dyDescent="0.25">
      <c r="A1266" s="55"/>
      <c r="B1266" s="111"/>
      <c r="C1266" s="112"/>
      <c r="D1266" s="113"/>
      <c r="E1266" s="113"/>
      <c r="F1266" s="112"/>
      <c r="G1266" s="114"/>
      <c r="H1266" s="115"/>
      <c r="I1266" s="55"/>
      <c r="L1266" s="53" t="str">
        <f>IF(OR(F1266="", G1266=""), "", IFERROR(INDEX('Sub Contractors'!$C$11:$C$49, MATCH(F1266, 'Sub Contractors'!$B$11:$B$49, 0)), ""))</f>
        <v/>
      </c>
      <c r="M1266" s="44" t="str">
        <f t="shared" si="57"/>
        <v/>
      </c>
      <c r="O1266" s="19" t="str">
        <f>IF($B1266="", "", IF(OR($B1266&lt;'Intro &amp; Setup'!$BS$4, $B1266&gt;'Intro &amp; Setup'!$BS$2), "X", ""))</f>
        <v/>
      </c>
      <c r="Q1266" s="19" t="str">
        <f t="shared" si="58"/>
        <v/>
      </c>
      <c r="S1266" s="75">
        <f t="shared" si="59"/>
        <v>0</v>
      </c>
    </row>
    <row r="1267" spans="1:19" x14ac:dyDescent="0.25">
      <c r="A1267" s="55"/>
      <c r="B1267" s="111"/>
      <c r="C1267" s="112"/>
      <c r="D1267" s="113"/>
      <c r="E1267" s="113"/>
      <c r="F1267" s="112"/>
      <c r="G1267" s="114"/>
      <c r="H1267" s="115"/>
      <c r="I1267" s="55"/>
      <c r="L1267" s="53" t="str">
        <f>IF(OR(F1267="", G1267=""), "", IFERROR(INDEX('Sub Contractors'!$C$11:$C$49, MATCH(F1267, 'Sub Contractors'!$B$11:$B$49, 0)), ""))</f>
        <v/>
      </c>
      <c r="M1267" s="44" t="str">
        <f t="shared" si="57"/>
        <v/>
      </c>
      <c r="O1267" s="19" t="str">
        <f>IF($B1267="", "", IF(OR($B1267&lt;'Intro &amp; Setup'!$BS$4, $B1267&gt;'Intro &amp; Setup'!$BS$2), "X", ""))</f>
        <v/>
      </c>
      <c r="Q1267" s="19" t="str">
        <f t="shared" si="58"/>
        <v/>
      </c>
      <c r="S1267" s="75">
        <f t="shared" si="59"/>
        <v>0</v>
      </c>
    </row>
    <row r="1268" spans="1:19" x14ac:dyDescent="0.25">
      <c r="A1268" s="55"/>
      <c r="B1268" s="111"/>
      <c r="C1268" s="112"/>
      <c r="D1268" s="113"/>
      <c r="E1268" s="113"/>
      <c r="F1268" s="112"/>
      <c r="G1268" s="114"/>
      <c r="H1268" s="115"/>
      <c r="I1268" s="55"/>
      <c r="L1268" s="53" t="str">
        <f>IF(OR(F1268="", G1268=""), "", IFERROR(INDEX('Sub Contractors'!$C$11:$C$49, MATCH(F1268, 'Sub Contractors'!$B$11:$B$49, 0)), ""))</f>
        <v/>
      </c>
      <c r="M1268" s="44" t="str">
        <f t="shared" si="57"/>
        <v/>
      </c>
      <c r="O1268" s="19" t="str">
        <f>IF($B1268="", "", IF(OR($B1268&lt;'Intro &amp; Setup'!$BS$4, $B1268&gt;'Intro &amp; Setup'!$BS$2), "X", ""))</f>
        <v/>
      </c>
      <c r="Q1268" s="19" t="str">
        <f t="shared" si="58"/>
        <v/>
      </c>
      <c r="S1268" s="75">
        <f t="shared" si="59"/>
        <v>0</v>
      </c>
    </row>
    <row r="1269" spans="1:19" x14ac:dyDescent="0.25">
      <c r="A1269" s="55"/>
      <c r="B1269" s="111"/>
      <c r="C1269" s="112"/>
      <c r="D1269" s="113"/>
      <c r="E1269" s="113"/>
      <c r="F1269" s="112"/>
      <c r="G1269" s="114"/>
      <c r="H1269" s="115"/>
      <c r="I1269" s="55"/>
      <c r="L1269" s="53" t="str">
        <f>IF(OR(F1269="", G1269=""), "", IFERROR(INDEX('Sub Contractors'!$C$11:$C$49, MATCH(F1269, 'Sub Contractors'!$B$11:$B$49, 0)), ""))</f>
        <v/>
      </c>
      <c r="M1269" s="44" t="str">
        <f t="shared" si="57"/>
        <v/>
      </c>
      <c r="O1269" s="19" t="str">
        <f>IF($B1269="", "", IF(OR($B1269&lt;'Intro &amp; Setup'!$BS$4, $B1269&gt;'Intro &amp; Setup'!$BS$2), "X", ""))</f>
        <v/>
      </c>
      <c r="Q1269" s="19" t="str">
        <f t="shared" si="58"/>
        <v/>
      </c>
      <c r="S1269" s="75">
        <f t="shared" si="59"/>
        <v>0</v>
      </c>
    </row>
    <row r="1270" spans="1:19" x14ac:dyDescent="0.25">
      <c r="A1270" s="55"/>
      <c r="B1270" s="111"/>
      <c r="C1270" s="112"/>
      <c r="D1270" s="113"/>
      <c r="E1270" s="113"/>
      <c r="F1270" s="112"/>
      <c r="G1270" s="114"/>
      <c r="H1270" s="115"/>
      <c r="I1270" s="55"/>
      <c r="L1270" s="53" t="str">
        <f>IF(OR(F1270="", G1270=""), "", IFERROR(INDEX('Sub Contractors'!$C$11:$C$49, MATCH(F1270, 'Sub Contractors'!$B$11:$B$49, 0)), ""))</f>
        <v/>
      </c>
      <c r="M1270" s="44" t="str">
        <f t="shared" si="57"/>
        <v/>
      </c>
      <c r="O1270" s="19" t="str">
        <f>IF($B1270="", "", IF(OR($B1270&lt;'Intro &amp; Setup'!$BS$4, $B1270&gt;'Intro &amp; Setup'!$BS$2), "X", ""))</f>
        <v/>
      </c>
      <c r="Q1270" s="19" t="str">
        <f t="shared" si="58"/>
        <v/>
      </c>
      <c r="S1270" s="75">
        <f t="shared" si="59"/>
        <v>0</v>
      </c>
    </row>
    <row r="1271" spans="1:19" x14ac:dyDescent="0.25">
      <c r="A1271" s="55"/>
      <c r="B1271" s="111"/>
      <c r="C1271" s="112"/>
      <c r="D1271" s="113"/>
      <c r="E1271" s="113"/>
      <c r="F1271" s="112"/>
      <c r="G1271" s="114"/>
      <c r="H1271" s="115"/>
      <c r="I1271" s="55"/>
      <c r="L1271" s="53" t="str">
        <f>IF(OR(F1271="", G1271=""), "", IFERROR(INDEX('Sub Contractors'!$C$11:$C$49, MATCH(F1271, 'Sub Contractors'!$B$11:$B$49, 0)), ""))</f>
        <v/>
      </c>
      <c r="M1271" s="44" t="str">
        <f t="shared" si="57"/>
        <v/>
      </c>
      <c r="O1271" s="19" t="str">
        <f>IF($B1271="", "", IF(OR($B1271&lt;'Intro &amp; Setup'!$BS$4, $B1271&gt;'Intro &amp; Setup'!$BS$2), "X", ""))</f>
        <v/>
      </c>
      <c r="Q1271" s="19" t="str">
        <f t="shared" si="58"/>
        <v/>
      </c>
      <c r="S1271" s="75">
        <f t="shared" si="59"/>
        <v>0</v>
      </c>
    </row>
    <row r="1272" spans="1:19" x14ac:dyDescent="0.25">
      <c r="A1272" s="55"/>
      <c r="B1272" s="111"/>
      <c r="C1272" s="112"/>
      <c r="D1272" s="113"/>
      <c r="E1272" s="113"/>
      <c r="F1272" s="112"/>
      <c r="G1272" s="114"/>
      <c r="H1272" s="115"/>
      <c r="I1272" s="55"/>
      <c r="L1272" s="53" t="str">
        <f>IF(OR(F1272="", G1272=""), "", IFERROR(INDEX('Sub Contractors'!$C$11:$C$49, MATCH(F1272, 'Sub Contractors'!$B$11:$B$49, 0)), ""))</f>
        <v/>
      </c>
      <c r="M1272" s="44" t="str">
        <f t="shared" si="57"/>
        <v/>
      </c>
      <c r="O1272" s="19" t="str">
        <f>IF($B1272="", "", IF(OR($B1272&lt;'Intro &amp; Setup'!$BS$4, $B1272&gt;'Intro &amp; Setup'!$BS$2), "X", ""))</f>
        <v/>
      </c>
      <c r="Q1272" s="19" t="str">
        <f t="shared" si="58"/>
        <v/>
      </c>
      <c r="S1272" s="75">
        <f t="shared" si="59"/>
        <v>0</v>
      </c>
    </row>
    <row r="1273" spans="1:19" x14ac:dyDescent="0.25">
      <c r="A1273" s="55"/>
      <c r="B1273" s="111"/>
      <c r="C1273" s="112"/>
      <c r="D1273" s="113"/>
      <c r="E1273" s="113"/>
      <c r="F1273" s="112"/>
      <c r="G1273" s="114"/>
      <c r="H1273" s="115"/>
      <c r="I1273" s="55"/>
      <c r="L1273" s="53" t="str">
        <f>IF(OR(F1273="", G1273=""), "", IFERROR(INDEX('Sub Contractors'!$C$11:$C$49, MATCH(F1273, 'Sub Contractors'!$B$11:$B$49, 0)), ""))</f>
        <v/>
      </c>
      <c r="M1273" s="44" t="str">
        <f t="shared" si="57"/>
        <v/>
      </c>
      <c r="O1273" s="19" t="str">
        <f>IF($B1273="", "", IF(OR($B1273&lt;'Intro &amp; Setup'!$BS$4, $B1273&gt;'Intro &amp; Setup'!$BS$2), "X", ""))</f>
        <v/>
      </c>
      <c r="Q1273" s="19" t="str">
        <f t="shared" si="58"/>
        <v/>
      </c>
      <c r="S1273" s="75">
        <f t="shared" si="59"/>
        <v>0</v>
      </c>
    </row>
    <row r="1274" spans="1:19" x14ac:dyDescent="0.25">
      <c r="A1274" s="55"/>
      <c r="B1274" s="111"/>
      <c r="C1274" s="112"/>
      <c r="D1274" s="113"/>
      <c r="E1274" s="113"/>
      <c r="F1274" s="112"/>
      <c r="G1274" s="114"/>
      <c r="H1274" s="115"/>
      <c r="I1274" s="55"/>
      <c r="L1274" s="53" t="str">
        <f>IF(OR(F1274="", G1274=""), "", IFERROR(INDEX('Sub Contractors'!$C$11:$C$49, MATCH(F1274, 'Sub Contractors'!$B$11:$B$49, 0)), ""))</f>
        <v/>
      </c>
      <c r="M1274" s="44" t="str">
        <f t="shared" si="57"/>
        <v/>
      </c>
      <c r="O1274" s="19" t="str">
        <f>IF($B1274="", "", IF(OR($B1274&lt;'Intro &amp; Setup'!$BS$4, $B1274&gt;'Intro &amp; Setup'!$BS$2), "X", ""))</f>
        <v/>
      </c>
      <c r="Q1274" s="19" t="str">
        <f t="shared" si="58"/>
        <v/>
      </c>
      <c r="S1274" s="75">
        <f t="shared" si="59"/>
        <v>0</v>
      </c>
    </row>
    <row r="1275" spans="1:19" x14ac:dyDescent="0.25">
      <c r="A1275" s="55"/>
      <c r="B1275" s="111"/>
      <c r="C1275" s="112"/>
      <c r="D1275" s="113"/>
      <c r="E1275" s="113"/>
      <c r="F1275" s="112"/>
      <c r="G1275" s="114"/>
      <c r="H1275" s="115"/>
      <c r="I1275" s="55"/>
      <c r="L1275" s="53" t="str">
        <f>IF(OR(F1275="", G1275=""), "", IFERROR(INDEX('Sub Contractors'!$C$11:$C$49, MATCH(F1275, 'Sub Contractors'!$B$11:$B$49, 0)), ""))</f>
        <v/>
      </c>
      <c r="M1275" s="44" t="str">
        <f t="shared" si="57"/>
        <v/>
      </c>
      <c r="O1275" s="19" t="str">
        <f>IF($B1275="", "", IF(OR($B1275&lt;'Intro &amp; Setup'!$BS$4, $B1275&gt;'Intro &amp; Setup'!$BS$2), "X", ""))</f>
        <v/>
      </c>
      <c r="Q1275" s="19" t="str">
        <f t="shared" si="58"/>
        <v/>
      </c>
      <c r="S1275" s="75">
        <f t="shared" si="59"/>
        <v>0</v>
      </c>
    </row>
    <row r="1276" spans="1:19" x14ac:dyDescent="0.25">
      <c r="A1276" s="55"/>
      <c r="B1276" s="111"/>
      <c r="C1276" s="112"/>
      <c r="D1276" s="113"/>
      <c r="E1276" s="113"/>
      <c r="F1276" s="112"/>
      <c r="G1276" s="114"/>
      <c r="H1276" s="115"/>
      <c r="I1276" s="55"/>
      <c r="L1276" s="53" t="str">
        <f>IF(OR(F1276="", G1276=""), "", IFERROR(INDEX('Sub Contractors'!$C$11:$C$49, MATCH(F1276, 'Sub Contractors'!$B$11:$B$49, 0)), ""))</f>
        <v/>
      </c>
      <c r="M1276" s="44" t="str">
        <f t="shared" si="57"/>
        <v/>
      </c>
      <c r="O1276" s="19" t="str">
        <f>IF($B1276="", "", IF(OR($B1276&lt;'Intro &amp; Setup'!$BS$4, $B1276&gt;'Intro &amp; Setup'!$BS$2), "X", ""))</f>
        <v/>
      </c>
      <c r="Q1276" s="19" t="str">
        <f t="shared" si="58"/>
        <v/>
      </c>
      <c r="S1276" s="75">
        <f t="shared" si="59"/>
        <v>0</v>
      </c>
    </row>
    <row r="1277" spans="1:19" x14ac:dyDescent="0.25">
      <c r="A1277" s="55"/>
      <c r="B1277" s="111"/>
      <c r="C1277" s="112"/>
      <c r="D1277" s="113"/>
      <c r="E1277" s="113"/>
      <c r="F1277" s="112"/>
      <c r="G1277" s="114"/>
      <c r="H1277" s="115"/>
      <c r="I1277" s="55"/>
      <c r="L1277" s="53" t="str">
        <f>IF(OR(F1277="", G1277=""), "", IFERROR(INDEX('Sub Contractors'!$C$11:$C$49, MATCH(F1277, 'Sub Contractors'!$B$11:$B$49, 0)), ""))</f>
        <v/>
      </c>
      <c r="M1277" s="44" t="str">
        <f t="shared" si="57"/>
        <v/>
      </c>
      <c r="O1277" s="19" t="str">
        <f>IF($B1277="", "", IF(OR($B1277&lt;'Intro &amp; Setup'!$BS$4, $B1277&gt;'Intro &amp; Setup'!$BS$2), "X", ""))</f>
        <v/>
      </c>
      <c r="Q1277" s="19" t="str">
        <f t="shared" si="58"/>
        <v/>
      </c>
      <c r="S1277" s="75">
        <f t="shared" si="59"/>
        <v>0</v>
      </c>
    </row>
    <row r="1278" spans="1:19" x14ac:dyDescent="0.25">
      <c r="A1278" s="55"/>
      <c r="B1278" s="111"/>
      <c r="C1278" s="112"/>
      <c r="D1278" s="113"/>
      <c r="E1278" s="113"/>
      <c r="F1278" s="112"/>
      <c r="G1278" s="114"/>
      <c r="H1278" s="115"/>
      <c r="I1278" s="55"/>
      <c r="L1278" s="53" t="str">
        <f>IF(OR(F1278="", G1278=""), "", IFERROR(INDEX('Sub Contractors'!$C$11:$C$49, MATCH(F1278, 'Sub Contractors'!$B$11:$B$49, 0)), ""))</f>
        <v/>
      </c>
      <c r="M1278" s="44" t="str">
        <f t="shared" si="57"/>
        <v/>
      </c>
      <c r="O1278" s="19" t="str">
        <f>IF($B1278="", "", IF(OR($B1278&lt;'Intro &amp; Setup'!$BS$4, $B1278&gt;'Intro &amp; Setup'!$BS$2), "X", ""))</f>
        <v/>
      </c>
      <c r="Q1278" s="19" t="str">
        <f t="shared" si="58"/>
        <v/>
      </c>
      <c r="S1278" s="75">
        <f t="shared" si="59"/>
        <v>0</v>
      </c>
    </row>
    <row r="1279" spans="1:19" x14ac:dyDescent="0.25">
      <c r="A1279" s="55"/>
      <c r="B1279" s="111"/>
      <c r="C1279" s="112"/>
      <c r="D1279" s="113"/>
      <c r="E1279" s="113"/>
      <c r="F1279" s="112"/>
      <c r="G1279" s="114"/>
      <c r="H1279" s="115"/>
      <c r="I1279" s="55"/>
      <c r="L1279" s="53" t="str">
        <f>IF(OR(F1279="", G1279=""), "", IFERROR(INDEX('Sub Contractors'!$C$11:$C$49, MATCH(F1279, 'Sub Contractors'!$B$11:$B$49, 0)), ""))</f>
        <v/>
      </c>
      <c r="M1279" s="44" t="str">
        <f t="shared" si="57"/>
        <v/>
      </c>
      <c r="O1279" s="19" t="str">
        <f>IF($B1279="", "", IF(OR($B1279&lt;'Intro &amp; Setup'!$BS$4, $B1279&gt;'Intro &amp; Setup'!$BS$2), "X", ""))</f>
        <v/>
      </c>
      <c r="Q1279" s="19" t="str">
        <f t="shared" si="58"/>
        <v/>
      </c>
      <c r="S1279" s="75">
        <f t="shared" si="59"/>
        <v>0</v>
      </c>
    </row>
    <row r="1280" spans="1:19" x14ac:dyDescent="0.25">
      <c r="A1280" s="55"/>
      <c r="B1280" s="111"/>
      <c r="C1280" s="112"/>
      <c r="D1280" s="113"/>
      <c r="E1280" s="113"/>
      <c r="F1280" s="112"/>
      <c r="G1280" s="114"/>
      <c r="H1280" s="115"/>
      <c r="I1280" s="55"/>
      <c r="L1280" s="53" t="str">
        <f>IF(OR(F1280="", G1280=""), "", IFERROR(INDEX('Sub Contractors'!$C$11:$C$49, MATCH(F1280, 'Sub Contractors'!$B$11:$B$49, 0)), ""))</f>
        <v/>
      </c>
      <c r="M1280" s="44" t="str">
        <f t="shared" si="57"/>
        <v/>
      </c>
      <c r="O1280" s="19" t="str">
        <f>IF($B1280="", "", IF(OR($B1280&lt;'Intro &amp; Setup'!$BS$4, $B1280&gt;'Intro &amp; Setup'!$BS$2), "X", ""))</f>
        <v/>
      </c>
      <c r="Q1280" s="19" t="str">
        <f t="shared" si="58"/>
        <v/>
      </c>
      <c r="S1280" s="75">
        <f t="shared" si="59"/>
        <v>0</v>
      </c>
    </row>
    <row r="1281" spans="1:19" x14ac:dyDescent="0.25">
      <c r="A1281" s="55"/>
      <c r="B1281" s="111"/>
      <c r="C1281" s="112"/>
      <c r="D1281" s="113"/>
      <c r="E1281" s="113"/>
      <c r="F1281" s="112"/>
      <c r="G1281" s="114"/>
      <c r="H1281" s="115"/>
      <c r="I1281" s="55"/>
      <c r="L1281" s="53" t="str">
        <f>IF(OR(F1281="", G1281=""), "", IFERROR(INDEX('Sub Contractors'!$C$11:$C$49, MATCH(F1281, 'Sub Contractors'!$B$11:$B$49, 0)), ""))</f>
        <v/>
      </c>
      <c r="M1281" s="44" t="str">
        <f t="shared" si="57"/>
        <v/>
      </c>
      <c r="O1281" s="19" t="str">
        <f>IF($B1281="", "", IF(OR($B1281&lt;'Intro &amp; Setup'!$BS$4, $B1281&gt;'Intro &amp; Setup'!$BS$2), "X", ""))</f>
        <v/>
      </c>
      <c r="Q1281" s="19" t="str">
        <f t="shared" si="58"/>
        <v/>
      </c>
      <c r="S1281" s="75">
        <f t="shared" si="59"/>
        <v>0</v>
      </c>
    </row>
    <row r="1282" spans="1:19" x14ac:dyDescent="0.25">
      <c r="A1282" s="55"/>
      <c r="B1282" s="111"/>
      <c r="C1282" s="112"/>
      <c r="D1282" s="113"/>
      <c r="E1282" s="113"/>
      <c r="F1282" s="112"/>
      <c r="G1282" s="114"/>
      <c r="H1282" s="115"/>
      <c r="I1282" s="55"/>
      <c r="L1282" s="53" t="str">
        <f>IF(OR(F1282="", G1282=""), "", IFERROR(INDEX('Sub Contractors'!$C$11:$C$49, MATCH(F1282, 'Sub Contractors'!$B$11:$B$49, 0)), ""))</f>
        <v/>
      </c>
      <c r="M1282" s="44" t="str">
        <f t="shared" si="57"/>
        <v/>
      </c>
      <c r="O1282" s="19" t="str">
        <f>IF($B1282="", "", IF(OR($B1282&lt;'Intro &amp; Setup'!$BS$4, $B1282&gt;'Intro &amp; Setup'!$BS$2), "X", ""))</f>
        <v/>
      </c>
      <c r="Q1282" s="19" t="str">
        <f t="shared" si="58"/>
        <v/>
      </c>
      <c r="S1282" s="75">
        <f t="shared" si="59"/>
        <v>0</v>
      </c>
    </row>
    <row r="1283" spans="1:19" x14ac:dyDescent="0.25">
      <c r="A1283" s="55"/>
      <c r="B1283" s="111"/>
      <c r="C1283" s="112"/>
      <c r="D1283" s="113"/>
      <c r="E1283" s="113"/>
      <c r="F1283" s="112"/>
      <c r="G1283" s="114"/>
      <c r="H1283" s="115"/>
      <c r="I1283" s="55"/>
      <c r="L1283" s="53" t="str">
        <f>IF(OR(F1283="", G1283=""), "", IFERROR(INDEX('Sub Contractors'!$C$11:$C$49, MATCH(F1283, 'Sub Contractors'!$B$11:$B$49, 0)), ""))</f>
        <v/>
      </c>
      <c r="M1283" s="44" t="str">
        <f t="shared" si="57"/>
        <v/>
      </c>
      <c r="O1283" s="19" t="str">
        <f>IF($B1283="", "", IF(OR($B1283&lt;'Intro &amp; Setup'!$BS$4, $B1283&gt;'Intro &amp; Setup'!$BS$2), "X", ""))</f>
        <v/>
      </c>
      <c r="Q1283" s="19" t="str">
        <f t="shared" si="58"/>
        <v/>
      </c>
      <c r="S1283" s="75">
        <f t="shared" si="59"/>
        <v>0</v>
      </c>
    </row>
    <row r="1284" spans="1:19" x14ac:dyDescent="0.25">
      <c r="A1284" s="55"/>
      <c r="B1284" s="111"/>
      <c r="C1284" s="112"/>
      <c r="D1284" s="113"/>
      <c r="E1284" s="113"/>
      <c r="F1284" s="112"/>
      <c r="G1284" s="114"/>
      <c r="H1284" s="115"/>
      <c r="I1284" s="55"/>
      <c r="L1284" s="53" t="str">
        <f>IF(OR(F1284="", G1284=""), "", IFERROR(INDEX('Sub Contractors'!$C$11:$C$49, MATCH(F1284, 'Sub Contractors'!$B$11:$B$49, 0)), ""))</f>
        <v/>
      </c>
      <c r="M1284" s="44" t="str">
        <f t="shared" si="57"/>
        <v/>
      </c>
      <c r="O1284" s="19" t="str">
        <f>IF($B1284="", "", IF(OR($B1284&lt;'Intro &amp; Setup'!$BS$4, $B1284&gt;'Intro &amp; Setup'!$BS$2), "X", ""))</f>
        <v/>
      </c>
      <c r="Q1284" s="19" t="str">
        <f t="shared" si="58"/>
        <v/>
      </c>
      <c r="S1284" s="75">
        <f t="shared" si="59"/>
        <v>0</v>
      </c>
    </row>
    <row r="1285" spans="1:19" x14ac:dyDescent="0.25">
      <c r="A1285" s="55"/>
      <c r="B1285" s="111"/>
      <c r="C1285" s="112"/>
      <c r="D1285" s="113"/>
      <c r="E1285" s="113"/>
      <c r="F1285" s="112"/>
      <c r="G1285" s="114"/>
      <c r="H1285" s="115"/>
      <c r="I1285" s="55"/>
      <c r="L1285" s="53" t="str">
        <f>IF(OR(F1285="", G1285=""), "", IFERROR(INDEX('Sub Contractors'!$C$11:$C$49, MATCH(F1285, 'Sub Contractors'!$B$11:$B$49, 0)), ""))</f>
        <v/>
      </c>
      <c r="M1285" s="44" t="str">
        <f t="shared" si="57"/>
        <v/>
      </c>
      <c r="O1285" s="19" t="str">
        <f>IF($B1285="", "", IF(OR($B1285&lt;'Intro &amp; Setup'!$BS$4, $B1285&gt;'Intro &amp; Setup'!$BS$2), "X", ""))</f>
        <v/>
      </c>
      <c r="Q1285" s="19" t="str">
        <f t="shared" si="58"/>
        <v/>
      </c>
      <c r="S1285" s="75">
        <f t="shared" si="59"/>
        <v>0</v>
      </c>
    </row>
    <row r="1286" spans="1:19" x14ac:dyDescent="0.25">
      <c r="A1286" s="55"/>
      <c r="B1286" s="111"/>
      <c r="C1286" s="112"/>
      <c r="D1286" s="113"/>
      <c r="E1286" s="113"/>
      <c r="F1286" s="112"/>
      <c r="G1286" s="114"/>
      <c r="H1286" s="115"/>
      <c r="I1286" s="55"/>
      <c r="L1286" s="53" t="str">
        <f>IF(OR(F1286="", G1286=""), "", IFERROR(INDEX('Sub Contractors'!$C$11:$C$49, MATCH(F1286, 'Sub Contractors'!$B$11:$B$49, 0)), ""))</f>
        <v/>
      </c>
      <c r="M1286" s="44" t="str">
        <f t="shared" si="57"/>
        <v/>
      </c>
      <c r="O1286" s="19" t="str">
        <f>IF($B1286="", "", IF(OR($B1286&lt;'Intro &amp; Setup'!$BS$4, $B1286&gt;'Intro &amp; Setup'!$BS$2), "X", ""))</f>
        <v/>
      </c>
      <c r="Q1286" s="19" t="str">
        <f t="shared" si="58"/>
        <v/>
      </c>
      <c r="S1286" s="75">
        <f t="shared" si="59"/>
        <v>0</v>
      </c>
    </row>
    <row r="1287" spans="1:19" x14ac:dyDescent="0.25">
      <c r="A1287" s="55"/>
      <c r="B1287" s="111"/>
      <c r="C1287" s="112"/>
      <c r="D1287" s="113"/>
      <c r="E1287" s="113"/>
      <c r="F1287" s="112"/>
      <c r="G1287" s="114"/>
      <c r="H1287" s="115"/>
      <c r="I1287" s="55"/>
      <c r="L1287" s="53" t="str">
        <f>IF(OR(F1287="", G1287=""), "", IFERROR(INDEX('Sub Contractors'!$C$11:$C$49, MATCH(F1287, 'Sub Contractors'!$B$11:$B$49, 0)), ""))</f>
        <v/>
      </c>
      <c r="M1287" s="44" t="str">
        <f t="shared" si="57"/>
        <v/>
      </c>
      <c r="O1287" s="19" t="str">
        <f>IF($B1287="", "", IF(OR($B1287&lt;'Intro &amp; Setup'!$BS$4, $B1287&gt;'Intro &amp; Setup'!$BS$2), "X", ""))</f>
        <v/>
      </c>
      <c r="Q1287" s="19" t="str">
        <f t="shared" si="58"/>
        <v/>
      </c>
      <c r="S1287" s="75">
        <f t="shared" si="59"/>
        <v>0</v>
      </c>
    </row>
    <row r="1288" spans="1:19" x14ac:dyDescent="0.25">
      <c r="A1288" s="55"/>
      <c r="B1288" s="111"/>
      <c r="C1288" s="112"/>
      <c r="D1288" s="113"/>
      <c r="E1288" s="113"/>
      <c r="F1288" s="112"/>
      <c r="G1288" s="114"/>
      <c r="H1288" s="115"/>
      <c r="I1288" s="55"/>
      <c r="L1288" s="53" t="str">
        <f>IF(OR(F1288="", G1288=""), "", IFERROR(INDEX('Sub Contractors'!$C$11:$C$49, MATCH(F1288, 'Sub Contractors'!$B$11:$B$49, 0)), ""))</f>
        <v/>
      </c>
      <c r="M1288" s="44" t="str">
        <f t="shared" si="57"/>
        <v/>
      </c>
      <c r="O1288" s="19" t="str">
        <f>IF($B1288="", "", IF(OR($B1288&lt;'Intro &amp; Setup'!$BS$4, $B1288&gt;'Intro &amp; Setup'!$BS$2), "X", ""))</f>
        <v/>
      </c>
      <c r="Q1288" s="19" t="str">
        <f t="shared" si="58"/>
        <v/>
      </c>
      <c r="S1288" s="75">
        <f t="shared" si="59"/>
        <v>0</v>
      </c>
    </row>
    <row r="1289" spans="1:19" x14ac:dyDescent="0.25">
      <c r="A1289" s="55"/>
      <c r="B1289" s="111"/>
      <c r="C1289" s="112"/>
      <c r="D1289" s="113"/>
      <c r="E1289" s="113"/>
      <c r="F1289" s="112"/>
      <c r="G1289" s="114"/>
      <c r="H1289" s="115"/>
      <c r="I1289" s="55"/>
      <c r="L1289" s="53" t="str">
        <f>IF(OR(F1289="", G1289=""), "", IFERROR(INDEX('Sub Contractors'!$C$11:$C$49, MATCH(F1289, 'Sub Contractors'!$B$11:$B$49, 0)), ""))</f>
        <v/>
      </c>
      <c r="M1289" s="44" t="str">
        <f t="shared" si="57"/>
        <v/>
      </c>
      <c r="O1289" s="19" t="str">
        <f>IF($B1289="", "", IF(OR($B1289&lt;'Intro &amp; Setup'!$BS$4, $B1289&gt;'Intro &amp; Setup'!$BS$2), "X", ""))</f>
        <v/>
      </c>
      <c r="Q1289" s="19" t="str">
        <f t="shared" si="58"/>
        <v/>
      </c>
      <c r="S1289" s="75">
        <f t="shared" si="59"/>
        <v>0</v>
      </c>
    </row>
    <row r="1290" spans="1:19" x14ac:dyDescent="0.25">
      <c r="A1290" s="55"/>
      <c r="B1290" s="111"/>
      <c r="C1290" s="112"/>
      <c r="D1290" s="113"/>
      <c r="E1290" s="113"/>
      <c r="F1290" s="112"/>
      <c r="G1290" s="114"/>
      <c r="H1290" s="115"/>
      <c r="I1290" s="55"/>
      <c r="L1290" s="53" t="str">
        <f>IF(OR(F1290="", G1290=""), "", IFERROR(INDEX('Sub Contractors'!$C$11:$C$49, MATCH(F1290, 'Sub Contractors'!$B$11:$B$49, 0)), ""))</f>
        <v/>
      </c>
      <c r="M1290" s="44" t="str">
        <f t="shared" si="57"/>
        <v/>
      </c>
      <c r="O1290" s="19" t="str">
        <f>IF($B1290="", "", IF(OR($B1290&lt;'Intro &amp; Setup'!$BS$4, $B1290&gt;'Intro &amp; Setup'!$BS$2), "X", ""))</f>
        <v/>
      </c>
      <c r="Q1290" s="19" t="str">
        <f t="shared" si="58"/>
        <v/>
      </c>
      <c r="S1290" s="75">
        <f t="shared" si="59"/>
        <v>0</v>
      </c>
    </row>
    <row r="1291" spans="1:19" x14ac:dyDescent="0.25">
      <c r="A1291" s="55"/>
      <c r="B1291" s="111"/>
      <c r="C1291" s="112"/>
      <c r="D1291" s="113"/>
      <c r="E1291" s="113"/>
      <c r="F1291" s="112"/>
      <c r="G1291" s="114"/>
      <c r="H1291" s="115"/>
      <c r="I1291" s="55"/>
      <c r="L1291" s="53" t="str">
        <f>IF(OR(F1291="", G1291=""), "", IFERROR(INDEX('Sub Contractors'!$C$11:$C$49, MATCH(F1291, 'Sub Contractors'!$B$11:$B$49, 0)), ""))</f>
        <v/>
      </c>
      <c r="M1291" s="44" t="str">
        <f t="shared" si="57"/>
        <v/>
      </c>
      <c r="O1291" s="19" t="str">
        <f>IF($B1291="", "", IF(OR($B1291&lt;'Intro &amp; Setup'!$BS$4, $B1291&gt;'Intro &amp; Setup'!$BS$2), "X", ""))</f>
        <v/>
      </c>
      <c r="Q1291" s="19" t="str">
        <f t="shared" si="58"/>
        <v/>
      </c>
      <c r="S1291" s="75">
        <f t="shared" si="59"/>
        <v>0</v>
      </c>
    </row>
    <row r="1292" spans="1:19" x14ac:dyDescent="0.25">
      <c r="A1292" s="55"/>
      <c r="B1292" s="111"/>
      <c r="C1292" s="112"/>
      <c r="D1292" s="113"/>
      <c r="E1292" s="113"/>
      <c r="F1292" s="112"/>
      <c r="G1292" s="114"/>
      <c r="H1292" s="115"/>
      <c r="I1292" s="55"/>
      <c r="L1292" s="53" t="str">
        <f>IF(OR(F1292="", G1292=""), "", IFERROR(INDEX('Sub Contractors'!$C$11:$C$49, MATCH(F1292, 'Sub Contractors'!$B$11:$B$49, 0)), ""))</f>
        <v/>
      </c>
      <c r="M1292" s="44" t="str">
        <f t="shared" ref="M1292:M1355" si="60">IF($L1292="", "", $L1292*$G1292*24)</f>
        <v/>
      </c>
      <c r="O1292" s="19" t="str">
        <f>IF($B1292="", "", IF(OR($B1292&lt;'Intro &amp; Setup'!$BS$4, $B1292&gt;'Intro &amp; Setup'!$BS$2), "X", ""))</f>
        <v/>
      </c>
      <c r="Q1292" s="19" t="str">
        <f t="shared" ref="Q1292:Q1355" si="61">IF($B1292="", "", TEXT($B1292, "mmm yyyy"))</f>
        <v/>
      </c>
      <c r="S1292" s="75">
        <f t="shared" ref="S1292:S1355" si="62">$E1292-$D1292-$H1292</f>
        <v>0</v>
      </c>
    </row>
    <row r="1293" spans="1:19" x14ac:dyDescent="0.25">
      <c r="A1293" s="55"/>
      <c r="B1293" s="111"/>
      <c r="C1293" s="112"/>
      <c r="D1293" s="113"/>
      <c r="E1293" s="113"/>
      <c r="F1293" s="112"/>
      <c r="G1293" s="114"/>
      <c r="H1293" s="115"/>
      <c r="I1293" s="55"/>
      <c r="L1293" s="53" t="str">
        <f>IF(OR(F1293="", G1293=""), "", IFERROR(INDEX('Sub Contractors'!$C$11:$C$49, MATCH(F1293, 'Sub Contractors'!$B$11:$B$49, 0)), ""))</f>
        <v/>
      </c>
      <c r="M1293" s="44" t="str">
        <f t="shared" si="60"/>
        <v/>
      </c>
      <c r="O1293" s="19" t="str">
        <f>IF($B1293="", "", IF(OR($B1293&lt;'Intro &amp; Setup'!$BS$4, $B1293&gt;'Intro &amp; Setup'!$BS$2), "X", ""))</f>
        <v/>
      </c>
      <c r="Q1293" s="19" t="str">
        <f t="shared" si="61"/>
        <v/>
      </c>
      <c r="S1293" s="75">
        <f t="shared" si="62"/>
        <v>0</v>
      </c>
    </row>
    <row r="1294" spans="1:19" x14ac:dyDescent="0.25">
      <c r="A1294" s="55"/>
      <c r="B1294" s="111"/>
      <c r="C1294" s="112"/>
      <c r="D1294" s="113"/>
      <c r="E1294" s="113"/>
      <c r="F1294" s="112"/>
      <c r="G1294" s="114"/>
      <c r="H1294" s="115"/>
      <c r="I1294" s="55"/>
      <c r="L1294" s="53" t="str">
        <f>IF(OR(F1294="", G1294=""), "", IFERROR(INDEX('Sub Contractors'!$C$11:$C$49, MATCH(F1294, 'Sub Contractors'!$B$11:$B$49, 0)), ""))</f>
        <v/>
      </c>
      <c r="M1294" s="44" t="str">
        <f t="shared" si="60"/>
        <v/>
      </c>
      <c r="O1294" s="19" t="str">
        <f>IF($B1294="", "", IF(OR($B1294&lt;'Intro &amp; Setup'!$BS$4, $B1294&gt;'Intro &amp; Setup'!$BS$2), "X", ""))</f>
        <v/>
      </c>
      <c r="Q1294" s="19" t="str">
        <f t="shared" si="61"/>
        <v/>
      </c>
      <c r="S1294" s="75">
        <f t="shared" si="62"/>
        <v>0</v>
      </c>
    </row>
    <row r="1295" spans="1:19" x14ac:dyDescent="0.25">
      <c r="A1295" s="55"/>
      <c r="B1295" s="111"/>
      <c r="C1295" s="112"/>
      <c r="D1295" s="113"/>
      <c r="E1295" s="113"/>
      <c r="F1295" s="112"/>
      <c r="G1295" s="114"/>
      <c r="H1295" s="115"/>
      <c r="I1295" s="55"/>
      <c r="L1295" s="53" t="str">
        <f>IF(OR(F1295="", G1295=""), "", IFERROR(INDEX('Sub Contractors'!$C$11:$C$49, MATCH(F1295, 'Sub Contractors'!$B$11:$B$49, 0)), ""))</f>
        <v/>
      </c>
      <c r="M1295" s="44" t="str">
        <f t="shared" si="60"/>
        <v/>
      </c>
      <c r="O1295" s="19" t="str">
        <f>IF($B1295="", "", IF(OR($B1295&lt;'Intro &amp; Setup'!$BS$4, $B1295&gt;'Intro &amp; Setup'!$BS$2), "X", ""))</f>
        <v/>
      </c>
      <c r="Q1295" s="19" t="str">
        <f t="shared" si="61"/>
        <v/>
      </c>
      <c r="S1295" s="75">
        <f t="shared" si="62"/>
        <v>0</v>
      </c>
    </row>
    <row r="1296" spans="1:19" x14ac:dyDescent="0.25">
      <c r="A1296" s="55"/>
      <c r="B1296" s="111"/>
      <c r="C1296" s="112"/>
      <c r="D1296" s="113"/>
      <c r="E1296" s="113"/>
      <c r="F1296" s="112"/>
      <c r="G1296" s="114"/>
      <c r="H1296" s="115"/>
      <c r="I1296" s="55"/>
      <c r="L1296" s="53" t="str">
        <f>IF(OR(F1296="", G1296=""), "", IFERROR(INDEX('Sub Contractors'!$C$11:$C$49, MATCH(F1296, 'Sub Contractors'!$B$11:$B$49, 0)), ""))</f>
        <v/>
      </c>
      <c r="M1296" s="44" t="str">
        <f t="shared" si="60"/>
        <v/>
      </c>
      <c r="O1296" s="19" t="str">
        <f>IF($B1296="", "", IF(OR($B1296&lt;'Intro &amp; Setup'!$BS$4, $B1296&gt;'Intro &amp; Setup'!$BS$2), "X", ""))</f>
        <v/>
      </c>
      <c r="Q1296" s="19" t="str">
        <f t="shared" si="61"/>
        <v/>
      </c>
      <c r="S1296" s="75">
        <f t="shared" si="62"/>
        <v>0</v>
      </c>
    </row>
    <row r="1297" spans="1:19" x14ac:dyDescent="0.25">
      <c r="A1297" s="55"/>
      <c r="B1297" s="111"/>
      <c r="C1297" s="112"/>
      <c r="D1297" s="113"/>
      <c r="E1297" s="113"/>
      <c r="F1297" s="112"/>
      <c r="G1297" s="114"/>
      <c r="H1297" s="115"/>
      <c r="I1297" s="55"/>
      <c r="L1297" s="53" t="str">
        <f>IF(OR(F1297="", G1297=""), "", IFERROR(INDEX('Sub Contractors'!$C$11:$C$49, MATCH(F1297, 'Sub Contractors'!$B$11:$B$49, 0)), ""))</f>
        <v/>
      </c>
      <c r="M1297" s="44" t="str">
        <f t="shared" si="60"/>
        <v/>
      </c>
      <c r="O1297" s="19" t="str">
        <f>IF($B1297="", "", IF(OR($B1297&lt;'Intro &amp; Setup'!$BS$4, $B1297&gt;'Intro &amp; Setup'!$BS$2), "X", ""))</f>
        <v/>
      </c>
      <c r="Q1297" s="19" t="str">
        <f t="shared" si="61"/>
        <v/>
      </c>
      <c r="S1297" s="75">
        <f t="shared" si="62"/>
        <v>0</v>
      </c>
    </row>
    <row r="1298" spans="1:19" x14ac:dyDescent="0.25">
      <c r="A1298" s="55"/>
      <c r="B1298" s="111"/>
      <c r="C1298" s="112"/>
      <c r="D1298" s="113"/>
      <c r="E1298" s="113"/>
      <c r="F1298" s="112"/>
      <c r="G1298" s="114"/>
      <c r="H1298" s="115"/>
      <c r="I1298" s="55"/>
      <c r="L1298" s="53" t="str">
        <f>IF(OR(F1298="", G1298=""), "", IFERROR(INDEX('Sub Contractors'!$C$11:$C$49, MATCH(F1298, 'Sub Contractors'!$B$11:$B$49, 0)), ""))</f>
        <v/>
      </c>
      <c r="M1298" s="44" t="str">
        <f t="shared" si="60"/>
        <v/>
      </c>
      <c r="O1298" s="19" t="str">
        <f>IF($B1298="", "", IF(OR($B1298&lt;'Intro &amp; Setup'!$BS$4, $B1298&gt;'Intro &amp; Setup'!$BS$2), "X", ""))</f>
        <v/>
      </c>
      <c r="Q1298" s="19" t="str">
        <f t="shared" si="61"/>
        <v/>
      </c>
      <c r="S1298" s="75">
        <f t="shared" si="62"/>
        <v>0</v>
      </c>
    </row>
    <row r="1299" spans="1:19" x14ac:dyDescent="0.25">
      <c r="A1299" s="55"/>
      <c r="B1299" s="111"/>
      <c r="C1299" s="112"/>
      <c r="D1299" s="113"/>
      <c r="E1299" s="113"/>
      <c r="F1299" s="112"/>
      <c r="G1299" s="114"/>
      <c r="H1299" s="115"/>
      <c r="I1299" s="55"/>
      <c r="L1299" s="53" t="str">
        <f>IF(OR(F1299="", G1299=""), "", IFERROR(INDEX('Sub Contractors'!$C$11:$C$49, MATCH(F1299, 'Sub Contractors'!$B$11:$B$49, 0)), ""))</f>
        <v/>
      </c>
      <c r="M1299" s="44" t="str">
        <f t="shared" si="60"/>
        <v/>
      </c>
      <c r="O1299" s="19" t="str">
        <f>IF($B1299="", "", IF(OR($B1299&lt;'Intro &amp; Setup'!$BS$4, $B1299&gt;'Intro &amp; Setup'!$BS$2), "X", ""))</f>
        <v/>
      </c>
      <c r="Q1299" s="19" t="str">
        <f t="shared" si="61"/>
        <v/>
      </c>
      <c r="S1299" s="75">
        <f t="shared" si="62"/>
        <v>0</v>
      </c>
    </row>
    <row r="1300" spans="1:19" x14ac:dyDescent="0.25">
      <c r="A1300" s="55"/>
      <c r="B1300" s="111"/>
      <c r="C1300" s="112"/>
      <c r="D1300" s="113"/>
      <c r="E1300" s="113"/>
      <c r="F1300" s="112"/>
      <c r="G1300" s="114"/>
      <c r="H1300" s="115"/>
      <c r="I1300" s="55"/>
      <c r="L1300" s="53" t="str">
        <f>IF(OR(F1300="", G1300=""), "", IFERROR(INDEX('Sub Contractors'!$C$11:$C$49, MATCH(F1300, 'Sub Contractors'!$B$11:$B$49, 0)), ""))</f>
        <v/>
      </c>
      <c r="M1300" s="44" t="str">
        <f t="shared" si="60"/>
        <v/>
      </c>
      <c r="O1300" s="19" t="str">
        <f>IF($B1300="", "", IF(OR($B1300&lt;'Intro &amp; Setup'!$BS$4, $B1300&gt;'Intro &amp; Setup'!$BS$2), "X", ""))</f>
        <v/>
      </c>
      <c r="Q1300" s="19" t="str">
        <f t="shared" si="61"/>
        <v/>
      </c>
      <c r="S1300" s="75">
        <f t="shared" si="62"/>
        <v>0</v>
      </c>
    </row>
    <row r="1301" spans="1:19" x14ac:dyDescent="0.25">
      <c r="A1301" s="55"/>
      <c r="B1301" s="111"/>
      <c r="C1301" s="112"/>
      <c r="D1301" s="113"/>
      <c r="E1301" s="113"/>
      <c r="F1301" s="112"/>
      <c r="G1301" s="114"/>
      <c r="H1301" s="115"/>
      <c r="I1301" s="55"/>
      <c r="L1301" s="53" t="str">
        <f>IF(OR(F1301="", G1301=""), "", IFERROR(INDEX('Sub Contractors'!$C$11:$C$49, MATCH(F1301, 'Sub Contractors'!$B$11:$B$49, 0)), ""))</f>
        <v/>
      </c>
      <c r="M1301" s="44" t="str">
        <f t="shared" si="60"/>
        <v/>
      </c>
      <c r="O1301" s="19" t="str">
        <f>IF($B1301="", "", IF(OR($B1301&lt;'Intro &amp; Setup'!$BS$4, $B1301&gt;'Intro &amp; Setup'!$BS$2), "X", ""))</f>
        <v/>
      </c>
      <c r="Q1301" s="19" t="str">
        <f t="shared" si="61"/>
        <v/>
      </c>
      <c r="S1301" s="75">
        <f t="shared" si="62"/>
        <v>0</v>
      </c>
    </row>
    <row r="1302" spans="1:19" x14ac:dyDescent="0.25">
      <c r="A1302" s="55"/>
      <c r="B1302" s="111"/>
      <c r="C1302" s="112"/>
      <c r="D1302" s="113"/>
      <c r="E1302" s="113"/>
      <c r="F1302" s="112"/>
      <c r="G1302" s="114"/>
      <c r="H1302" s="115"/>
      <c r="I1302" s="55"/>
      <c r="L1302" s="53" t="str">
        <f>IF(OR(F1302="", G1302=""), "", IFERROR(INDEX('Sub Contractors'!$C$11:$C$49, MATCH(F1302, 'Sub Contractors'!$B$11:$B$49, 0)), ""))</f>
        <v/>
      </c>
      <c r="M1302" s="44" t="str">
        <f t="shared" si="60"/>
        <v/>
      </c>
      <c r="O1302" s="19" t="str">
        <f>IF($B1302="", "", IF(OR($B1302&lt;'Intro &amp; Setup'!$BS$4, $B1302&gt;'Intro &amp; Setup'!$BS$2), "X", ""))</f>
        <v/>
      </c>
      <c r="Q1302" s="19" t="str">
        <f t="shared" si="61"/>
        <v/>
      </c>
      <c r="S1302" s="75">
        <f t="shared" si="62"/>
        <v>0</v>
      </c>
    </row>
    <row r="1303" spans="1:19" x14ac:dyDescent="0.25">
      <c r="A1303" s="55"/>
      <c r="B1303" s="111"/>
      <c r="C1303" s="112"/>
      <c r="D1303" s="113"/>
      <c r="E1303" s="113"/>
      <c r="F1303" s="112"/>
      <c r="G1303" s="114"/>
      <c r="H1303" s="115"/>
      <c r="I1303" s="55"/>
      <c r="L1303" s="53" t="str">
        <f>IF(OR(F1303="", G1303=""), "", IFERROR(INDEX('Sub Contractors'!$C$11:$C$49, MATCH(F1303, 'Sub Contractors'!$B$11:$B$49, 0)), ""))</f>
        <v/>
      </c>
      <c r="M1303" s="44" t="str">
        <f t="shared" si="60"/>
        <v/>
      </c>
      <c r="O1303" s="19" t="str">
        <f>IF($B1303="", "", IF(OR($B1303&lt;'Intro &amp; Setup'!$BS$4, $B1303&gt;'Intro &amp; Setup'!$BS$2), "X", ""))</f>
        <v/>
      </c>
      <c r="Q1303" s="19" t="str">
        <f t="shared" si="61"/>
        <v/>
      </c>
      <c r="S1303" s="75">
        <f t="shared" si="62"/>
        <v>0</v>
      </c>
    </row>
    <row r="1304" spans="1:19" x14ac:dyDescent="0.25">
      <c r="A1304" s="55"/>
      <c r="B1304" s="111"/>
      <c r="C1304" s="112"/>
      <c r="D1304" s="113"/>
      <c r="E1304" s="113"/>
      <c r="F1304" s="112"/>
      <c r="G1304" s="114"/>
      <c r="H1304" s="115"/>
      <c r="I1304" s="55"/>
      <c r="L1304" s="53" t="str">
        <f>IF(OR(F1304="", G1304=""), "", IFERROR(INDEX('Sub Contractors'!$C$11:$C$49, MATCH(F1304, 'Sub Contractors'!$B$11:$B$49, 0)), ""))</f>
        <v/>
      </c>
      <c r="M1304" s="44" t="str">
        <f t="shared" si="60"/>
        <v/>
      </c>
      <c r="O1304" s="19" t="str">
        <f>IF($B1304="", "", IF(OR($B1304&lt;'Intro &amp; Setup'!$BS$4, $B1304&gt;'Intro &amp; Setup'!$BS$2), "X", ""))</f>
        <v/>
      </c>
      <c r="Q1304" s="19" t="str">
        <f t="shared" si="61"/>
        <v/>
      </c>
      <c r="S1304" s="75">
        <f t="shared" si="62"/>
        <v>0</v>
      </c>
    </row>
    <row r="1305" spans="1:19" x14ac:dyDescent="0.25">
      <c r="A1305" s="55"/>
      <c r="B1305" s="111"/>
      <c r="C1305" s="112"/>
      <c r="D1305" s="113"/>
      <c r="E1305" s="113"/>
      <c r="F1305" s="112"/>
      <c r="G1305" s="114"/>
      <c r="H1305" s="115"/>
      <c r="I1305" s="55"/>
      <c r="L1305" s="53" t="str">
        <f>IF(OR(F1305="", G1305=""), "", IFERROR(INDEX('Sub Contractors'!$C$11:$C$49, MATCH(F1305, 'Sub Contractors'!$B$11:$B$49, 0)), ""))</f>
        <v/>
      </c>
      <c r="M1305" s="44" t="str">
        <f t="shared" si="60"/>
        <v/>
      </c>
      <c r="O1305" s="19" t="str">
        <f>IF($B1305="", "", IF(OR($B1305&lt;'Intro &amp; Setup'!$BS$4, $B1305&gt;'Intro &amp; Setup'!$BS$2), "X", ""))</f>
        <v/>
      </c>
      <c r="Q1305" s="19" t="str">
        <f t="shared" si="61"/>
        <v/>
      </c>
      <c r="S1305" s="75">
        <f t="shared" si="62"/>
        <v>0</v>
      </c>
    </row>
    <row r="1306" spans="1:19" x14ac:dyDescent="0.25">
      <c r="A1306" s="55"/>
      <c r="B1306" s="111"/>
      <c r="C1306" s="112"/>
      <c r="D1306" s="113"/>
      <c r="E1306" s="113"/>
      <c r="F1306" s="112"/>
      <c r="G1306" s="114"/>
      <c r="H1306" s="115"/>
      <c r="I1306" s="55"/>
      <c r="L1306" s="53" t="str">
        <f>IF(OR(F1306="", G1306=""), "", IFERROR(INDEX('Sub Contractors'!$C$11:$C$49, MATCH(F1306, 'Sub Contractors'!$B$11:$B$49, 0)), ""))</f>
        <v/>
      </c>
      <c r="M1306" s="44" t="str">
        <f t="shared" si="60"/>
        <v/>
      </c>
      <c r="O1306" s="19" t="str">
        <f>IF($B1306="", "", IF(OR($B1306&lt;'Intro &amp; Setup'!$BS$4, $B1306&gt;'Intro &amp; Setup'!$BS$2), "X", ""))</f>
        <v/>
      </c>
      <c r="Q1306" s="19" t="str">
        <f t="shared" si="61"/>
        <v/>
      </c>
      <c r="S1306" s="75">
        <f t="shared" si="62"/>
        <v>0</v>
      </c>
    </row>
    <row r="1307" spans="1:19" x14ac:dyDescent="0.25">
      <c r="A1307" s="55"/>
      <c r="B1307" s="111"/>
      <c r="C1307" s="112"/>
      <c r="D1307" s="113"/>
      <c r="E1307" s="113"/>
      <c r="F1307" s="112"/>
      <c r="G1307" s="114"/>
      <c r="H1307" s="115"/>
      <c r="I1307" s="55"/>
      <c r="L1307" s="53" t="str">
        <f>IF(OR(F1307="", G1307=""), "", IFERROR(INDEX('Sub Contractors'!$C$11:$C$49, MATCH(F1307, 'Sub Contractors'!$B$11:$B$49, 0)), ""))</f>
        <v/>
      </c>
      <c r="M1307" s="44" t="str">
        <f t="shared" si="60"/>
        <v/>
      </c>
      <c r="O1307" s="19" t="str">
        <f>IF($B1307="", "", IF(OR($B1307&lt;'Intro &amp; Setup'!$BS$4, $B1307&gt;'Intro &amp; Setup'!$BS$2), "X", ""))</f>
        <v/>
      </c>
      <c r="Q1307" s="19" t="str">
        <f t="shared" si="61"/>
        <v/>
      </c>
      <c r="S1307" s="75">
        <f t="shared" si="62"/>
        <v>0</v>
      </c>
    </row>
    <row r="1308" spans="1:19" x14ac:dyDescent="0.25">
      <c r="A1308" s="55"/>
      <c r="B1308" s="111"/>
      <c r="C1308" s="112"/>
      <c r="D1308" s="113"/>
      <c r="E1308" s="113"/>
      <c r="F1308" s="112"/>
      <c r="G1308" s="114"/>
      <c r="H1308" s="115"/>
      <c r="I1308" s="55"/>
      <c r="L1308" s="53" t="str">
        <f>IF(OR(F1308="", G1308=""), "", IFERROR(INDEX('Sub Contractors'!$C$11:$C$49, MATCH(F1308, 'Sub Contractors'!$B$11:$B$49, 0)), ""))</f>
        <v/>
      </c>
      <c r="M1308" s="44" t="str">
        <f t="shared" si="60"/>
        <v/>
      </c>
      <c r="O1308" s="19" t="str">
        <f>IF($B1308="", "", IF(OR($B1308&lt;'Intro &amp; Setup'!$BS$4, $B1308&gt;'Intro &amp; Setup'!$BS$2), "X", ""))</f>
        <v/>
      </c>
      <c r="Q1308" s="19" t="str">
        <f t="shared" si="61"/>
        <v/>
      </c>
      <c r="S1308" s="75">
        <f t="shared" si="62"/>
        <v>0</v>
      </c>
    </row>
    <row r="1309" spans="1:19" x14ac:dyDescent="0.25">
      <c r="A1309" s="55"/>
      <c r="B1309" s="111"/>
      <c r="C1309" s="112"/>
      <c r="D1309" s="113"/>
      <c r="E1309" s="113"/>
      <c r="F1309" s="112"/>
      <c r="G1309" s="114"/>
      <c r="H1309" s="115"/>
      <c r="I1309" s="55"/>
      <c r="L1309" s="53" t="str">
        <f>IF(OR(F1309="", G1309=""), "", IFERROR(INDEX('Sub Contractors'!$C$11:$C$49, MATCH(F1309, 'Sub Contractors'!$B$11:$B$49, 0)), ""))</f>
        <v/>
      </c>
      <c r="M1309" s="44" t="str">
        <f t="shared" si="60"/>
        <v/>
      </c>
      <c r="O1309" s="19" t="str">
        <f>IF($B1309="", "", IF(OR($B1309&lt;'Intro &amp; Setup'!$BS$4, $B1309&gt;'Intro &amp; Setup'!$BS$2), "X", ""))</f>
        <v/>
      </c>
      <c r="Q1309" s="19" t="str">
        <f t="shared" si="61"/>
        <v/>
      </c>
      <c r="S1309" s="75">
        <f t="shared" si="62"/>
        <v>0</v>
      </c>
    </row>
    <row r="1310" spans="1:19" x14ac:dyDescent="0.25">
      <c r="A1310" s="55"/>
      <c r="B1310" s="111"/>
      <c r="C1310" s="112"/>
      <c r="D1310" s="113"/>
      <c r="E1310" s="113"/>
      <c r="F1310" s="112"/>
      <c r="G1310" s="114"/>
      <c r="H1310" s="115"/>
      <c r="I1310" s="55"/>
      <c r="L1310" s="53" t="str">
        <f>IF(OR(F1310="", G1310=""), "", IFERROR(INDEX('Sub Contractors'!$C$11:$C$49, MATCH(F1310, 'Sub Contractors'!$B$11:$B$49, 0)), ""))</f>
        <v/>
      </c>
      <c r="M1310" s="44" t="str">
        <f t="shared" si="60"/>
        <v/>
      </c>
      <c r="O1310" s="19" t="str">
        <f>IF($B1310="", "", IF(OR($B1310&lt;'Intro &amp; Setup'!$BS$4, $B1310&gt;'Intro &amp; Setup'!$BS$2), "X", ""))</f>
        <v/>
      </c>
      <c r="Q1310" s="19" t="str">
        <f t="shared" si="61"/>
        <v/>
      </c>
      <c r="S1310" s="75">
        <f t="shared" si="62"/>
        <v>0</v>
      </c>
    </row>
    <row r="1311" spans="1:19" x14ac:dyDescent="0.25">
      <c r="A1311" s="55"/>
      <c r="B1311" s="111"/>
      <c r="C1311" s="112"/>
      <c r="D1311" s="113"/>
      <c r="E1311" s="113"/>
      <c r="F1311" s="112"/>
      <c r="G1311" s="114"/>
      <c r="H1311" s="115"/>
      <c r="I1311" s="55"/>
      <c r="L1311" s="53" t="str">
        <f>IF(OR(F1311="", G1311=""), "", IFERROR(INDEX('Sub Contractors'!$C$11:$C$49, MATCH(F1311, 'Sub Contractors'!$B$11:$B$49, 0)), ""))</f>
        <v/>
      </c>
      <c r="M1311" s="44" t="str">
        <f t="shared" si="60"/>
        <v/>
      </c>
      <c r="O1311" s="19" t="str">
        <f>IF($B1311="", "", IF(OR($B1311&lt;'Intro &amp; Setup'!$BS$4, $B1311&gt;'Intro &amp; Setup'!$BS$2), "X", ""))</f>
        <v/>
      </c>
      <c r="Q1311" s="19" t="str">
        <f t="shared" si="61"/>
        <v/>
      </c>
      <c r="S1311" s="75">
        <f t="shared" si="62"/>
        <v>0</v>
      </c>
    </row>
    <row r="1312" spans="1:19" x14ac:dyDescent="0.25">
      <c r="A1312" s="55"/>
      <c r="B1312" s="111"/>
      <c r="C1312" s="112"/>
      <c r="D1312" s="113"/>
      <c r="E1312" s="113"/>
      <c r="F1312" s="112"/>
      <c r="G1312" s="114"/>
      <c r="H1312" s="115"/>
      <c r="I1312" s="55"/>
      <c r="L1312" s="53" t="str">
        <f>IF(OR(F1312="", G1312=""), "", IFERROR(INDEX('Sub Contractors'!$C$11:$C$49, MATCH(F1312, 'Sub Contractors'!$B$11:$B$49, 0)), ""))</f>
        <v/>
      </c>
      <c r="M1312" s="44" t="str">
        <f t="shared" si="60"/>
        <v/>
      </c>
      <c r="O1312" s="19" t="str">
        <f>IF($B1312="", "", IF(OR($B1312&lt;'Intro &amp; Setup'!$BS$4, $B1312&gt;'Intro &amp; Setup'!$BS$2), "X", ""))</f>
        <v/>
      </c>
      <c r="Q1312" s="19" t="str">
        <f t="shared" si="61"/>
        <v/>
      </c>
      <c r="S1312" s="75">
        <f t="shared" si="62"/>
        <v>0</v>
      </c>
    </row>
    <row r="1313" spans="1:19" x14ac:dyDescent="0.25">
      <c r="A1313" s="55"/>
      <c r="B1313" s="111"/>
      <c r="C1313" s="112"/>
      <c r="D1313" s="113"/>
      <c r="E1313" s="113"/>
      <c r="F1313" s="112"/>
      <c r="G1313" s="114"/>
      <c r="H1313" s="115"/>
      <c r="I1313" s="55"/>
      <c r="L1313" s="53" t="str">
        <f>IF(OR(F1313="", G1313=""), "", IFERROR(INDEX('Sub Contractors'!$C$11:$C$49, MATCH(F1313, 'Sub Contractors'!$B$11:$B$49, 0)), ""))</f>
        <v/>
      </c>
      <c r="M1313" s="44" t="str">
        <f t="shared" si="60"/>
        <v/>
      </c>
      <c r="O1313" s="19" t="str">
        <f>IF($B1313="", "", IF(OR($B1313&lt;'Intro &amp; Setup'!$BS$4, $B1313&gt;'Intro &amp; Setup'!$BS$2), "X", ""))</f>
        <v/>
      </c>
      <c r="Q1313" s="19" t="str">
        <f t="shared" si="61"/>
        <v/>
      </c>
      <c r="S1313" s="75">
        <f t="shared" si="62"/>
        <v>0</v>
      </c>
    </row>
    <row r="1314" spans="1:19" x14ac:dyDescent="0.25">
      <c r="A1314" s="55"/>
      <c r="B1314" s="111"/>
      <c r="C1314" s="112"/>
      <c r="D1314" s="113"/>
      <c r="E1314" s="113"/>
      <c r="F1314" s="112"/>
      <c r="G1314" s="114"/>
      <c r="H1314" s="115"/>
      <c r="I1314" s="55"/>
      <c r="L1314" s="53" t="str">
        <f>IF(OR(F1314="", G1314=""), "", IFERROR(INDEX('Sub Contractors'!$C$11:$C$49, MATCH(F1314, 'Sub Contractors'!$B$11:$B$49, 0)), ""))</f>
        <v/>
      </c>
      <c r="M1314" s="44" t="str">
        <f t="shared" si="60"/>
        <v/>
      </c>
      <c r="O1314" s="19" t="str">
        <f>IF($B1314="", "", IF(OR($B1314&lt;'Intro &amp; Setup'!$BS$4, $B1314&gt;'Intro &amp; Setup'!$BS$2), "X", ""))</f>
        <v/>
      </c>
      <c r="Q1314" s="19" t="str">
        <f t="shared" si="61"/>
        <v/>
      </c>
      <c r="S1314" s="75">
        <f t="shared" si="62"/>
        <v>0</v>
      </c>
    </row>
    <row r="1315" spans="1:19" x14ac:dyDescent="0.25">
      <c r="A1315" s="55"/>
      <c r="B1315" s="111"/>
      <c r="C1315" s="112"/>
      <c r="D1315" s="113"/>
      <c r="E1315" s="113"/>
      <c r="F1315" s="112"/>
      <c r="G1315" s="114"/>
      <c r="H1315" s="115"/>
      <c r="I1315" s="55"/>
      <c r="L1315" s="53" t="str">
        <f>IF(OR(F1315="", G1315=""), "", IFERROR(INDEX('Sub Contractors'!$C$11:$C$49, MATCH(F1315, 'Sub Contractors'!$B$11:$B$49, 0)), ""))</f>
        <v/>
      </c>
      <c r="M1315" s="44" t="str">
        <f t="shared" si="60"/>
        <v/>
      </c>
      <c r="O1315" s="19" t="str">
        <f>IF($B1315="", "", IF(OR($B1315&lt;'Intro &amp; Setup'!$BS$4, $B1315&gt;'Intro &amp; Setup'!$BS$2), "X", ""))</f>
        <v/>
      </c>
      <c r="Q1315" s="19" t="str">
        <f t="shared" si="61"/>
        <v/>
      </c>
      <c r="S1315" s="75">
        <f t="shared" si="62"/>
        <v>0</v>
      </c>
    </row>
    <row r="1316" spans="1:19" x14ac:dyDescent="0.25">
      <c r="A1316" s="55"/>
      <c r="B1316" s="111"/>
      <c r="C1316" s="112"/>
      <c r="D1316" s="113"/>
      <c r="E1316" s="113"/>
      <c r="F1316" s="112"/>
      <c r="G1316" s="114"/>
      <c r="H1316" s="115"/>
      <c r="I1316" s="55"/>
      <c r="L1316" s="53" t="str">
        <f>IF(OR(F1316="", G1316=""), "", IFERROR(INDEX('Sub Contractors'!$C$11:$C$49, MATCH(F1316, 'Sub Contractors'!$B$11:$B$49, 0)), ""))</f>
        <v/>
      </c>
      <c r="M1316" s="44" t="str">
        <f t="shared" si="60"/>
        <v/>
      </c>
      <c r="O1316" s="19" t="str">
        <f>IF($B1316="", "", IF(OR($B1316&lt;'Intro &amp; Setup'!$BS$4, $B1316&gt;'Intro &amp; Setup'!$BS$2), "X", ""))</f>
        <v/>
      </c>
      <c r="Q1316" s="19" t="str">
        <f t="shared" si="61"/>
        <v/>
      </c>
      <c r="S1316" s="75">
        <f t="shared" si="62"/>
        <v>0</v>
      </c>
    </row>
    <row r="1317" spans="1:19" x14ac:dyDescent="0.25">
      <c r="A1317" s="55"/>
      <c r="B1317" s="111"/>
      <c r="C1317" s="112"/>
      <c r="D1317" s="113"/>
      <c r="E1317" s="113"/>
      <c r="F1317" s="112"/>
      <c r="G1317" s="114"/>
      <c r="H1317" s="115"/>
      <c r="I1317" s="55"/>
      <c r="L1317" s="53" t="str">
        <f>IF(OR(F1317="", G1317=""), "", IFERROR(INDEX('Sub Contractors'!$C$11:$C$49, MATCH(F1317, 'Sub Contractors'!$B$11:$B$49, 0)), ""))</f>
        <v/>
      </c>
      <c r="M1317" s="44" t="str">
        <f t="shared" si="60"/>
        <v/>
      </c>
      <c r="O1317" s="19" t="str">
        <f>IF($B1317="", "", IF(OR($B1317&lt;'Intro &amp; Setup'!$BS$4, $B1317&gt;'Intro &amp; Setup'!$BS$2), "X", ""))</f>
        <v/>
      </c>
      <c r="Q1317" s="19" t="str">
        <f t="shared" si="61"/>
        <v/>
      </c>
      <c r="S1317" s="75">
        <f t="shared" si="62"/>
        <v>0</v>
      </c>
    </row>
    <row r="1318" spans="1:19" x14ac:dyDescent="0.25">
      <c r="A1318" s="55"/>
      <c r="B1318" s="111"/>
      <c r="C1318" s="112"/>
      <c r="D1318" s="113"/>
      <c r="E1318" s="113"/>
      <c r="F1318" s="112"/>
      <c r="G1318" s="114"/>
      <c r="H1318" s="115"/>
      <c r="I1318" s="55"/>
      <c r="L1318" s="53" t="str">
        <f>IF(OR(F1318="", G1318=""), "", IFERROR(INDEX('Sub Contractors'!$C$11:$C$49, MATCH(F1318, 'Sub Contractors'!$B$11:$B$49, 0)), ""))</f>
        <v/>
      </c>
      <c r="M1318" s="44" t="str">
        <f t="shared" si="60"/>
        <v/>
      </c>
      <c r="O1318" s="19" t="str">
        <f>IF($B1318="", "", IF(OR($B1318&lt;'Intro &amp; Setup'!$BS$4, $B1318&gt;'Intro &amp; Setup'!$BS$2), "X", ""))</f>
        <v/>
      </c>
      <c r="Q1318" s="19" t="str">
        <f t="shared" si="61"/>
        <v/>
      </c>
      <c r="S1318" s="75">
        <f t="shared" si="62"/>
        <v>0</v>
      </c>
    </row>
    <row r="1319" spans="1:19" x14ac:dyDescent="0.25">
      <c r="A1319" s="55"/>
      <c r="B1319" s="111"/>
      <c r="C1319" s="112"/>
      <c r="D1319" s="113"/>
      <c r="E1319" s="113"/>
      <c r="F1319" s="112"/>
      <c r="G1319" s="114"/>
      <c r="H1319" s="115"/>
      <c r="I1319" s="55"/>
      <c r="L1319" s="53" t="str">
        <f>IF(OR(F1319="", G1319=""), "", IFERROR(INDEX('Sub Contractors'!$C$11:$C$49, MATCH(F1319, 'Sub Contractors'!$B$11:$B$49, 0)), ""))</f>
        <v/>
      </c>
      <c r="M1319" s="44" t="str">
        <f t="shared" si="60"/>
        <v/>
      </c>
      <c r="O1319" s="19" t="str">
        <f>IF($B1319="", "", IF(OR($B1319&lt;'Intro &amp; Setup'!$BS$4, $B1319&gt;'Intro &amp; Setup'!$BS$2), "X", ""))</f>
        <v/>
      </c>
      <c r="Q1319" s="19" t="str">
        <f t="shared" si="61"/>
        <v/>
      </c>
      <c r="S1319" s="75">
        <f t="shared" si="62"/>
        <v>0</v>
      </c>
    </row>
    <row r="1320" spans="1:19" x14ac:dyDescent="0.25">
      <c r="A1320" s="55"/>
      <c r="B1320" s="111"/>
      <c r="C1320" s="112"/>
      <c r="D1320" s="113"/>
      <c r="E1320" s="113"/>
      <c r="F1320" s="112"/>
      <c r="G1320" s="114"/>
      <c r="H1320" s="115"/>
      <c r="I1320" s="55"/>
      <c r="L1320" s="53" t="str">
        <f>IF(OR(F1320="", G1320=""), "", IFERROR(INDEX('Sub Contractors'!$C$11:$C$49, MATCH(F1320, 'Sub Contractors'!$B$11:$B$49, 0)), ""))</f>
        <v/>
      </c>
      <c r="M1320" s="44" t="str">
        <f t="shared" si="60"/>
        <v/>
      </c>
      <c r="O1320" s="19" t="str">
        <f>IF($B1320="", "", IF(OR($B1320&lt;'Intro &amp; Setup'!$BS$4, $B1320&gt;'Intro &amp; Setup'!$BS$2), "X", ""))</f>
        <v/>
      </c>
      <c r="Q1320" s="19" t="str">
        <f t="shared" si="61"/>
        <v/>
      </c>
      <c r="S1320" s="75">
        <f t="shared" si="62"/>
        <v>0</v>
      </c>
    </row>
    <row r="1321" spans="1:19" x14ac:dyDescent="0.25">
      <c r="A1321" s="55"/>
      <c r="B1321" s="111"/>
      <c r="C1321" s="112"/>
      <c r="D1321" s="113"/>
      <c r="E1321" s="113"/>
      <c r="F1321" s="112"/>
      <c r="G1321" s="114"/>
      <c r="H1321" s="115"/>
      <c r="I1321" s="55"/>
      <c r="L1321" s="53" t="str">
        <f>IF(OR(F1321="", G1321=""), "", IFERROR(INDEX('Sub Contractors'!$C$11:$C$49, MATCH(F1321, 'Sub Contractors'!$B$11:$B$49, 0)), ""))</f>
        <v/>
      </c>
      <c r="M1321" s="44" t="str">
        <f t="shared" si="60"/>
        <v/>
      </c>
      <c r="O1321" s="19" t="str">
        <f>IF($B1321="", "", IF(OR($B1321&lt;'Intro &amp; Setup'!$BS$4, $B1321&gt;'Intro &amp; Setup'!$BS$2), "X", ""))</f>
        <v/>
      </c>
      <c r="Q1321" s="19" t="str">
        <f t="shared" si="61"/>
        <v/>
      </c>
      <c r="S1321" s="75">
        <f t="shared" si="62"/>
        <v>0</v>
      </c>
    </row>
    <row r="1322" spans="1:19" x14ac:dyDescent="0.25">
      <c r="A1322" s="55"/>
      <c r="B1322" s="111"/>
      <c r="C1322" s="112"/>
      <c r="D1322" s="113"/>
      <c r="E1322" s="113"/>
      <c r="F1322" s="112"/>
      <c r="G1322" s="114"/>
      <c r="H1322" s="115"/>
      <c r="I1322" s="55"/>
      <c r="L1322" s="53" t="str">
        <f>IF(OR(F1322="", G1322=""), "", IFERROR(INDEX('Sub Contractors'!$C$11:$C$49, MATCH(F1322, 'Sub Contractors'!$B$11:$B$49, 0)), ""))</f>
        <v/>
      </c>
      <c r="M1322" s="44" t="str">
        <f t="shared" si="60"/>
        <v/>
      </c>
      <c r="O1322" s="19" t="str">
        <f>IF($B1322="", "", IF(OR($B1322&lt;'Intro &amp; Setup'!$BS$4, $B1322&gt;'Intro &amp; Setup'!$BS$2), "X", ""))</f>
        <v/>
      </c>
      <c r="Q1322" s="19" t="str">
        <f t="shared" si="61"/>
        <v/>
      </c>
      <c r="S1322" s="75">
        <f t="shared" si="62"/>
        <v>0</v>
      </c>
    </row>
    <row r="1323" spans="1:19" x14ac:dyDescent="0.25">
      <c r="A1323" s="55"/>
      <c r="B1323" s="111"/>
      <c r="C1323" s="112"/>
      <c r="D1323" s="113"/>
      <c r="E1323" s="113"/>
      <c r="F1323" s="112"/>
      <c r="G1323" s="114"/>
      <c r="H1323" s="115"/>
      <c r="I1323" s="55"/>
      <c r="L1323" s="53" t="str">
        <f>IF(OR(F1323="", G1323=""), "", IFERROR(INDEX('Sub Contractors'!$C$11:$C$49, MATCH(F1323, 'Sub Contractors'!$B$11:$B$49, 0)), ""))</f>
        <v/>
      </c>
      <c r="M1323" s="44" t="str">
        <f t="shared" si="60"/>
        <v/>
      </c>
      <c r="O1323" s="19" t="str">
        <f>IF($B1323="", "", IF(OR($B1323&lt;'Intro &amp; Setup'!$BS$4, $B1323&gt;'Intro &amp; Setup'!$BS$2), "X", ""))</f>
        <v/>
      </c>
      <c r="Q1323" s="19" t="str">
        <f t="shared" si="61"/>
        <v/>
      </c>
      <c r="S1323" s="75">
        <f t="shared" si="62"/>
        <v>0</v>
      </c>
    </row>
    <row r="1324" spans="1:19" x14ac:dyDescent="0.25">
      <c r="A1324" s="55"/>
      <c r="B1324" s="111"/>
      <c r="C1324" s="112"/>
      <c r="D1324" s="113"/>
      <c r="E1324" s="113"/>
      <c r="F1324" s="112"/>
      <c r="G1324" s="114"/>
      <c r="H1324" s="115"/>
      <c r="I1324" s="55"/>
      <c r="L1324" s="53" t="str">
        <f>IF(OR(F1324="", G1324=""), "", IFERROR(INDEX('Sub Contractors'!$C$11:$C$49, MATCH(F1324, 'Sub Contractors'!$B$11:$B$49, 0)), ""))</f>
        <v/>
      </c>
      <c r="M1324" s="44" t="str">
        <f t="shared" si="60"/>
        <v/>
      </c>
      <c r="O1324" s="19" t="str">
        <f>IF($B1324="", "", IF(OR($B1324&lt;'Intro &amp; Setup'!$BS$4, $B1324&gt;'Intro &amp; Setup'!$BS$2), "X", ""))</f>
        <v/>
      </c>
      <c r="Q1324" s="19" t="str">
        <f t="shared" si="61"/>
        <v/>
      </c>
      <c r="S1324" s="75">
        <f t="shared" si="62"/>
        <v>0</v>
      </c>
    </row>
    <row r="1325" spans="1:19" x14ac:dyDescent="0.25">
      <c r="A1325" s="55"/>
      <c r="B1325" s="111"/>
      <c r="C1325" s="112"/>
      <c r="D1325" s="113"/>
      <c r="E1325" s="113"/>
      <c r="F1325" s="112"/>
      <c r="G1325" s="114"/>
      <c r="H1325" s="115"/>
      <c r="I1325" s="55"/>
      <c r="L1325" s="53" t="str">
        <f>IF(OR(F1325="", G1325=""), "", IFERROR(INDEX('Sub Contractors'!$C$11:$C$49, MATCH(F1325, 'Sub Contractors'!$B$11:$B$49, 0)), ""))</f>
        <v/>
      </c>
      <c r="M1325" s="44" t="str">
        <f t="shared" si="60"/>
        <v/>
      </c>
      <c r="O1325" s="19" t="str">
        <f>IF($B1325="", "", IF(OR($B1325&lt;'Intro &amp; Setup'!$BS$4, $B1325&gt;'Intro &amp; Setup'!$BS$2), "X", ""))</f>
        <v/>
      </c>
      <c r="Q1325" s="19" t="str">
        <f t="shared" si="61"/>
        <v/>
      </c>
      <c r="S1325" s="75">
        <f t="shared" si="62"/>
        <v>0</v>
      </c>
    </row>
    <row r="1326" spans="1:19" x14ac:dyDescent="0.25">
      <c r="A1326" s="55"/>
      <c r="B1326" s="111"/>
      <c r="C1326" s="112"/>
      <c r="D1326" s="113"/>
      <c r="E1326" s="113"/>
      <c r="F1326" s="112"/>
      <c r="G1326" s="114"/>
      <c r="H1326" s="115"/>
      <c r="I1326" s="55"/>
      <c r="L1326" s="53" t="str">
        <f>IF(OR(F1326="", G1326=""), "", IFERROR(INDEX('Sub Contractors'!$C$11:$C$49, MATCH(F1326, 'Sub Contractors'!$B$11:$B$49, 0)), ""))</f>
        <v/>
      </c>
      <c r="M1326" s="44" t="str">
        <f t="shared" si="60"/>
        <v/>
      </c>
      <c r="O1326" s="19" t="str">
        <f>IF($B1326="", "", IF(OR($B1326&lt;'Intro &amp; Setup'!$BS$4, $B1326&gt;'Intro &amp; Setup'!$BS$2), "X", ""))</f>
        <v/>
      </c>
      <c r="Q1326" s="19" t="str">
        <f t="shared" si="61"/>
        <v/>
      </c>
      <c r="S1326" s="75">
        <f t="shared" si="62"/>
        <v>0</v>
      </c>
    </row>
    <row r="1327" spans="1:19" x14ac:dyDescent="0.25">
      <c r="A1327" s="55"/>
      <c r="B1327" s="111"/>
      <c r="C1327" s="112"/>
      <c r="D1327" s="113"/>
      <c r="E1327" s="113"/>
      <c r="F1327" s="112"/>
      <c r="G1327" s="114"/>
      <c r="H1327" s="115"/>
      <c r="I1327" s="55"/>
      <c r="L1327" s="53" t="str">
        <f>IF(OR(F1327="", G1327=""), "", IFERROR(INDEX('Sub Contractors'!$C$11:$C$49, MATCH(F1327, 'Sub Contractors'!$B$11:$B$49, 0)), ""))</f>
        <v/>
      </c>
      <c r="M1327" s="44" t="str">
        <f t="shared" si="60"/>
        <v/>
      </c>
      <c r="O1327" s="19" t="str">
        <f>IF($B1327="", "", IF(OR($B1327&lt;'Intro &amp; Setup'!$BS$4, $B1327&gt;'Intro &amp; Setup'!$BS$2), "X", ""))</f>
        <v/>
      </c>
      <c r="Q1327" s="19" t="str">
        <f t="shared" si="61"/>
        <v/>
      </c>
      <c r="S1327" s="75">
        <f t="shared" si="62"/>
        <v>0</v>
      </c>
    </row>
    <row r="1328" spans="1:19" x14ac:dyDescent="0.25">
      <c r="A1328" s="55"/>
      <c r="B1328" s="111"/>
      <c r="C1328" s="112"/>
      <c r="D1328" s="113"/>
      <c r="E1328" s="113"/>
      <c r="F1328" s="112"/>
      <c r="G1328" s="114"/>
      <c r="H1328" s="115"/>
      <c r="I1328" s="55"/>
      <c r="L1328" s="53" t="str">
        <f>IF(OR(F1328="", G1328=""), "", IFERROR(INDEX('Sub Contractors'!$C$11:$C$49, MATCH(F1328, 'Sub Contractors'!$B$11:$B$49, 0)), ""))</f>
        <v/>
      </c>
      <c r="M1328" s="44" t="str">
        <f t="shared" si="60"/>
        <v/>
      </c>
      <c r="O1328" s="19" t="str">
        <f>IF($B1328="", "", IF(OR($B1328&lt;'Intro &amp; Setup'!$BS$4, $B1328&gt;'Intro &amp; Setup'!$BS$2), "X", ""))</f>
        <v/>
      </c>
      <c r="Q1328" s="19" t="str">
        <f t="shared" si="61"/>
        <v/>
      </c>
      <c r="S1328" s="75">
        <f t="shared" si="62"/>
        <v>0</v>
      </c>
    </row>
    <row r="1329" spans="1:19" x14ac:dyDescent="0.25">
      <c r="A1329" s="55"/>
      <c r="B1329" s="111"/>
      <c r="C1329" s="112"/>
      <c r="D1329" s="113"/>
      <c r="E1329" s="113"/>
      <c r="F1329" s="112"/>
      <c r="G1329" s="114"/>
      <c r="H1329" s="115"/>
      <c r="I1329" s="55"/>
      <c r="L1329" s="53" t="str">
        <f>IF(OR(F1329="", G1329=""), "", IFERROR(INDEX('Sub Contractors'!$C$11:$C$49, MATCH(F1329, 'Sub Contractors'!$B$11:$B$49, 0)), ""))</f>
        <v/>
      </c>
      <c r="M1329" s="44" t="str">
        <f t="shared" si="60"/>
        <v/>
      </c>
      <c r="O1329" s="19" t="str">
        <f>IF($B1329="", "", IF(OR($B1329&lt;'Intro &amp; Setup'!$BS$4, $B1329&gt;'Intro &amp; Setup'!$BS$2), "X", ""))</f>
        <v/>
      </c>
      <c r="Q1329" s="19" t="str">
        <f t="shared" si="61"/>
        <v/>
      </c>
      <c r="S1329" s="75">
        <f t="shared" si="62"/>
        <v>0</v>
      </c>
    </row>
    <row r="1330" spans="1:19" x14ac:dyDescent="0.25">
      <c r="A1330" s="55"/>
      <c r="B1330" s="111"/>
      <c r="C1330" s="112"/>
      <c r="D1330" s="113"/>
      <c r="E1330" s="113"/>
      <c r="F1330" s="112"/>
      <c r="G1330" s="114"/>
      <c r="H1330" s="115"/>
      <c r="I1330" s="55"/>
      <c r="L1330" s="53" t="str">
        <f>IF(OR(F1330="", G1330=""), "", IFERROR(INDEX('Sub Contractors'!$C$11:$C$49, MATCH(F1330, 'Sub Contractors'!$B$11:$B$49, 0)), ""))</f>
        <v/>
      </c>
      <c r="M1330" s="44" t="str">
        <f t="shared" si="60"/>
        <v/>
      </c>
      <c r="O1330" s="19" t="str">
        <f>IF($B1330="", "", IF(OR($B1330&lt;'Intro &amp; Setup'!$BS$4, $B1330&gt;'Intro &amp; Setup'!$BS$2), "X", ""))</f>
        <v/>
      </c>
      <c r="Q1330" s="19" t="str">
        <f t="shared" si="61"/>
        <v/>
      </c>
      <c r="S1330" s="75">
        <f t="shared" si="62"/>
        <v>0</v>
      </c>
    </row>
    <row r="1331" spans="1:19" x14ac:dyDescent="0.25">
      <c r="A1331" s="55"/>
      <c r="B1331" s="111"/>
      <c r="C1331" s="112"/>
      <c r="D1331" s="113"/>
      <c r="E1331" s="113"/>
      <c r="F1331" s="112"/>
      <c r="G1331" s="114"/>
      <c r="H1331" s="115"/>
      <c r="I1331" s="55"/>
      <c r="L1331" s="53" t="str">
        <f>IF(OR(F1331="", G1331=""), "", IFERROR(INDEX('Sub Contractors'!$C$11:$C$49, MATCH(F1331, 'Sub Contractors'!$B$11:$B$49, 0)), ""))</f>
        <v/>
      </c>
      <c r="M1331" s="44" t="str">
        <f t="shared" si="60"/>
        <v/>
      </c>
      <c r="O1331" s="19" t="str">
        <f>IF($B1331="", "", IF(OR($B1331&lt;'Intro &amp; Setup'!$BS$4, $B1331&gt;'Intro &amp; Setup'!$BS$2), "X", ""))</f>
        <v/>
      </c>
      <c r="Q1331" s="19" t="str">
        <f t="shared" si="61"/>
        <v/>
      </c>
      <c r="S1331" s="75">
        <f t="shared" si="62"/>
        <v>0</v>
      </c>
    </row>
    <row r="1332" spans="1:19" x14ac:dyDescent="0.25">
      <c r="A1332" s="55"/>
      <c r="B1332" s="111"/>
      <c r="C1332" s="112"/>
      <c r="D1332" s="113"/>
      <c r="E1332" s="113"/>
      <c r="F1332" s="112"/>
      <c r="G1332" s="114"/>
      <c r="H1332" s="115"/>
      <c r="I1332" s="55"/>
      <c r="L1332" s="53" t="str">
        <f>IF(OR(F1332="", G1332=""), "", IFERROR(INDEX('Sub Contractors'!$C$11:$C$49, MATCH(F1332, 'Sub Contractors'!$B$11:$B$49, 0)), ""))</f>
        <v/>
      </c>
      <c r="M1332" s="44" t="str">
        <f t="shared" si="60"/>
        <v/>
      </c>
      <c r="O1332" s="19" t="str">
        <f>IF($B1332="", "", IF(OR($B1332&lt;'Intro &amp; Setup'!$BS$4, $B1332&gt;'Intro &amp; Setup'!$BS$2), "X", ""))</f>
        <v/>
      </c>
      <c r="Q1332" s="19" t="str">
        <f t="shared" si="61"/>
        <v/>
      </c>
      <c r="S1332" s="75">
        <f t="shared" si="62"/>
        <v>0</v>
      </c>
    </row>
    <row r="1333" spans="1:19" x14ac:dyDescent="0.25">
      <c r="A1333" s="55"/>
      <c r="B1333" s="111"/>
      <c r="C1333" s="112"/>
      <c r="D1333" s="113"/>
      <c r="E1333" s="113"/>
      <c r="F1333" s="112"/>
      <c r="G1333" s="114"/>
      <c r="H1333" s="115"/>
      <c r="I1333" s="55"/>
      <c r="L1333" s="53" t="str">
        <f>IF(OR(F1333="", G1333=""), "", IFERROR(INDEX('Sub Contractors'!$C$11:$C$49, MATCH(F1333, 'Sub Contractors'!$B$11:$B$49, 0)), ""))</f>
        <v/>
      </c>
      <c r="M1333" s="44" t="str">
        <f t="shared" si="60"/>
        <v/>
      </c>
      <c r="O1333" s="19" t="str">
        <f>IF($B1333="", "", IF(OR($B1333&lt;'Intro &amp; Setup'!$BS$4, $B1333&gt;'Intro &amp; Setup'!$BS$2), "X", ""))</f>
        <v/>
      </c>
      <c r="Q1333" s="19" t="str">
        <f t="shared" si="61"/>
        <v/>
      </c>
      <c r="S1333" s="75">
        <f t="shared" si="62"/>
        <v>0</v>
      </c>
    </row>
    <row r="1334" spans="1:19" x14ac:dyDescent="0.25">
      <c r="A1334" s="55"/>
      <c r="B1334" s="111"/>
      <c r="C1334" s="112"/>
      <c r="D1334" s="113"/>
      <c r="E1334" s="113"/>
      <c r="F1334" s="112"/>
      <c r="G1334" s="114"/>
      <c r="H1334" s="115"/>
      <c r="I1334" s="55"/>
      <c r="L1334" s="53" t="str">
        <f>IF(OR(F1334="", G1334=""), "", IFERROR(INDEX('Sub Contractors'!$C$11:$C$49, MATCH(F1334, 'Sub Contractors'!$B$11:$B$49, 0)), ""))</f>
        <v/>
      </c>
      <c r="M1334" s="44" t="str">
        <f t="shared" si="60"/>
        <v/>
      </c>
      <c r="O1334" s="19" t="str">
        <f>IF($B1334="", "", IF(OR($B1334&lt;'Intro &amp; Setup'!$BS$4, $B1334&gt;'Intro &amp; Setup'!$BS$2), "X", ""))</f>
        <v/>
      </c>
      <c r="Q1334" s="19" t="str">
        <f t="shared" si="61"/>
        <v/>
      </c>
      <c r="S1334" s="75">
        <f t="shared" si="62"/>
        <v>0</v>
      </c>
    </row>
    <row r="1335" spans="1:19" x14ac:dyDescent="0.25">
      <c r="A1335" s="55"/>
      <c r="B1335" s="111"/>
      <c r="C1335" s="112"/>
      <c r="D1335" s="113"/>
      <c r="E1335" s="113"/>
      <c r="F1335" s="112"/>
      <c r="G1335" s="114"/>
      <c r="H1335" s="115"/>
      <c r="I1335" s="55"/>
      <c r="L1335" s="53" t="str">
        <f>IF(OR(F1335="", G1335=""), "", IFERROR(INDEX('Sub Contractors'!$C$11:$C$49, MATCH(F1335, 'Sub Contractors'!$B$11:$B$49, 0)), ""))</f>
        <v/>
      </c>
      <c r="M1335" s="44" t="str">
        <f t="shared" si="60"/>
        <v/>
      </c>
      <c r="O1335" s="19" t="str">
        <f>IF($B1335="", "", IF(OR($B1335&lt;'Intro &amp; Setup'!$BS$4, $B1335&gt;'Intro &amp; Setup'!$BS$2), "X", ""))</f>
        <v/>
      </c>
      <c r="Q1335" s="19" t="str">
        <f t="shared" si="61"/>
        <v/>
      </c>
      <c r="S1335" s="75">
        <f t="shared" si="62"/>
        <v>0</v>
      </c>
    </row>
    <row r="1336" spans="1:19" x14ac:dyDescent="0.25">
      <c r="A1336" s="55"/>
      <c r="B1336" s="111"/>
      <c r="C1336" s="112"/>
      <c r="D1336" s="113"/>
      <c r="E1336" s="113"/>
      <c r="F1336" s="112"/>
      <c r="G1336" s="114"/>
      <c r="H1336" s="115"/>
      <c r="I1336" s="55"/>
      <c r="L1336" s="53" t="str">
        <f>IF(OR(F1336="", G1336=""), "", IFERROR(INDEX('Sub Contractors'!$C$11:$C$49, MATCH(F1336, 'Sub Contractors'!$B$11:$B$49, 0)), ""))</f>
        <v/>
      </c>
      <c r="M1336" s="44" t="str">
        <f t="shared" si="60"/>
        <v/>
      </c>
      <c r="O1336" s="19" t="str">
        <f>IF($B1336="", "", IF(OR($B1336&lt;'Intro &amp; Setup'!$BS$4, $B1336&gt;'Intro &amp; Setup'!$BS$2), "X", ""))</f>
        <v/>
      </c>
      <c r="Q1336" s="19" t="str">
        <f t="shared" si="61"/>
        <v/>
      </c>
      <c r="S1336" s="75">
        <f t="shared" si="62"/>
        <v>0</v>
      </c>
    </row>
    <row r="1337" spans="1:19" x14ac:dyDescent="0.25">
      <c r="A1337" s="55"/>
      <c r="B1337" s="111"/>
      <c r="C1337" s="112"/>
      <c r="D1337" s="113"/>
      <c r="E1337" s="113"/>
      <c r="F1337" s="112"/>
      <c r="G1337" s="114"/>
      <c r="H1337" s="115"/>
      <c r="I1337" s="55"/>
      <c r="L1337" s="53" t="str">
        <f>IF(OR(F1337="", G1337=""), "", IFERROR(INDEX('Sub Contractors'!$C$11:$C$49, MATCH(F1337, 'Sub Contractors'!$B$11:$B$49, 0)), ""))</f>
        <v/>
      </c>
      <c r="M1337" s="44" t="str">
        <f t="shared" si="60"/>
        <v/>
      </c>
      <c r="O1337" s="19" t="str">
        <f>IF($B1337="", "", IF(OR($B1337&lt;'Intro &amp; Setup'!$BS$4, $B1337&gt;'Intro &amp; Setup'!$BS$2), "X", ""))</f>
        <v/>
      </c>
      <c r="Q1337" s="19" t="str">
        <f t="shared" si="61"/>
        <v/>
      </c>
      <c r="S1337" s="75">
        <f t="shared" si="62"/>
        <v>0</v>
      </c>
    </row>
    <row r="1338" spans="1:19" x14ac:dyDescent="0.25">
      <c r="A1338" s="55"/>
      <c r="B1338" s="111"/>
      <c r="C1338" s="112"/>
      <c r="D1338" s="113"/>
      <c r="E1338" s="113"/>
      <c r="F1338" s="112"/>
      <c r="G1338" s="114"/>
      <c r="H1338" s="115"/>
      <c r="I1338" s="55"/>
      <c r="L1338" s="53" t="str">
        <f>IF(OR(F1338="", G1338=""), "", IFERROR(INDEX('Sub Contractors'!$C$11:$C$49, MATCH(F1338, 'Sub Contractors'!$B$11:$B$49, 0)), ""))</f>
        <v/>
      </c>
      <c r="M1338" s="44" t="str">
        <f t="shared" si="60"/>
        <v/>
      </c>
      <c r="O1338" s="19" t="str">
        <f>IF($B1338="", "", IF(OR($B1338&lt;'Intro &amp; Setup'!$BS$4, $B1338&gt;'Intro &amp; Setup'!$BS$2), "X", ""))</f>
        <v/>
      </c>
      <c r="Q1338" s="19" t="str">
        <f t="shared" si="61"/>
        <v/>
      </c>
      <c r="S1338" s="75">
        <f t="shared" si="62"/>
        <v>0</v>
      </c>
    </row>
    <row r="1339" spans="1:19" x14ac:dyDescent="0.25">
      <c r="A1339" s="55"/>
      <c r="B1339" s="111"/>
      <c r="C1339" s="112"/>
      <c r="D1339" s="113"/>
      <c r="E1339" s="113"/>
      <c r="F1339" s="112"/>
      <c r="G1339" s="114"/>
      <c r="H1339" s="115"/>
      <c r="I1339" s="55"/>
      <c r="L1339" s="53" t="str">
        <f>IF(OR(F1339="", G1339=""), "", IFERROR(INDEX('Sub Contractors'!$C$11:$C$49, MATCH(F1339, 'Sub Contractors'!$B$11:$B$49, 0)), ""))</f>
        <v/>
      </c>
      <c r="M1339" s="44" t="str">
        <f t="shared" si="60"/>
        <v/>
      </c>
      <c r="O1339" s="19" t="str">
        <f>IF($B1339="", "", IF(OR($B1339&lt;'Intro &amp; Setup'!$BS$4, $B1339&gt;'Intro &amp; Setup'!$BS$2), "X", ""))</f>
        <v/>
      </c>
      <c r="Q1339" s="19" t="str">
        <f t="shared" si="61"/>
        <v/>
      </c>
      <c r="S1339" s="75">
        <f t="shared" si="62"/>
        <v>0</v>
      </c>
    </row>
    <row r="1340" spans="1:19" x14ac:dyDescent="0.25">
      <c r="A1340" s="55"/>
      <c r="B1340" s="111"/>
      <c r="C1340" s="112"/>
      <c r="D1340" s="113"/>
      <c r="E1340" s="113"/>
      <c r="F1340" s="112"/>
      <c r="G1340" s="114"/>
      <c r="H1340" s="115"/>
      <c r="I1340" s="55"/>
      <c r="L1340" s="53" t="str">
        <f>IF(OR(F1340="", G1340=""), "", IFERROR(INDEX('Sub Contractors'!$C$11:$C$49, MATCH(F1340, 'Sub Contractors'!$B$11:$B$49, 0)), ""))</f>
        <v/>
      </c>
      <c r="M1340" s="44" t="str">
        <f t="shared" si="60"/>
        <v/>
      </c>
      <c r="O1340" s="19" t="str">
        <f>IF($B1340="", "", IF(OR($B1340&lt;'Intro &amp; Setup'!$BS$4, $B1340&gt;'Intro &amp; Setup'!$BS$2), "X", ""))</f>
        <v/>
      </c>
      <c r="Q1340" s="19" t="str">
        <f t="shared" si="61"/>
        <v/>
      </c>
      <c r="S1340" s="75">
        <f t="shared" si="62"/>
        <v>0</v>
      </c>
    </row>
    <row r="1341" spans="1:19" x14ac:dyDescent="0.25">
      <c r="A1341" s="55"/>
      <c r="B1341" s="111"/>
      <c r="C1341" s="112"/>
      <c r="D1341" s="113"/>
      <c r="E1341" s="113"/>
      <c r="F1341" s="112"/>
      <c r="G1341" s="114"/>
      <c r="H1341" s="115"/>
      <c r="I1341" s="55"/>
      <c r="L1341" s="53" t="str">
        <f>IF(OR(F1341="", G1341=""), "", IFERROR(INDEX('Sub Contractors'!$C$11:$C$49, MATCH(F1341, 'Sub Contractors'!$B$11:$B$49, 0)), ""))</f>
        <v/>
      </c>
      <c r="M1341" s="44" t="str">
        <f t="shared" si="60"/>
        <v/>
      </c>
      <c r="O1341" s="19" t="str">
        <f>IF($B1341="", "", IF(OR($B1341&lt;'Intro &amp; Setup'!$BS$4, $B1341&gt;'Intro &amp; Setup'!$BS$2), "X", ""))</f>
        <v/>
      </c>
      <c r="Q1341" s="19" t="str">
        <f t="shared" si="61"/>
        <v/>
      </c>
      <c r="S1341" s="75">
        <f t="shared" si="62"/>
        <v>0</v>
      </c>
    </row>
    <row r="1342" spans="1:19" x14ac:dyDescent="0.25">
      <c r="A1342" s="55"/>
      <c r="B1342" s="111"/>
      <c r="C1342" s="112"/>
      <c r="D1342" s="113"/>
      <c r="E1342" s="113"/>
      <c r="F1342" s="112"/>
      <c r="G1342" s="114"/>
      <c r="H1342" s="115"/>
      <c r="I1342" s="55"/>
      <c r="L1342" s="53" t="str">
        <f>IF(OR(F1342="", G1342=""), "", IFERROR(INDEX('Sub Contractors'!$C$11:$C$49, MATCH(F1342, 'Sub Contractors'!$B$11:$B$49, 0)), ""))</f>
        <v/>
      </c>
      <c r="M1342" s="44" t="str">
        <f t="shared" si="60"/>
        <v/>
      </c>
      <c r="O1342" s="19" t="str">
        <f>IF($B1342="", "", IF(OR($B1342&lt;'Intro &amp; Setup'!$BS$4, $B1342&gt;'Intro &amp; Setup'!$BS$2), "X", ""))</f>
        <v/>
      </c>
      <c r="Q1342" s="19" t="str">
        <f t="shared" si="61"/>
        <v/>
      </c>
      <c r="S1342" s="75">
        <f t="shared" si="62"/>
        <v>0</v>
      </c>
    </row>
    <row r="1343" spans="1:19" x14ac:dyDescent="0.25">
      <c r="A1343" s="55"/>
      <c r="B1343" s="111"/>
      <c r="C1343" s="112"/>
      <c r="D1343" s="113"/>
      <c r="E1343" s="113"/>
      <c r="F1343" s="112"/>
      <c r="G1343" s="114"/>
      <c r="H1343" s="115"/>
      <c r="I1343" s="55"/>
      <c r="L1343" s="53" t="str">
        <f>IF(OR(F1343="", G1343=""), "", IFERROR(INDEX('Sub Contractors'!$C$11:$C$49, MATCH(F1343, 'Sub Contractors'!$B$11:$B$49, 0)), ""))</f>
        <v/>
      </c>
      <c r="M1343" s="44" t="str">
        <f t="shared" si="60"/>
        <v/>
      </c>
      <c r="O1343" s="19" t="str">
        <f>IF($B1343="", "", IF(OR($B1343&lt;'Intro &amp; Setup'!$BS$4, $B1343&gt;'Intro &amp; Setup'!$BS$2), "X", ""))</f>
        <v/>
      </c>
      <c r="Q1343" s="19" t="str">
        <f t="shared" si="61"/>
        <v/>
      </c>
      <c r="S1343" s="75">
        <f t="shared" si="62"/>
        <v>0</v>
      </c>
    </row>
    <row r="1344" spans="1:19" x14ac:dyDescent="0.25">
      <c r="A1344" s="55"/>
      <c r="B1344" s="111"/>
      <c r="C1344" s="112"/>
      <c r="D1344" s="113"/>
      <c r="E1344" s="113"/>
      <c r="F1344" s="112"/>
      <c r="G1344" s="114"/>
      <c r="H1344" s="115"/>
      <c r="I1344" s="55"/>
      <c r="L1344" s="53" t="str">
        <f>IF(OR(F1344="", G1344=""), "", IFERROR(INDEX('Sub Contractors'!$C$11:$C$49, MATCH(F1344, 'Sub Contractors'!$B$11:$B$49, 0)), ""))</f>
        <v/>
      </c>
      <c r="M1344" s="44" t="str">
        <f t="shared" si="60"/>
        <v/>
      </c>
      <c r="O1344" s="19" t="str">
        <f>IF($B1344="", "", IF(OR($B1344&lt;'Intro &amp; Setup'!$BS$4, $B1344&gt;'Intro &amp; Setup'!$BS$2), "X", ""))</f>
        <v/>
      </c>
      <c r="Q1344" s="19" t="str">
        <f t="shared" si="61"/>
        <v/>
      </c>
      <c r="S1344" s="75">
        <f t="shared" si="62"/>
        <v>0</v>
      </c>
    </row>
    <row r="1345" spans="1:19" x14ac:dyDescent="0.25">
      <c r="A1345" s="55"/>
      <c r="B1345" s="111"/>
      <c r="C1345" s="112"/>
      <c r="D1345" s="113"/>
      <c r="E1345" s="113"/>
      <c r="F1345" s="112"/>
      <c r="G1345" s="114"/>
      <c r="H1345" s="115"/>
      <c r="I1345" s="55"/>
      <c r="L1345" s="53" t="str">
        <f>IF(OR(F1345="", G1345=""), "", IFERROR(INDEX('Sub Contractors'!$C$11:$C$49, MATCH(F1345, 'Sub Contractors'!$B$11:$B$49, 0)), ""))</f>
        <v/>
      </c>
      <c r="M1345" s="44" t="str">
        <f t="shared" si="60"/>
        <v/>
      </c>
      <c r="O1345" s="19" t="str">
        <f>IF($B1345="", "", IF(OR($B1345&lt;'Intro &amp; Setup'!$BS$4, $B1345&gt;'Intro &amp; Setup'!$BS$2), "X", ""))</f>
        <v/>
      </c>
      <c r="Q1345" s="19" t="str">
        <f t="shared" si="61"/>
        <v/>
      </c>
      <c r="S1345" s="75">
        <f t="shared" si="62"/>
        <v>0</v>
      </c>
    </row>
    <row r="1346" spans="1:19" x14ac:dyDescent="0.25">
      <c r="A1346" s="55"/>
      <c r="B1346" s="111"/>
      <c r="C1346" s="112"/>
      <c r="D1346" s="113"/>
      <c r="E1346" s="113"/>
      <c r="F1346" s="112"/>
      <c r="G1346" s="114"/>
      <c r="H1346" s="115"/>
      <c r="I1346" s="55"/>
      <c r="L1346" s="53" t="str">
        <f>IF(OR(F1346="", G1346=""), "", IFERROR(INDEX('Sub Contractors'!$C$11:$C$49, MATCH(F1346, 'Sub Contractors'!$B$11:$B$49, 0)), ""))</f>
        <v/>
      </c>
      <c r="M1346" s="44" t="str">
        <f t="shared" si="60"/>
        <v/>
      </c>
      <c r="O1346" s="19" t="str">
        <f>IF($B1346="", "", IF(OR($B1346&lt;'Intro &amp; Setup'!$BS$4, $B1346&gt;'Intro &amp; Setup'!$BS$2), "X", ""))</f>
        <v/>
      </c>
      <c r="Q1346" s="19" t="str">
        <f t="shared" si="61"/>
        <v/>
      </c>
      <c r="S1346" s="75">
        <f t="shared" si="62"/>
        <v>0</v>
      </c>
    </row>
    <row r="1347" spans="1:19" x14ac:dyDescent="0.25">
      <c r="A1347" s="55"/>
      <c r="B1347" s="111"/>
      <c r="C1347" s="112"/>
      <c r="D1347" s="113"/>
      <c r="E1347" s="113"/>
      <c r="F1347" s="112"/>
      <c r="G1347" s="114"/>
      <c r="H1347" s="115"/>
      <c r="I1347" s="55"/>
      <c r="L1347" s="53" t="str">
        <f>IF(OR(F1347="", G1347=""), "", IFERROR(INDEX('Sub Contractors'!$C$11:$C$49, MATCH(F1347, 'Sub Contractors'!$B$11:$B$49, 0)), ""))</f>
        <v/>
      </c>
      <c r="M1347" s="44" t="str">
        <f t="shared" si="60"/>
        <v/>
      </c>
      <c r="O1347" s="19" t="str">
        <f>IF($B1347="", "", IF(OR($B1347&lt;'Intro &amp; Setup'!$BS$4, $B1347&gt;'Intro &amp; Setup'!$BS$2), "X", ""))</f>
        <v/>
      </c>
      <c r="Q1347" s="19" t="str">
        <f t="shared" si="61"/>
        <v/>
      </c>
      <c r="S1347" s="75">
        <f t="shared" si="62"/>
        <v>0</v>
      </c>
    </row>
    <row r="1348" spans="1:19" x14ac:dyDescent="0.25">
      <c r="A1348" s="55"/>
      <c r="B1348" s="111"/>
      <c r="C1348" s="112"/>
      <c r="D1348" s="113"/>
      <c r="E1348" s="113"/>
      <c r="F1348" s="112"/>
      <c r="G1348" s="114"/>
      <c r="H1348" s="115"/>
      <c r="I1348" s="55"/>
      <c r="L1348" s="53" t="str">
        <f>IF(OR(F1348="", G1348=""), "", IFERROR(INDEX('Sub Contractors'!$C$11:$C$49, MATCH(F1348, 'Sub Contractors'!$B$11:$B$49, 0)), ""))</f>
        <v/>
      </c>
      <c r="M1348" s="44" t="str">
        <f t="shared" si="60"/>
        <v/>
      </c>
      <c r="O1348" s="19" t="str">
        <f>IF($B1348="", "", IF(OR($B1348&lt;'Intro &amp; Setup'!$BS$4, $B1348&gt;'Intro &amp; Setup'!$BS$2), "X", ""))</f>
        <v/>
      </c>
      <c r="Q1348" s="19" t="str">
        <f t="shared" si="61"/>
        <v/>
      </c>
      <c r="S1348" s="75">
        <f t="shared" si="62"/>
        <v>0</v>
      </c>
    </row>
    <row r="1349" spans="1:19" x14ac:dyDescent="0.25">
      <c r="A1349" s="55"/>
      <c r="B1349" s="111"/>
      <c r="C1349" s="112"/>
      <c r="D1349" s="113"/>
      <c r="E1349" s="113"/>
      <c r="F1349" s="112"/>
      <c r="G1349" s="114"/>
      <c r="H1349" s="115"/>
      <c r="I1349" s="55"/>
      <c r="L1349" s="53" t="str">
        <f>IF(OR(F1349="", G1349=""), "", IFERROR(INDEX('Sub Contractors'!$C$11:$C$49, MATCH(F1349, 'Sub Contractors'!$B$11:$B$49, 0)), ""))</f>
        <v/>
      </c>
      <c r="M1349" s="44" t="str">
        <f t="shared" si="60"/>
        <v/>
      </c>
      <c r="O1349" s="19" t="str">
        <f>IF($B1349="", "", IF(OR($B1349&lt;'Intro &amp; Setup'!$BS$4, $B1349&gt;'Intro &amp; Setup'!$BS$2), "X", ""))</f>
        <v/>
      </c>
      <c r="Q1349" s="19" t="str">
        <f t="shared" si="61"/>
        <v/>
      </c>
      <c r="S1349" s="75">
        <f t="shared" si="62"/>
        <v>0</v>
      </c>
    </row>
    <row r="1350" spans="1:19" x14ac:dyDescent="0.25">
      <c r="A1350" s="55"/>
      <c r="B1350" s="111"/>
      <c r="C1350" s="112"/>
      <c r="D1350" s="113"/>
      <c r="E1350" s="113"/>
      <c r="F1350" s="112"/>
      <c r="G1350" s="114"/>
      <c r="H1350" s="115"/>
      <c r="I1350" s="55"/>
      <c r="L1350" s="53" t="str">
        <f>IF(OR(F1350="", G1350=""), "", IFERROR(INDEX('Sub Contractors'!$C$11:$C$49, MATCH(F1350, 'Sub Contractors'!$B$11:$B$49, 0)), ""))</f>
        <v/>
      </c>
      <c r="M1350" s="44" t="str">
        <f t="shared" si="60"/>
        <v/>
      </c>
      <c r="O1350" s="19" t="str">
        <f>IF($B1350="", "", IF(OR($B1350&lt;'Intro &amp; Setup'!$BS$4, $B1350&gt;'Intro &amp; Setup'!$BS$2), "X", ""))</f>
        <v/>
      </c>
      <c r="Q1350" s="19" t="str">
        <f t="shared" si="61"/>
        <v/>
      </c>
      <c r="S1350" s="75">
        <f t="shared" si="62"/>
        <v>0</v>
      </c>
    </row>
    <row r="1351" spans="1:19" x14ac:dyDescent="0.25">
      <c r="A1351" s="55"/>
      <c r="B1351" s="111"/>
      <c r="C1351" s="112"/>
      <c r="D1351" s="113"/>
      <c r="E1351" s="113"/>
      <c r="F1351" s="112"/>
      <c r="G1351" s="114"/>
      <c r="H1351" s="115"/>
      <c r="I1351" s="55"/>
      <c r="L1351" s="53" t="str">
        <f>IF(OR(F1351="", G1351=""), "", IFERROR(INDEX('Sub Contractors'!$C$11:$C$49, MATCH(F1351, 'Sub Contractors'!$B$11:$B$49, 0)), ""))</f>
        <v/>
      </c>
      <c r="M1351" s="44" t="str">
        <f t="shared" si="60"/>
        <v/>
      </c>
      <c r="O1351" s="19" t="str">
        <f>IF($B1351="", "", IF(OR($B1351&lt;'Intro &amp; Setup'!$BS$4, $B1351&gt;'Intro &amp; Setup'!$BS$2), "X", ""))</f>
        <v/>
      </c>
      <c r="Q1351" s="19" t="str">
        <f t="shared" si="61"/>
        <v/>
      </c>
      <c r="S1351" s="75">
        <f t="shared" si="62"/>
        <v>0</v>
      </c>
    </row>
    <row r="1352" spans="1:19" x14ac:dyDescent="0.25">
      <c r="A1352" s="55"/>
      <c r="B1352" s="111"/>
      <c r="C1352" s="112"/>
      <c r="D1352" s="113"/>
      <c r="E1352" s="113"/>
      <c r="F1352" s="112"/>
      <c r="G1352" s="114"/>
      <c r="H1352" s="115"/>
      <c r="I1352" s="55"/>
      <c r="L1352" s="53" t="str">
        <f>IF(OR(F1352="", G1352=""), "", IFERROR(INDEX('Sub Contractors'!$C$11:$C$49, MATCH(F1352, 'Sub Contractors'!$B$11:$B$49, 0)), ""))</f>
        <v/>
      </c>
      <c r="M1352" s="44" t="str">
        <f t="shared" si="60"/>
        <v/>
      </c>
      <c r="O1352" s="19" t="str">
        <f>IF($B1352="", "", IF(OR($B1352&lt;'Intro &amp; Setup'!$BS$4, $B1352&gt;'Intro &amp; Setup'!$BS$2), "X", ""))</f>
        <v/>
      </c>
      <c r="Q1352" s="19" t="str">
        <f t="shared" si="61"/>
        <v/>
      </c>
      <c r="S1352" s="75">
        <f t="shared" si="62"/>
        <v>0</v>
      </c>
    </row>
    <row r="1353" spans="1:19" x14ac:dyDescent="0.25">
      <c r="A1353" s="55"/>
      <c r="B1353" s="111"/>
      <c r="C1353" s="112"/>
      <c r="D1353" s="113"/>
      <c r="E1353" s="113"/>
      <c r="F1353" s="112"/>
      <c r="G1353" s="114"/>
      <c r="H1353" s="115"/>
      <c r="I1353" s="55"/>
      <c r="L1353" s="53" t="str">
        <f>IF(OR(F1353="", G1353=""), "", IFERROR(INDEX('Sub Contractors'!$C$11:$C$49, MATCH(F1353, 'Sub Contractors'!$B$11:$B$49, 0)), ""))</f>
        <v/>
      </c>
      <c r="M1353" s="44" t="str">
        <f t="shared" si="60"/>
        <v/>
      </c>
      <c r="O1353" s="19" t="str">
        <f>IF($B1353="", "", IF(OR($B1353&lt;'Intro &amp; Setup'!$BS$4, $B1353&gt;'Intro &amp; Setup'!$BS$2), "X", ""))</f>
        <v/>
      </c>
      <c r="Q1353" s="19" t="str">
        <f t="shared" si="61"/>
        <v/>
      </c>
      <c r="S1353" s="75">
        <f t="shared" si="62"/>
        <v>0</v>
      </c>
    </row>
    <row r="1354" spans="1:19" x14ac:dyDescent="0.25">
      <c r="A1354" s="55"/>
      <c r="B1354" s="111"/>
      <c r="C1354" s="112"/>
      <c r="D1354" s="113"/>
      <c r="E1354" s="113"/>
      <c r="F1354" s="112"/>
      <c r="G1354" s="114"/>
      <c r="H1354" s="115"/>
      <c r="I1354" s="55"/>
      <c r="L1354" s="53" t="str">
        <f>IF(OR(F1354="", G1354=""), "", IFERROR(INDEX('Sub Contractors'!$C$11:$C$49, MATCH(F1354, 'Sub Contractors'!$B$11:$B$49, 0)), ""))</f>
        <v/>
      </c>
      <c r="M1354" s="44" t="str">
        <f t="shared" si="60"/>
        <v/>
      </c>
      <c r="O1354" s="19" t="str">
        <f>IF($B1354="", "", IF(OR($B1354&lt;'Intro &amp; Setup'!$BS$4, $B1354&gt;'Intro &amp; Setup'!$BS$2), "X", ""))</f>
        <v/>
      </c>
      <c r="Q1354" s="19" t="str">
        <f t="shared" si="61"/>
        <v/>
      </c>
      <c r="S1354" s="75">
        <f t="shared" si="62"/>
        <v>0</v>
      </c>
    </row>
    <row r="1355" spans="1:19" x14ac:dyDescent="0.25">
      <c r="A1355" s="55"/>
      <c r="B1355" s="111"/>
      <c r="C1355" s="112"/>
      <c r="D1355" s="113"/>
      <c r="E1355" s="113"/>
      <c r="F1355" s="112"/>
      <c r="G1355" s="114"/>
      <c r="H1355" s="115"/>
      <c r="I1355" s="55"/>
      <c r="L1355" s="53" t="str">
        <f>IF(OR(F1355="", G1355=""), "", IFERROR(INDEX('Sub Contractors'!$C$11:$C$49, MATCH(F1355, 'Sub Contractors'!$B$11:$B$49, 0)), ""))</f>
        <v/>
      </c>
      <c r="M1355" s="44" t="str">
        <f t="shared" si="60"/>
        <v/>
      </c>
      <c r="O1355" s="19" t="str">
        <f>IF($B1355="", "", IF(OR($B1355&lt;'Intro &amp; Setup'!$BS$4, $B1355&gt;'Intro &amp; Setup'!$BS$2), "X", ""))</f>
        <v/>
      </c>
      <c r="Q1355" s="19" t="str">
        <f t="shared" si="61"/>
        <v/>
      </c>
      <c r="S1355" s="75">
        <f t="shared" si="62"/>
        <v>0</v>
      </c>
    </row>
    <row r="1356" spans="1:19" x14ac:dyDescent="0.25">
      <c r="A1356" s="55"/>
      <c r="B1356" s="111"/>
      <c r="C1356" s="112"/>
      <c r="D1356" s="113"/>
      <c r="E1356" s="113"/>
      <c r="F1356" s="112"/>
      <c r="G1356" s="114"/>
      <c r="H1356" s="115"/>
      <c r="I1356" s="55"/>
      <c r="L1356" s="53" t="str">
        <f>IF(OR(F1356="", G1356=""), "", IFERROR(INDEX('Sub Contractors'!$C$11:$C$49, MATCH(F1356, 'Sub Contractors'!$B$11:$B$49, 0)), ""))</f>
        <v/>
      </c>
      <c r="M1356" s="44" t="str">
        <f t="shared" ref="M1356:M1419" si="63">IF($L1356="", "", $L1356*$G1356*24)</f>
        <v/>
      </c>
      <c r="O1356" s="19" t="str">
        <f>IF($B1356="", "", IF(OR($B1356&lt;'Intro &amp; Setup'!$BS$4, $B1356&gt;'Intro &amp; Setup'!$BS$2), "X", ""))</f>
        <v/>
      </c>
      <c r="Q1356" s="19" t="str">
        <f t="shared" ref="Q1356:Q1419" si="64">IF($B1356="", "", TEXT($B1356, "mmm yyyy"))</f>
        <v/>
      </c>
      <c r="S1356" s="75">
        <f t="shared" ref="S1356:S1419" si="65">$E1356-$D1356-$H1356</f>
        <v>0</v>
      </c>
    </row>
    <row r="1357" spans="1:19" x14ac:dyDescent="0.25">
      <c r="A1357" s="55"/>
      <c r="B1357" s="111"/>
      <c r="C1357" s="112"/>
      <c r="D1357" s="113"/>
      <c r="E1357" s="113"/>
      <c r="F1357" s="112"/>
      <c r="G1357" s="114"/>
      <c r="H1357" s="115"/>
      <c r="I1357" s="55"/>
      <c r="L1357" s="53" t="str">
        <f>IF(OR(F1357="", G1357=""), "", IFERROR(INDEX('Sub Contractors'!$C$11:$C$49, MATCH(F1357, 'Sub Contractors'!$B$11:$B$49, 0)), ""))</f>
        <v/>
      </c>
      <c r="M1357" s="44" t="str">
        <f t="shared" si="63"/>
        <v/>
      </c>
      <c r="O1357" s="19" t="str">
        <f>IF($B1357="", "", IF(OR($B1357&lt;'Intro &amp; Setup'!$BS$4, $B1357&gt;'Intro &amp; Setup'!$BS$2), "X", ""))</f>
        <v/>
      </c>
      <c r="Q1357" s="19" t="str">
        <f t="shared" si="64"/>
        <v/>
      </c>
      <c r="S1357" s="75">
        <f t="shared" si="65"/>
        <v>0</v>
      </c>
    </row>
    <row r="1358" spans="1:19" x14ac:dyDescent="0.25">
      <c r="A1358" s="55"/>
      <c r="B1358" s="111"/>
      <c r="C1358" s="112"/>
      <c r="D1358" s="113"/>
      <c r="E1358" s="113"/>
      <c r="F1358" s="112"/>
      <c r="G1358" s="114"/>
      <c r="H1358" s="115"/>
      <c r="I1358" s="55"/>
      <c r="L1358" s="53" t="str">
        <f>IF(OR(F1358="", G1358=""), "", IFERROR(INDEX('Sub Contractors'!$C$11:$C$49, MATCH(F1358, 'Sub Contractors'!$B$11:$B$49, 0)), ""))</f>
        <v/>
      </c>
      <c r="M1358" s="44" t="str">
        <f t="shared" si="63"/>
        <v/>
      </c>
      <c r="O1358" s="19" t="str">
        <f>IF($B1358="", "", IF(OR($B1358&lt;'Intro &amp; Setup'!$BS$4, $B1358&gt;'Intro &amp; Setup'!$BS$2), "X", ""))</f>
        <v/>
      </c>
      <c r="Q1358" s="19" t="str">
        <f t="shared" si="64"/>
        <v/>
      </c>
      <c r="S1358" s="75">
        <f t="shared" si="65"/>
        <v>0</v>
      </c>
    </row>
    <row r="1359" spans="1:19" x14ac:dyDescent="0.25">
      <c r="A1359" s="55"/>
      <c r="B1359" s="111"/>
      <c r="C1359" s="112"/>
      <c r="D1359" s="113"/>
      <c r="E1359" s="113"/>
      <c r="F1359" s="112"/>
      <c r="G1359" s="114"/>
      <c r="H1359" s="115"/>
      <c r="I1359" s="55"/>
      <c r="L1359" s="53" t="str">
        <f>IF(OR(F1359="", G1359=""), "", IFERROR(INDEX('Sub Contractors'!$C$11:$C$49, MATCH(F1359, 'Sub Contractors'!$B$11:$B$49, 0)), ""))</f>
        <v/>
      </c>
      <c r="M1359" s="44" t="str">
        <f t="shared" si="63"/>
        <v/>
      </c>
      <c r="O1359" s="19" t="str">
        <f>IF($B1359="", "", IF(OR($B1359&lt;'Intro &amp; Setup'!$BS$4, $B1359&gt;'Intro &amp; Setup'!$BS$2), "X", ""))</f>
        <v/>
      </c>
      <c r="Q1359" s="19" t="str">
        <f t="shared" si="64"/>
        <v/>
      </c>
      <c r="S1359" s="75">
        <f t="shared" si="65"/>
        <v>0</v>
      </c>
    </row>
    <row r="1360" spans="1:19" x14ac:dyDescent="0.25">
      <c r="A1360" s="55"/>
      <c r="B1360" s="111"/>
      <c r="C1360" s="112"/>
      <c r="D1360" s="113"/>
      <c r="E1360" s="113"/>
      <c r="F1360" s="112"/>
      <c r="G1360" s="114"/>
      <c r="H1360" s="115"/>
      <c r="I1360" s="55"/>
      <c r="L1360" s="53" t="str">
        <f>IF(OR(F1360="", G1360=""), "", IFERROR(INDEX('Sub Contractors'!$C$11:$C$49, MATCH(F1360, 'Sub Contractors'!$B$11:$B$49, 0)), ""))</f>
        <v/>
      </c>
      <c r="M1360" s="44" t="str">
        <f t="shared" si="63"/>
        <v/>
      </c>
      <c r="O1360" s="19" t="str">
        <f>IF($B1360="", "", IF(OR($B1360&lt;'Intro &amp; Setup'!$BS$4, $B1360&gt;'Intro &amp; Setup'!$BS$2), "X", ""))</f>
        <v/>
      </c>
      <c r="Q1360" s="19" t="str">
        <f t="shared" si="64"/>
        <v/>
      </c>
      <c r="S1360" s="75">
        <f t="shared" si="65"/>
        <v>0</v>
      </c>
    </row>
    <row r="1361" spans="1:19" x14ac:dyDescent="0.25">
      <c r="A1361" s="55"/>
      <c r="B1361" s="111"/>
      <c r="C1361" s="112"/>
      <c r="D1361" s="113"/>
      <c r="E1361" s="113"/>
      <c r="F1361" s="112"/>
      <c r="G1361" s="114"/>
      <c r="H1361" s="115"/>
      <c r="I1361" s="55"/>
      <c r="L1361" s="53" t="str">
        <f>IF(OR(F1361="", G1361=""), "", IFERROR(INDEX('Sub Contractors'!$C$11:$C$49, MATCH(F1361, 'Sub Contractors'!$B$11:$B$49, 0)), ""))</f>
        <v/>
      </c>
      <c r="M1361" s="44" t="str">
        <f t="shared" si="63"/>
        <v/>
      </c>
      <c r="O1361" s="19" t="str">
        <f>IF($B1361="", "", IF(OR($B1361&lt;'Intro &amp; Setup'!$BS$4, $B1361&gt;'Intro &amp; Setup'!$BS$2), "X", ""))</f>
        <v/>
      </c>
      <c r="Q1361" s="19" t="str">
        <f t="shared" si="64"/>
        <v/>
      </c>
      <c r="S1361" s="75">
        <f t="shared" si="65"/>
        <v>0</v>
      </c>
    </row>
    <row r="1362" spans="1:19" x14ac:dyDescent="0.25">
      <c r="A1362" s="55"/>
      <c r="B1362" s="111"/>
      <c r="C1362" s="112"/>
      <c r="D1362" s="113"/>
      <c r="E1362" s="113"/>
      <c r="F1362" s="112"/>
      <c r="G1362" s="114"/>
      <c r="H1362" s="115"/>
      <c r="I1362" s="55"/>
      <c r="L1362" s="53" t="str">
        <f>IF(OR(F1362="", G1362=""), "", IFERROR(INDEX('Sub Contractors'!$C$11:$C$49, MATCH(F1362, 'Sub Contractors'!$B$11:$B$49, 0)), ""))</f>
        <v/>
      </c>
      <c r="M1362" s="44" t="str">
        <f t="shared" si="63"/>
        <v/>
      </c>
      <c r="O1362" s="19" t="str">
        <f>IF($B1362="", "", IF(OR($B1362&lt;'Intro &amp; Setup'!$BS$4, $B1362&gt;'Intro &amp; Setup'!$BS$2), "X", ""))</f>
        <v/>
      </c>
      <c r="Q1362" s="19" t="str">
        <f t="shared" si="64"/>
        <v/>
      </c>
      <c r="S1362" s="75">
        <f t="shared" si="65"/>
        <v>0</v>
      </c>
    </row>
    <row r="1363" spans="1:19" x14ac:dyDescent="0.25">
      <c r="A1363" s="55"/>
      <c r="B1363" s="111"/>
      <c r="C1363" s="112"/>
      <c r="D1363" s="113"/>
      <c r="E1363" s="113"/>
      <c r="F1363" s="112"/>
      <c r="G1363" s="114"/>
      <c r="H1363" s="115"/>
      <c r="I1363" s="55"/>
      <c r="L1363" s="53" t="str">
        <f>IF(OR(F1363="", G1363=""), "", IFERROR(INDEX('Sub Contractors'!$C$11:$C$49, MATCH(F1363, 'Sub Contractors'!$B$11:$B$49, 0)), ""))</f>
        <v/>
      </c>
      <c r="M1363" s="44" t="str">
        <f t="shared" si="63"/>
        <v/>
      </c>
      <c r="O1363" s="19" t="str">
        <f>IF($B1363="", "", IF(OR($B1363&lt;'Intro &amp; Setup'!$BS$4, $B1363&gt;'Intro &amp; Setup'!$BS$2), "X", ""))</f>
        <v/>
      </c>
      <c r="Q1363" s="19" t="str">
        <f t="shared" si="64"/>
        <v/>
      </c>
      <c r="S1363" s="75">
        <f t="shared" si="65"/>
        <v>0</v>
      </c>
    </row>
    <row r="1364" spans="1:19" x14ac:dyDescent="0.25">
      <c r="A1364" s="55"/>
      <c r="B1364" s="111"/>
      <c r="C1364" s="112"/>
      <c r="D1364" s="113"/>
      <c r="E1364" s="113"/>
      <c r="F1364" s="112"/>
      <c r="G1364" s="114"/>
      <c r="H1364" s="115"/>
      <c r="I1364" s="55"/>
      <c r="L1364" s="53" t="str">
        <f>IF(OR(F1364="", G1364=""), "", IFERROR(INDEX('Sub Contractors'!$C$11:$C$49, MATCH(F1364, 'Sub Contractors'!$B$11:$B$49, 0)), ""))</f>
        <v/>
      </c>
      <c r="M1364" s="44" t="str">
        <f t="shared" si="63"/>
        <v/>
      </c>
      <c r="O1364" s="19" t="str">
        <f>IF($B1364="", "", IF(OR($B1364&lt;'Intro &amp; Setup'!$BS$4, $B1364&gt;'Intro &amp; Setup'!$BS$2), "X", ""))</f>
        <v/>
      </c>
      <c r="Q1364" s="19" t="str">
        <f t="shared" si="64"/>
        <v/>
      </c>
      <c r="S1364" s="75">
        <f t="shared" si="65"/>
        <v>0</v>
      </c>
    </row>
    <row r="1365" spans="1:19" x14ac:dyDescent="0.25">
      <c r="A1365" s="55"/>
      <c r="B1365" s="111"/>
      <c r="C1365" s="112"/>
      <c r="D1365" s="113"/>
      <c r="E1365" s="113"/>
      <c r="F1365" s="112"/>
      <c r="G1365" s="114"/>
      <c r="H1365" s="115"/>
      <c r="I1365" s="55"/>
      <c r="L1365" s="53" t="str">
        <f>IF(OR(F1365="", G1365=""), "", IFERROR(INDEX('Sub Contractors'!$C$11:$C$49, MATCH(F1365, 'Sub Contractors'!$B$11:$B$49, 0)), ""))</f>
        <v/>
      </c>
      <c r="M1365" s="44" t="str">
        <f t="shared" si="63"/>
        <v/>
      </c>
      <c r="O1365" s="19" t="str">
        <f>IF($B1365="", "", IF(OR($B1365&lt;'Intro &amp; Setup'!$BS$4, $B1365&gt;'Intro &amp; Setup'!$BS$2), "X", ""))</f>
        <v/>
      </c>
      <c r="Q1365" s="19" t="str">
        <f t="shared" si="64"/>
        <v/>
      </c>
      <c r="S1365" s="75">
        <f t="shared" si="65"/>
        <v>0</v>
      </c>
    </row>
    <row r="1366" spans="1:19" x14ac:dyDescent="0.25">
      <c r="A1366" s="55"/>
      <c r="B1366" s="111"/>
      <c r="C1366" s="112"/>
      <c r="D1366" s="113"/>
      <c r="E1366" s="113"/>
      <c r="F1366" s="112"/>
      <c r="G1366" s="114"/>
      <c r="H1366" s="115"/>
      <c r="I1366" s="55"/>
      <c r="L1366" s="53" t="str">
        <f>IF(OR(F1366="", G1366=""), "", IFERROR(INDEX('Sub Contractors'!$C$11:$C$49, MATCH(F1366, 'Sub Contractors'!$B$11:$B$49, 0)), ""))</f>
        <v/>
      </c>
      <c r="M1366" s="44" t="str">
        <f t="shared" si="63"/>
        <v/>
      </c>
      <c r="O1366" s="19" t="str">
        <f>IF($B1366="", "", IF(OR($B1366&lt;'Intro &amp; Setup'!$BS$4, $B1366&gt;'Intro &amp; Setup'!$BS$2), "X", ""))</f>
        <v/>
      </c>
      <c r="Q1366" s="19" t="str">
        <f t="shared" si="64"/>
        <v/>
      </c>
      <c r="S1366" s="75">
        <f t="shared" si="65"/>
        <v>0</v>
      </c>
    </row>
    <row r="1367" spans="1:19" x14ac:dyDescent="0.25">
      <c r="A1367" s="55"/>
      <c r="B1367" s="111"/>
      <c r="C1367" s="112"/>
      <c r="D1367" s="113"/>
      <c r="E1367" s="113"/>
      <c r="F1367" s="112"/>
      <c r="G1367" s="114"/>
      <c r="H1367" s="115"/>
      <c r="I1367" s="55"/>
      <c r="L1367" s="53" t="str">
        <f>IF(OR(F1367="", G1367=""), "", IFERROR(INDEX('Sub Contractors'!$C$11:$C$49, MATCH(F1367, 'Sub Contractors'!$B$11:$B$49, 0)), ""))</f>
        <v/>
      </c>
      <c r="M1367" s="44" t="str">
        <f t="shared" si="63"/>
        <v/>
      </c>
      <c r="O1367" s="19" t="str">
        <f>IF($B1367="", "", IF(OR($B1367&lt;'Intro &amp; Setup'!$BS$4, $B1367&gt;'Intro &amp; Setup'!$BS$2), "X", ""))</f>
        <v/>
      </c>
      <c r="Q1367" s="19" t="str">
        <f t="shared" si="64"/>
        <v/>
      </c>
      <c r="S1367" s="75">
        <f t="shared" si="65"/>
        <v>0</v>
      </c>
    </row>
    <row r="1368" spans="1:19" x14ac:dyDescent="0.25">
      <c r="A1368" s="55"/>
      <c r="B1368" s="111"/>
      <c r="C1368" s="112"/>
      <c r="D1368" s="113"/>
      <c r="E1368" s="113"/>
      <c r="F1368" s="112"/>
      <c r="G1368" s="114"/>
      <c r="H1368" s="115"/>
      <c r="I1368" s="55"/>
      <c r="L1368" s="53" t="str">
        <f>IF(OR(F1368="", G1368=""), "", IFERROR(INDEX('Sub Contractors'!$C$11:$C$49, MATCH(F1368, 'Sub Contractors'!$B$11:$B$49, 0)), ""))</f>
        <v/>
      </c>
      <c r="M1368" s="44" t="str">
        <f t="shared" si="63"/>
        <v/>
      </c>
      <c r="O1368" s="19" t="str">
        <f>IF($B1368="", "", IF(OR($B1368&lt;'Intro &amp; Setup'!$BS$4, $B1368&gt;'Intro &amp; Setup'!$BS$2), "X", ""))</f>
        <v/>
      </c>
      <c r="Q1368" s="19" t="str">
        <f t="shared" si="64"/>
        <v/>
      </c>
      <c r="S1368" s="75">
        <f t="shared" si="65"/>
        <v>0</v>
      </c>
    </row>
    <row r="1369" spans="1:19" x14ac:dyDescent="0.25">
      <c r="A1369" s="55"/>
      <c r="B1369" s="111"/>
      <c r="C1369" s="112"/>
      <c r="D1369" s="113"/>
      <c r="E1369" s="113"/>
      <c r="F1369" s="112"/>
      <c r="G1369" s="114"/>
      <c r="H1369" s="115"/>
      <c r="I1369" s="55"/>
      <c r="L1369" s="53" t="str">
        <f>IF(OR(F1369="", G1369=""), "", IFERROR(INDEX('Sub Contractors'!$C$11:$C$49, MATCH(F1369, 'Sub Contractors'!$B$11:$B$49, 0)), ""))</f>
        <v/>
      </c>
      <c r="M1369" s="44" t="str">
        <f t="shared" si="63"/>
        <v/>
      </c>
      <c r="O1369" s="19" t="str">
        <f>IF($B1369="", "", IF(OR($B1369&lt;'Intro &amp; Setup'!$BS$4, $B1369&gt;'Intro &amp; Setup'!$BS$2), "X", ""))</f>
        <v/>
      </c>
      <c r="Q1369" s="19" t="str">
        <f t="shared" si="64"/>
        <v/>
      </c>
      <c r="S1369" s="75">
        <f t="shared" si="65"/>
        <v>0</v>
      </c>
    </row>
    <row r="1370" spans="1:19" x14ac:dyDescent="0.25">
      <c r="A1370" s="55"/>
      <c r="B1370" s="111"/>
      <c r="C1370" s="112"/>
      <c r="D1370" s="113"/>
      <c r="E1370" s="113"/>
      <c r="F1370" s="112"/>
      <c r="G1370" s="114"/>
      <c r="H1370" s="115"/>
      <c r="I1370" s="55"/>
      <c r="L1370" s="53" t="str">
        <f>IF(OR(F1370="", G1370=""), "", IFERROR(INDEX('Sub Contractors'!$C$11:$C$49, MATCH(F1370, 'Sub Contractors'!$B$11:$B$49, 0)), ""))</f>
        <v/>
      </c>
      <c r="M1370" s="44" t="str">
        <f t="shared" si="63"/>
        <v/>
      </c>
      <c r="O1370" s="19" t="str">
        <f>IF($B1370="", "", IF(OR($B1370&lt;'Intro &amp; Setup'!$BS$4, $B1370&gt;'Intro &amp; Setup'!$BS$2), "X", ""))</f>
        <v/>
      </c>
      <c r="Q1370" s="19" t="str">
        <f t="shared" si="64"/>
        <v/>
      </c>
      <c r="S1370" s="75">
        <f t="shared" si="65"/>
        <v>0</v>
      </c>
    </row>
    <row r="1371" spans="1:19" x14ac:dyDescent="0.25">
      <c r="A1371" s="55"/>
      <c r="B1371" s="111"/>
      <c r="C1371" s="112"/>
      <c r="D1371" s="113"/>
      <c r="E1371" s="113"/>
      <c r="F1371" s="112"/>
      <c r="G1371" s="114"/>
      <c r="H1371" s="115"/>
      <c r="I1371" s="55"/>
      <c r="L1371" s="53" t="str">
        <f>IF(OR(F1371="", G1371=""), "", IFERROR(INDEX('Sub Contractors'!$C$11:$C$49, MATCH(F1371, 'Sub Contractors'!$B$11:$B$49, 0)), ""))</f>
        <v/>
      </c>
      <c r="M1371" s="44" t="str">
        <f t="shared" si="63"/>
        <v/>
      </c>
      <c r="O1371" s="19" t="str">
        <f>IF($B1371="", "", IF(OR($B1371&lt;'Intro &amp; Setup'!$BS$4, $B1371&gt;'Intro &amp; Setup'!$BS$2), "X", ""))</f>
        <v/>
      </c>
      <c r="Q1371" s="19" t="str">
        <f t="shared" si="64"/>
        <v/>
      </c>
      <c r="S1371" s="75">
        <f t="shared" si="65"/>
        <v>0</v>
      </c>
    </row>
    <row r="1372" spans="1:19" x14ac:dyDescent="0.25">
      <c r="A1372" s="55"/>
      <c r="B1372" s="111"/>
      <c r="C1372" s="112"/>
      <c r="D1372" s="113"/>
      <c r="E1372" s="113"/>
      <c r="F1372" s="112"/>
      <c r="G1372" s="114"/>
      <c r="H1372" s="115"/>
      <c r="I1372" s="55"/>
      <c r="L1372" s="53" t="str">
        <f>IF(OR(F1372="", G1372=""), "", IFERROR(INDEX('Sub Contractors'!$C$11:$C$49, MATCH(F1372, 'Sub Contractors'!$B$11:$B$49, 0)), ""))</f>
        <v/>
      </c>
      <c r="M1372" s="44" t="str">
        <f t="shared" si="63"/>
        <v/>
      </c>
      <c r="O1372" s="19" t="str">
        <f>IF($B1372="", "", IF(OR($B1372&lt;'Intro &amp; Setup'!$BS$4, $B1372&gt;'Intro &amp; Setup'!$BS$2), "X", ""))</f>
        <v/>
      </c>
      <c r="Q1372" s="19" t="str">
        <f t="shared" si="64"/>
        <v/>
      </c>
      <c r="S1372" s="75">
        <f t="shared" si="65"/>
        <v>0</v>
      </c>
    </row>
    <row r="1373" spans="1:19" x14ac:dyDescent="0.25">
      <c r="A1373" s="55"/>
      <c r="B1373" s="111"/>
      <c r="C1373" s="112"/>
      <c r="D1373" s="113"/>
      <c r="E1373" s="113"/>
      <c r="F1373" s="112"/>
      <c r="G1373" s="114"/>
      <c r="H1373" s="115"/>
      <c r="I1373" s="55"/>
      <c r="L1373" s="53" t="str">
        <f>IF(OR(F1373="", G1373=""), "", IFERROR(INDEX('Sub Contractors'!$C$11:$C$49, MATCH(F1373, 'Sub Contractors'!$B$11:$B$49, 0)), ""))</f>
        <v/>
      </c>
      <c r="M1373" s="44" t="str">
        <f t="shared" si="63"/>
        <v/>
      </c>
      <c r="O1373" s="19" t="str">
        <f>IF($B1373="", "", IF(OR($B1373&lt;'Intro &amp; Setup'!$BS$4, $B1373&gt;'Intro &amp; Setup'!$BS$2), "X", ""))</f>
        <v/>
      </c>
      <c r="Q1373" s="19" t="str">
        <f t="shared" si="64"/>
        <v/>
      </c>
      <c r="S1373" s="75">
        <f t="shared" si="65"/>
        <v>0</v>
      </c>
    </row>
    <row r="1374" spans="1:19" x14ac:dyDescent="0.25">
      <c r="A1374" s="55"/>
      <c r="B1374" s="111"/>
      <c r="C1374" s="112"/>
      <c r="D1374" s="113"/>
      <c r="E1374" s="113"/>
      <c r="F1374" s="112"/>
      <c r="G1374" s="114"/>
      <c r="H1374" s="115"/>
      <c r="I1374" s="55"/>
      <c r="L1374" s="53" t="str">
        <f>IF(OR(F1374="", G1374=""), "", IFERROR(INDEX('Sub Contractors'!$C$11:$C$49, MATCH(F1374, 'Sub Contractors'!$B$11:$B$49, 0)), ""))</f>
        <v/>
      </c>
      <c r="M1374" s="44" t="str">
        <f t="shared" si="63"/>
        <v/>
      </c>
      <c r="O1374" s="19" t="str">
        <f>IF($B1374="", "", IF(OR($B1374&lt;'Intro &amp; Setup'!$BS$4, $B1374&gt;'Intro &amp; Setup'!$BS$2), "X", ""))</f>
        <v/>
      </c>
      <c r="Q1374" s="19" t="str">
        <f t="shared" si="64"/>
        <v/>
      </c>
      <c r="S1374" s="75">
        <f t="shared" si="65"/>
        <v>0</v>
      </c>
    </row>
    <row r="1375" spans="1:19" x14ac:dyDescent="0.25">
      <c r="A1375" s="55"/>
      <c r="B1375" s="111"/>
      <c r="C1375" s="112"/>
      <c r="D1375" s="113"/>
      <c r="E1375" s="113"/>
      <c r="F1375" s="112"/>
      <c r="G1375" s="114"/>
      <c r="H1375" s="115"/>
      <c r="I1375" s="55"/>
      <c r="L1375" s="53" t="str">
        <f>IF(OR(F1375="", G1375=""), "", IFERROR(INDEX('Sub Contractors'!$C$11:$C$49, MATCH(F1375, 'Sub Contractors'!$B$11:$B$49, 0)), ""))</f>
        <v/>
      </c>
      <c r="M1375" s="44" t="str">
        <f t="shared" si="63"/>
        <v/>
      </c>
      <c r="O1375" s="19" t="str">
        <f>IF($B1375="", "", IF(OR($B1375&lt;'Intro &amp; Setup'!$BS$4, $B1375&gt;'Intro &amp; Setup'!$BS$2), "X", ""))</f>
        <v/>
      </c>
      <c r="Q1375" s="19" t="str">
        <f t="shared" si="64"/>
        <v/>
      </c>
      <c r="S1375" s="75">
        <f t="shared" si="65"/>
        <v>0</v>
      </c>
    </row>
    <row r="1376" spans="1:19" x14ac:dyDescent="0.25">
      <c r="A1376" s="55"/>
      <c r="B1376" s="111"/>
      <c r="C1376" s="112"/>
      <c r="D1376" s="113"/>
      <c r="E1376" s="113"/>
      <c r="F1376" s="112"/>
      <c r="G1376" s="114"/>
      <c r="H1376" s="115"/>
      <c r="I1376" s="55"/>
      <c r="L1376" s="53" t="str">
        <f>IF(OR(F1376="", G1376=""), "", IFERROR(INDEX('Sub Contractors'!$C$11:$C$49, MATCH(F1376, 'Sub Contractors'!$B$11:$B$49, 0)), ""))</f>
        <v/>
      </c>
      <c r="M1376" s="44" t="str">
        <f t="shared" si="63"/>
        <v/>
      </c>
      <c r="O1376" s="19" t="str">
        <f>IF($B1376="", "", IF(OR($B1376&lt;'Intro &amp; Setup'!$BS$4, $B1376&gt;'Intro &amp; Setup'!$BS$2), "X", ""))</f>
        <v/>
      </c>
      <c r="Q1376" s="19" t="str">
        <f t="shared" si="64"/>
        <v/>
      </c>
      <c r="S1376" s="75">
        <f t="shared" si="65"/>
        <v>0</v>
      </c>
    </row>
    <row r="1377" spans="1:19" x14ac:dyDescent="0.25">
      <c r="A1377" s="55"/>
      <c r="B1377" s="111"/>
      <c r="C1377" s="112"/>
      <c r="D1377" s="113"/>
      <c r="E1377" s="113"/>
      <c r="F1377" s="112"/>
      <c r="G1377" s="114"/>
      <c r="H1377" s="115"/>
      <c r="I1377" s="55"/>
      <c r="L1377" s="53" t="str">
        <f>IF(OR(F1377="", G1377=""), "", IFERROR(INDEX('Sub Contractors'!$C$11:$C$49, MATCH(F1377, 'Sub Contractors'!$B$11:$B$49, 0)), ""))</f>
        <v/>
      </c>
      <c r="M1377" s="44" t="str">
        <f t="shared" si="63"/>
        <v/>
      </c>
      <c r="O1377" s="19" t="str">
        <f>IF($B1377="", "", IF(OR($B1377&lt;'Intro &amp; Setup'!$BS$4, $B1377&gt;'Intro &amp; Setup'!$BS$2), "X", ""))</f>
        <v/>
      </c>
      <c r="Q1377" s="19" t="str">
        <f t="shared" si="64"/>
        <v/>
      </c>
      <c r="S1377" s="75">
        <f t="shared" si="65"/>
        <v>0</v>
      </c>
    </row>
    <row r="1378" spans="1:19" x14ac:dyDescent="0.25">
      <c r="A1378" s="55"/>
      <c r="B1378" s="111"/>
      <c r="C1378" s="112"/>
      <c r="D1378" s="113"/>
      <c r="E1378" s="113"/>
      <c r="F1378" s="112"/>
      <c r="G1378" s="114"/>
      <c r="H1378" s="115"/>
      <c r="I1378" s="55"/>
      <c r="L1378" s="53" t="str">
        <f>IF(OR(F1378="", G1378=""), "", IFERROR(INDEX('Sub Contractors'!$C$11:$C$49, MATCH(F1378, 'Sub Contractors'!$B$11:$B$49, 0)), ""))</f>
        <v/>
      </c>
      <c r="M1378" s="44" t="str">
        <f t="shared" si="63"/>
        <v/>
      </c>
      <c r="O1378" s="19" t="str">
        <f>IF($B1378="", "", IF(OR($B1378&lt;'Intro &amp; Setup'!$BS$4, $B1378&gt;'Intro &amp; Setup'!$BS$2), "X", ""))</f>
        <v/>
      </c>
      <c r="Q1378" s="19" t="str">
        <f t="shared" si="64"/>
        <v/>
      </c>
      <c r="S1378" s="75">
        <f t="shared" si="65"/>
        <v>0</v>
      </c>
    </row>
    <row r="1379" spans="1:19" x14ac:dyDescent="0.25">
      <c r="A1379" s="55"/>
      <c r="B1379" s="111"/>
      <c r="C1379" s="112"/>
      <c r="D1379" s="113"/>
      <c r="E1379" s="113"/>
      <c r="F1379" s="112"/>
      <c r="G1379" s="114"/>
      <c r="H1379" s="115"/>
      <c r="I1379" s="55"/>
      <c r="L1379" s="53" t="str">
        <f>IF(OR(F1379="", G1379=""), "", IFERROR(INDEX('Sub Contractors'!$C$11:$C$49, MATCH(F1379, 'Sub Contractors'!$B$11:$B$49, 0)), ""))</f>
        <v/>
      </c>
      <c r="M1379" s="44" t="str">
        <f t="shared" si="63"/>
        <v/>
      </c>
      <c r="O1379" s="19" t="str">
        <f>IF($B1379="", "", IF(OR($B1379&lt;'Intro &amp; Setup'!$BS$4, $B1379&gt;'Intro &amp; Setup'!$BS$2), "X", ""))</f>
        <v/>
      </c>
      <c r="Q1379" s="19" t="str">
        <f t="shared" si="64"/>
        <v/>
      </c>
      <c r="S1379" s="75">
        <f t="shared" si="65"/>
        <v>0</v>
      </c>
    </row>
    <row r="1380" spans="1:19" x14ac:dyDescent="0.25">
      <c r="A1380" s="55"/>
      <c r="B1380" s="111"/>
      <c r="C1380" s="112"/>
      <c r="D1380" s="113"/>
      <c r="E1380" s="113"/>
      <c r="F1380" s="112"/>
      <c r="G1380" s="114"/>
      <c r="H1380" s="115"/>
      <c r="I1380" s="55"/>
      <c r="L1380" s="53" t="str">
        <f>IF(OR(F1380="", G1380=""), "", IFERROR(INDEX('Sub Contractors'!$C$11:$C$49, MATCH(F1380, 'Sub Contractors'!$B$11:$B$49, 0)), ""))</f>
        <v/>
      </c>
      <c r="M1380" s="44" t="str">
        <f t="shared" si="63"/>
        <v/>
      </c>
      <c r="O1380" s="19" t="str">
        <f>IF($B1380="", "", IF(OR($B1380&lt;'Intro &amp; Setup'!$BS$4, $B1380&gt;'Intro &amp; Setup'!$BS$2), "X", ""))</f>
        <v/>
      </c>
      <c r="Q1380" s="19" t="str">
        <f t="shared" si="64"/>
        <v/>
      </c>
      <c r="S1380" s="75">
        <f t="shared" si="65"/>
        <v>0</v>
      </c>
    </row>
    <row r="1381" spans="1:19" x14ac:dyDescent="0.25">
      <c r="A1381" s="55"/>
      <c r="B1381" s="111"/>
      <c r="C1381" s="112"/>
      <c r="D1381" s="113"/>
      <c r="E1381" s="113"/>
      <c r="F1381" s="112"/>
      <c r="G1381" s="114"/>
      <c r="H1381" s="115"/>
      <c r="I1381" s="55"/>
      <c r="L1381" s="53" t="str">
        <f>IF(OR(F1381="", G1381=""), "", IFERROR(INDEX('Sub Contractors'!$C$11:$C$49, MATCH(F1381, 'Sub Contractors'!$B$11:$B$49, 0)), ""))</f>
        <v/>
      </c>
      <c r="M1381" s="44" t="str">
        <f t="shared" si="63"/>
        <v/>
      </c>
      <c r="O1381" s="19" t="str">
        <f>IF($B1381="", "", IF(OR($B1381&lt;'Intro &amp; Setup'!$BS$4, $B1381&gt;'Intro &amp; Setup'!$BS$2), "X", ""))</f>
        <v/>
      </c>
      <c r="Q1381" s="19" t="str">
        <f t="shared" si="64"/>
        <v/>
      </c>
      <c r="S1381" s="75">
        <f t="shared" si="65"/>
        <v>0</v>
      </c>
    </row>
    <row r="1382" spans="1:19" x14ac:dyDescent="0.25">
      <c r="A1382" s="55"/>
      <c r="B1382" s="111"/>
      <c r="C1382" s="112"/>
      <c r="D1382" s="113"/>
      <c r="E1382" s="113"/>
      <c r="F1382" s="112"/>
      <c r="G1382" s="114"/>
      <c r="H1382" s="115"/>
      <c r="I1382" s="55"/>
      <c r="L1382" s="53" t="str">
        <f>IF(OR(F1382="", G1382=""), "", IFERROR(INDEX('Sub Contractors'!$C$11:$C$49, MATCH(F1382, 'Sub Contractors'!$B$11:$B$49, 0)), ""))</f>
        <v/>
      </c>
      <c r="M1382" s="44" t="str">
        <f t="shared" si="63"/>
        <v/>
      </c>
      <c r="O1382" s="19" t="str">
        <f>IF($B1382="", "", IF(OR($B1382&lt;'Intro &amp; Setup'!$BS$4, $B1382&gt;'Intro &amp; Setup'!$BS$2), "X", ""))</f>
        <v/>
      </c>
      <c r="Q1382" s="19" t="str">
        <f t="shared" si="64"/>
        <v/>
      </c>
      <c r="S1382" s="75">
        <f t="shared" si="65"/>
        <v>0</v>
      </c>
    </row>
    <row r="1383" spans="1:19" x14ac:dyDescent="0.25">
      <c r="A1383" s="55"/>
      <c r="B1383" s="111"/>
      <c r="C1383" s="112"/>
      <c r="D1383" s="113"/>
      <c r="E1383" s="113"/>
      <c r="F1383" s="112"/>
      <c r="G1383" s="114"/>
      <c r="H1383" s="115"/>
      <c r="I1383" s="55"/>
      <c r="L1383" s="53" t="str">
        <f>IF(OR(F1383="", G1383=""), "", IFERROR(INDEX('Sub Contractors'!$C$11:$C$49, MATCH(F1383, 'Sub Contractors'!$B$11:$B$49, 0)), ""))</f>
        <v/>
      </c>
      <c r="M1383" s="44" t="str">
        <f t="shared" si="63"/>
        <v/>
      </c>
      <c r="O1383" s="19" t="str">
        <f>IF($B1383="", "", IF(OR($B1383&lt;'Intro &amp; Setup'!$BS$4, $B1383&gt;'Intro &amp; Setup'!$BS$2), "X", ""))</f>
        <v/>
      </c>
      <c r="Q1383" s="19" t="str">
        <f t="shared" si="64"/>
        <v/>
      </c>
      <c r="S1383" s="75">
        <f t="shared" si="65"/>
        <v>0</v>
      </c>
    </row>
    <row r="1384" spans="1:19" x14ac:dyDescent="0.25">
      <c r="A1384" s="55"/>
      <c r="B1384" s="111"/>
      <c r="C1384" s="112"/>
      <c r="D1384" s="113"/>
      <c r="E1384" s="113"/>
      <c r="F1384" s="112"/>
      <c r="G1384" s="114"/>
      <c r="H1384" s="115"/>
      <c r="I1384" s="55"/>
      <c r="L1384" s="53" t="str">
        <f>IF(OR(F1384="", G1384=""), "", IFERROR(INDEX('Sub Contractors'!$C$11:$C$49, MATCH(F1384, 'Sub Contractors'!$B$11:$B$49, 0)), ""))</f>
        <v/>
      </c>
      <c r="M1384" s="44" t="str">
        <f t="shared" si="63"/>
        <v/>
      </c>
      <c r="O1384" s="19" t="str">
        <f>IF($B1384="", "", IF(OR($B1384&lt;'Intro &amp; Setup'!$BS$4, $B1384&gt;'Intro &amp; Setup'!$BS$2), "X", ""))</f>
        <v/>
      </c>
      <c r="Q1384" s="19" t="str">
        <f t="shared" si="64"/>
        <v/>
      </c>
      <c r="S1384" s="75">
        <f t="shared" si="65"/>
        <v>0</v>
      </c>
    </row>
    <row r="1385" spans="1:19" x14ac:dyDescent="0.25">
      <c r="A1385" s="55"/>
      <c r="B1385" s="111"/>
      <c r="C1385" s="112"/>
      <c r="D1385" s="113"/>
      <c r="E1385" s="113"/>
      <c r="F1385" s="112"/>
      <c r="G1385" s="114"/>
      <c r="H1385" s="115"/>
      <c r="I1385" s="55"/>
      <c r="L1385" s="53" t="str">
        <f>IF(OR(F1385="", G1385=""), "", IFERROR(INDEX('Sub Contractors'!$C$11:$C$49, MATCH(F1385, 'Sub Contractors'!$B$11:$B$49, 0)), ""))</f>
        <v/>
      </c>
      <c r="M1385" s="44" t="str">
        <f t="shared" si="63"/>
        <v/>
      </c>
      <c r="O1385" s="19" t="str">
        <f>IF($B1385="", "", IF(OR($B1385&lt;'Intro &amp; Setup'!$BS$4, $B1385&gt;'Intro &amp; Setup'!$BS$2), "X", ""))</f>
        <v/>
      </c>
      <c r="Q1385" s="19" t="str">
        <f t="shared" si="64"/>
        <v/>
      </c>
      <c r="S1385" s="75">
        <f t="shared" si="65"/>
        <v>0</v>
      </c>
    </row>
    <row r="1386" spans="1:19" x14ac:dyDescent="0.25">
      <c r="A1386" s="55"/>
      <c r="B1386" s="111"/>
      <c r="C1386" s="112"/>
      <c r="D1386" s="113"/>
      <c r="E1386" s="113"/>
      <c r="F1386" s="112"/>
      <c r="G1386" s="114"/>
      <c r="H1386" s="115"/>
      <c r="I1386" s="55"/>
      <c r="L1386" s="53" t="str">
        <f>IF(OR(F1386="", G1386=""), "", IFERROR(INDEX('Sub Contractors'!$C$11:$C$49, MATCH(F1386, 'Sub Contractors'!$B$11:$B$49, 0)), ""))</f>
        <v/>
      </c>
      <c r="M1386" s="44" t="str">
        <f t="shared" si="63"/>
        <v/>
      </c>
      <c r="O1386" s="19" t="str">
        <f>IF($B1386="", "", IF(OR($B1386&lt;'Intro &amp; Setup'!$BS$4, $B1386&gt;'Intro &amp; Setup'!$BS$2), "X", ""))</f>
        <v/>
      </c>
      <c r="Q1386" s="19" t="str">
        <f t="shared" si="64"/>
        <v/>
      </c>
      <c r="S1386" s="75">
        <f t="shared" si="65"/>
        <v>0</v>
      </c>
    </row>
    <row r="1387" spans="1:19" x14ac:dyDescent="0.25">
      <c r="A1387" s="55"/>
      <c r="B1387" s="111"/>
      <c r="C1387" s="112"/>
      <c r="D1387" s="113"/>
      <c r="E1387" s="113"/>
      <c r="F1387" s="112"/>
      <c r="G1387" s="114"/>
      <c r="H1387" s="115"/>
      <c r="I1387" s="55"/>
      <c r="L1387" s="53" t="str">
        <f>IF(OR(F1387="", G1387=""), "", IFERROR(INDEX('Sub Contractors'!$C$11:$C$49, MATCH(F1387, 'Sub Contractors'!$B$11:$B$49, 0)), ""))</f>
        <v/>
      </c>
      <c r="M1387" s="44" t="str">
        <f t="shared" si="63"/>
        <v/>
      </c>
      <c r="O1387" s="19" t="str">
        <f>IF($B1387="", "", IF(OR($B1387&lt;'Intro &amp; Setup'!$BS$4, $B1387&gt;'Intro &amp; Setup'!$BS$2), "X", ""))</f>
        <v/>
      </c>
      <c r="Q1387" s="19" t="str">
        <f t="shared" si="64"/>
        <v/>
      </c>
      <c r="S1387" s="75">
        <f t="shared" si="65"/>
        <v>0</v>
      </c>
    </row>
    <row r="1388" spans="1:19" x14ac:dyDescent="0.25">
      <c r="A1388" s="55"/>
      <c r="B1388" s="111"/>
      <c r="C1388" s="112"/>
      <c r="D1388" s="113"/>
      <c r="E1388" s="113"/>
      <c r="F1388" s="112"/>
      <c r="G1388" s="114"/>
      <c r="H1388" s="115"/>
      <c r="I1388" s="55"/>
      <c r="L1388" s="53" t="str">
        <f>IF(OR(F1388="", G1388=""), "", IFERROR(INDEX('Sub Contractors'!$C$11:$C$49, MATCH(F1388, 'Sub Contractors'!$B$11:$B$49, 0)), ""))</f>
        <v/>
      </c>
      <c r="M1388" s="44" t="str">
        <f t="shared" si="63"/>
        <v/>
      </c>
      <c r="O1388" s="19" t="str">
        <f>IF($B1388="", "", IF(OR($B1388&lt;'Intro &amp; Setup'!$BS$4, $B1388&gt;'Intro &amp; Setup'!$BS$2), "X", ""))</f>
        <v/>
      </c>
      <c r="Q1388" s="19" t="str">
        <f t="shared" si="64"/>
        <v/>
      </c>
      <c r="S1388" s="75">
        <f t="shared" si="65"/>
        <v>0</v>
      </c>
    </row>
    <row r="1389" spans="1:19" x14ac:dyDescent="0.25">
      <c r="A1389" s="55"/>
      <c r="B1389" s="111"/>
      <c r="C1389" s="112"/>
      <c r="D1389" s="113"/>
      <c r="E1389" s="113"/>
      <c r="F1389" s="112"/>
      <c r="G1389" s="114"/>
      <c r="H1389" s="115"/>
      <c r="I1389" s="55"/>
      <c r="L1389" s="53" t="str">
        <f>IF(OR(F1389="", G1389=""), "", IFERROR(INDEX('Sub Contractors'!$C$11:$C$49, MATCH(F1389, 'Sub Contractors'!$B$11:$B$49, 0)), ""))</f>
        <v/>
      </c>
      <c r="M1389" s="44" t="str">
        <f t="shared" si="63"/>
        <v/>
      </c>
      <c r="O1389" s="19" t="str">
        <f>IF($B1389="", "", IF(OR($B1389&lt;'Intro &amp; Setup'!$BS$4, $B1389&gt;'Intro &amp; Setup'!$BS$2), "X", ""))</f>
        <v/>
      </c>
      <c r="Q1389" s="19" t="str">
        <f t="shared" si="64"/>
        <v/>
      </c>
      <c r="S1389" s="75">
        <f t="shared" si="65"/>
        <v>0</v>
      </c>
    </row>
    <row r="1390" spans="1:19" x14ac:dyDescent="0.25">
      <c r="A1390" s="55"/>
      <c r="B1390" s="111"/>
      <c r="C1390" s="112"/>
      <c r="D1390" s="113"/>
      <c r="E1390" s="113"/>
      <c r="F1390" s="112"/>
      <c r="G1390" s="114"/>
      <c r="H1390" s="115"/>
      <c r="I1390" s="55"/>
      <c r="L1390" s="53" t="str">
        <f>IF(OR(F1390="", G1390=""), "", IFERROR(INDEX('Sub Contractors'!$C$11:$C$49, MATCH(F1390, 'Sub Contractors'!$B$11:$B$49, 0)), ""))</f>
        <v/>
      </c>
      <c r="M1390" s="44" t="str">
        <f t="shared" si="63"/>
        <v/>
      </c>
      <c r="O1390" s="19" t="str">
        <f>IF($B1390="", "", IF(OR($B1390&lt;'Intro &amp; Setup'!$BS$4, $B1390&gt;'Intro &amp; Setup'!$BS$2), "X", ""))</f>
        <v/>
      </c>
      <c r="Q1390" s="19" t="str">
        <f t="shared" si="64"/>
        <v/>
      </c>
      <c r="S1390" s="75">
        <f t="shared" si="65"/>
        <v>0</v>
      </c>
    </row>
    <row r="1391" spans="1:19" x14ac:dyDescent="0.25">
      <c r="A1391" s="55"/>
      <c r="B1391" s="111"/>
      <c r="C1391" s="112"/>
      <c r="D1391" s="113"/>
      <c r="E1391" s="113"/>
      <c r="F1391" s="112"/>
      <c r="G1391" s="114"/>
      <c r="H1391" s="115"/>
      <c r="I1391" s="55"/>
      <c r="L1391" s="53" t="str">
        <f>IF(OR(F1391="", G1391=""), "", IFERROR(INDEX('Sub Contractors'!$C$11:$C$49, MATCH(F1391, 'Sub Contractors'!$B$11:$B$49, 0)), ""))</f>
        <v/>
      </c>
      <c r="M1391" s="44" t="str">
        <f t="shared" si="63"/>
        <v/>
      </c>
      <c r="O1391" s="19" t="str">
        <f>IF($B1391="", "", IF(OR($B1391&lt;'Intro &amp; Setup'!$BS$4, $B1391&gt;'Intro &amp; Setup'!$BS$2), "X", ""))</f>
        <v/>
      </c>
      <c r="Q1391" s="19" t="str">
        <f t="shared" si="64"/>
        <v/>
      </c>
      <c r="S1391" s="75">
        <f t="shared" si="65"/>
        <v>0</v>
      </c>
    </row>
    <row r="1392" spans="1:19" x14ac:dyDescent="0.25">
      <c r="A1392" s="55"/>
      <c r="B1392" s="111"/>
      <c r="C1392" s="112"/>
      <c r="D1392" s="113"/>
      <c r="E1392" s="113"/>
      <c r="F1392" s="112"/>
      <c r="G1392" s="114"/>
      <c r="H1392" s="115"/>
      <c r="I1392" s="55"/>
      <c r="L1392" s="53" t="str">
        <f>IF(OR(F1392="", G1392=""), "", IFERROR(INDEX('Sub Contractors'!$C$11:$C$49, MATCH(F1392, 'Sub Contractors'!$B$11:$B$49, 0)), ""))</f>
        <v/>
      </c>
      <c r="M1392" s="44" t="str">
        <f t="shared" si="63"/>
        <v/>
      </c>
      <c r="O1392" s="19" t="str">
        <f>IF($B1392="", "", IF(OR($B1392&lt;'Intro &amp; Setup'!$BS$4, $B1392&gt;'Intro &amp; Setup'!$BS$2), "X", ""))</f>
        <v/>
      </c>
      <c r="Q1392" s="19" t="str">
        <f t="shared" si="64"/>
        <v/>
      </c>
      <c r="S1392" s="75">
        <f t="shared" si="65"/>
        <v>0</v>
      </c>
    </row>
    <row r="1393" spans="1:19" x14ac:dyDescent="0.25">
      <c r="A1393" s="55"/>
      <c r="B1393" s="111"/>
      <c r="C1393" s="112"/>
      <c r="D1393" s="113"/>
      <c r="E1393" s="113"/>
      <c r="F1393" s="112"/>
      <c r="G1393" s="114"/>
      <c r="H1393" s="115"/>
      <c r="I1393" s="55"/>
      <c r="L1393" s="53" t="str">
        <f>IF(OR(F1393="", G1393=""), "", IFERROR(INDEX('Sub Contractors'!$C$11:$C$49, MATCH(F1393, 'Sub Contractors'!$B$11:$B$49, 0)), ""))</f>
        <v/>
      </c>
      <c r="M1393" s="44" t="str">
        <f t="shared" si="63"/>
        <v/>
      </c>
      <c r="O1393" s="19" t="str">
        <f>IF($B1393="", "", IF(OR($B1393&lt;'Intro &amp; Setup'!$BS$4, $B1393&gt;'Intro &amp; Setup'!$BS$2), "X", ""))</f>
        <v/>
      </c>
      <c r="Q1393" s="19" t="str">
        <f t="shared" si="64"/>
        <v/>
      </c>
      <c r="S1393" s="75">
        <f t="shared" si="65"/>
        <v>0</v>
      </c>
    </row>
    <row r="1394" spans="1:19" x14ac:dyDescent="0.25">
      <c r="A1394" s="55"/>
      <c r="B1394" s="111"/>
      <c r="C1394" s="112"/>
      <c r="D1394" s="113"/>
      <c r="E1394" s="113"/>
      <c r="F1394" s="112"/>
      <c r="G1394" s="114"/>
      <c r="H1394" s="115"/>
      <c r="I1394" s="55"/>
      <c r="L1394" s="53" t="str">
        <f>IF(OR(F1394="", G1394=""), "", IFERROR(INDEX('Sub Contractors'!$C$11:$C$49, MATCH(F1394, 'Sub Contractors'!$B$11:$B$49, 0)), ""))</f>
        <v/>
      </c>
      <c r="M1394" s="44" t="str">
        <f t="shared" si="63"/>
        <v/>
      </c>
      <c r="O1394" s="19" t="str">
        <f>IF($B1394="", "", IF(OR($B1394&lt;'Intro &amp; Setup'!$BS$4, $B1394&gt;'Intro &amp; Setup'!$BS$2), "X", ""))</f>
        <v/>
      </c>
      <c r="Q1394" s="19" t="str">
        <f t="shared" si="64"/>
        <v/>
      </c>
      <c r="S1394" s="75">
        <f t="shared" si="65"/>
        <v>0</v>
      </c>
    </row>
    <row r="1395" spans="1:19" x14ac:dyDescent="0.25">
      <c r="A1395" s="55"/>
      <c r="B1395" s="111"/>
      <c r="C1395" s="112"/>
      <c r="D1395" s="113"/>
      <c r="E1395" s="113"/>
      <c r="F1395" s="112"/>
      <c r="G1395" s="114"/>
      <c r="H1395" s="115"/>
      <c r="I1395" s="55"/>
      <c r="L1395" s="53" t="str">
        <f>IF(OR(F1395="", G1395=""), "", IFERROR(INDEX('Sub Contractors'!$C$11:$C$49, MATCH(F1395, 'Sub Contractors'!$B$11:$B$49, 0)), ""))</f>
        <v/>
      </c>
      <c r="M1395" s="44" t="str">
        <f t="shared" si="63"/>
        <v/>
      </c>
      <c r="O1395" s="19" t="str">
        <f>IF($B1395="", "", IF(OR($B1395&lt;'Intro &amp; Setup'!$BS$4, $B1395&gt;'Intro &amp; Setup'!$BS$2), "X", ""))</f>
        <v/>
      </c>
      <c r="Q1395" s="19" t="str">
        <f t="shared" si="64"/>
        <v/>
      </c>
      <c r="S1395" s="75">
        <f t="shared" si="65"/>
        <v>0</v>
      </c>
    </row>
    <row r="1396" spans="1:19" x14ac:dyDescent="0.25">
      <c r="A1396" s="55"/>
      <c r="B1396" s="111"/>
      <c r="C1396" s="112"/>
      <c r="D1396" s="113"/>
      <c r="E1396" s="113"/>
      <c r="F1396" s="112"/>
      <c r="G1396" s="114"/>
      <c r="H1396" s="115"/>
      <c r="I1396" s="55"/>
      <c r="L1396" s="53" t="str">
        <f>IF(OR(F1396="", G1396=""), "", IFERROR(INDEX('Sub Contractors'!$C$11:$C$49, MATCH(F1396, 'Sub Contractors'!$B$11:$B$49, 0)), ""))</f>
        <v/>
      </c>
      <c r="M1396" s="44" t="str">
        <f t="shared" si="63"/>
        <v/>
      </c>
      <c r="O1396" s="19" t="str">
        <f>IF($B1396="", "", IF(OR($B1396&lt;'Intro &amp; Setup'!$BS$4, $B1396&gt;'Intro &amp; Setup'!$BS$2), "X", ""))</f>
        <v/>
      </c>
      <c r="Q1396" s="19" t="str">
        <f t="shared" si="64"/>
        <v/>
      </c>
      <c r="S1396" s="75">
        <f t="shared" si="65"/>
        <v>0</v>
      </c>
    </row>
    <row r="1397" spans="1:19" x14ac:dyDescent="0.25">
      <c r="A1397" s="55"/>
      <c r="B1397" s="111"/>
      <c r="C1397" s="112"/>
      <c r="D1397" s="113"/>
      <c r="E1397" s="113"/>
      <c r="F1397" s="112"/>
      <c r="G1397" s="114"/>
      <c r="H1397" s="115"/>
      <c r="I1397" s="55"/>
      <c r="L1397" s="53" t="str">
        <f>IF(OR(F1397="", G1397=""), "", IFERROR(INDEX('Sub Contractors'!$C$11:$C$49, MATCH(F1397, 'Sub Contractors'!$B$11:$B$49, 0)), ""))</f>
        <v/>
      </c>
      <c r="M1397" s="44" t="str">
        <f t="shared" si="63"/>
        <v/>
      </c>
      <c r="O1397" s="19" t="str">
        <f>IF($B1397="", "", IF(OR($B1397&lt;'Intro &amp; Setup'!$BS$4, $B1397&gt;'Intro &amp; Setup'!$BS$2), "X", ""))</f>
        <v/>
      </c>
      <c r="Q1397" s="19" t="str">
        <f t="shared" si="64"/>
        <v/>
      </c>
      <c r="S1397" s="75">
        <f t="shared" si="65"/>
        <v>0</v>
      </c>
    </row>
    <row r="1398" spans="1:19" x14ac:dyDescent="0.25">
      <c r="A1398" s="55"/>
      <c r="B1398" s="111"/>
      <c r="C1398" s="112"/>
      <c r="D1398" s="113"/>
      <c r="E1398" s="113"/>
      <c r="F1398" s="112"/>
      <c r="G1398" s="114"/>
      <c r="H1398" s="115"/>
      <c r="I1398" s="55"/>
      <c r="L1398" s="53" t="str">
        <f>IF(OR(F1398="", G1398=""), "", IFERROR(INDEX('Sub Contractors'!$C$11:$C$49, MATCH(F1398, 'Sub Contractors'!$B$11:$B$49, 0)), ""))</f>
        <v/>
      </c>
      <c r="M1398" s="44" t="str">
        <f t="shared" si="63"/>
        <v/>
      </c>
      <c r="O1398" s="19" t="str">
        <f>IF($B1398="", "", IF(OR($B1398&lt;'Intro &amp; Setup'!$BS$4, $B1398&gt;'Intro &amp; Setup'!$BS$2), "X", ""))</f>
        <v/>
      </c>
      <c r="Q1398" s="19" t="str">
        <f t="shared" si="64"/>
        <v/>
      </c>
      <c r="S1398" s="75">
        <f t="shared" si="65"/>
        <v>0</v>
      </c>
    </row>
    <row r="1399" spans="1:19" x14ac:dyDescent="0.25">
      <c r="A1399" s="55"/>
      <c r="B1399" s="111"/>
      <c r="C1399" s="112"/>
      <c r="D1399" s="113"/>
      <c r="E1399" s="113"/>
      <c r="F1399" s="112"/>
      <c r="G1399" s="114"/>
      <c r="H1399" s="115"/>
      <c r="I1399" s="55"/>
      <c r="L1399" s="53" t="str">
        <f>IF(OR(F1399="", G1399=""), "", IFERROR(INDEX('Sub Contractors'!$C$11:$C$49, MATCH(F1399, 'Sub Contractors'!$B$11:$B$49, 0)), ""))</f>
        <v/>
      </c>
      <c r="M1399" s="44" t="str">
        <f t="shared" si="63"/>
        <v/>
      </c>
      <c r="O1399" s="19" t="str">
        <f>IF($B1399="", "", IF(OR($B1399&lt;'Intro &amp; Setup'!$BS$4, $B1399&gt;'Intro &amp; Setup'!$BS$2), "X", ""))</f>
        <v/>
      </c>
      <c r="Q1399" s="19" t="str">
        <f t="shared" si="64"/>
        <v/>
      </c>
      <c r="S1399" s="75">
        <f t="shared" si="65"/>
        <v>0</v>
      </c>
    </row>
    <row r="1400" spans="1:19" x14ac:dyDescent="0.25">
      <c r="A1400" s="55"/>
      <c r="B1400" s="111"/>
      <c r="C1400" s="112"/>
      <c r="D1400" s="113"/>
      <c r="E1400" s="113"/>
      <c r="F1400" s="112"/>
      <c r="G1400" s="114"/>
      <c r="H1400" s="115"/>
      <c r="I1400" s="55"/>
      <c r="L1400" s="53" t="str">
        <f>IF(OR(F1400="", G1400=""), "", IFERROR(INDEX('Sub Contractors'!$C$11:$C$49, MATCH(F1400, 'Sub Contractors'!$B$11:$B$49, 0)), ""))</f>
        <v/>
      </c>
      <c r="M1400" s="44" t="str">
        <f t="shared" si="63"/>
        <v/>
      </c>
      <c r="O1400" s="19" t="str">
        <f>IF($B1400="", "", IF(OR($B1400&lt;'Intro &amp; Setup'!$BS$4, $B1400&gt;'Intro &amp; Setup'!$BS$2), "X", ""))</f>
        <v/>
      </c>
      <c r="Q1400" s="19" t="str">
        <f t="shared" si="64"/>
        <v/>
      </c>
      <c r="S1400" s="75">
        <f t="shared" si="65"/>
        <v>0</v>
      </c>
    </row>
    <row r="1401" spans="1:19" x14ac:dyDescent="0.25">
      <c r="A1401" s="55"/>
      <c r="B1401" s="111"/>
      <c r="C1401" s="112"/>
      <c r="D1401" s="113"/>
      <c r="E1401" s="113"/>
      <c r="F1401" s="112"/>
      <c r="G1401" s="114"/>
      <c r="H1401" s="115"/>
      <c r="I1401" s="55"/>
      <c r="L1401" s="53" t="str">
        <f>IF(OR(F1401="", G1401=""), "", IFERROR(INDEX('Sub Contractors'!$C$11:$C$49, MATCH(F1401, 'Sub Contractors'!$B$11:$B$49, 0)), ""))</f>
        <v/>
      </c>
      <c r="M1401" s="44" t="str">
        <f t="shared" si="63"/>
        <v/>
      </c>
      <c r="O1401" s="19" t="str">
        <f>IF($B1401="", "", IF(OR($B1401&lt;'Intro &amp; Setup'!$BS$4, $B1401&gt;'Intro &amp; Setup'!$BS$2), "X", ""))</f>
        <v/>
      </c>
      <c r="Q1401" s="19" t="str">
        <f t="shared" si="64"/>
        <v/>
      </c>
      <c r="S1401" s="75">
        <f t="shared" si="65"/>
        <v>0</v>
      </c>
    </row>
    <row r="1402" spans="1:19" x14ac:dyDescent="0.25">
      <c r="A1402" s="55"/>
      <c r="B1402" s="111"/>
      <c r="C1402" s="112"/>
      <c r="D1402" s="113"/>
      <c r="E1402" s="113"/>
      <c r="F1402" s="112"/>
      <c r="G1402" s="114"/>
      <c r="H1402" s="115"/>
      <c r="I1402" s="55"/>
      <c r="L1402" s="53" t="str">
        <f>IF(OR(F1402="", G1402=""), "", IFERROR(INDEX('Sub Contractors'!$C$11:$C$49, MATCH(F1402, 'Sub Contractors'!$B$11:$B$49, 0)), ""))</f>
        <v/>
      </c>
      <c r="M1402" s="44" t="str">
        <f t="shared" si="63"/>
        <v/>
      </c>
      <c r="O1402" s="19" t="str">
        <f>IF($B1402="", "", IF(OR($B1402&lt;'Intro &amp; Setup'!$BS$4, $B1402&gt;'Intro &amp; Setup'!$BS$2), "X", ""))</f>
        <v/>
      </c>
      <c r="Q1402" s="19" t="str">
        <f t="shared" si="64"/>
        <v/>
      </c>
      <c r="S1402" s="75">
        <f t="shared" si="65"/>
        <v>0</v>
      </c>
    </row>
    <row r="1403" spans="1:19" x14ac:dyDescent="0.25">
      <c r="A1403" s="55"/>
      <c r="B1403" s="111"/>
      <c r="C1403" s="112"/>
      <c r="D1403" s="113"/>
      <c r="E1403" s="113"/>
      <c r="F1403" s="112"/>
      <c r="G1403" s="114"/>
      <c r="H1403" s="115"/>
      <c r="I1403" s="55"/>
      <c r="L1403" s="53" t="str">
        <f>IF(OR(F1403="", G1403=""), "", IFERROR(INDEX('Sub Contractors'!$C$11:$C$49, MATCH(F1403, 'Sub Contractors'!$B$11:$B$49, 0)), ""))</f>
        <v/>
      </c>
      <c r="M1403" s="44" t="str">
        <f t="shared" si="63"/>
        <v/>
      </c>
      <c r="O1403" s="19" t="str">
        <f>IF($B1403="", "", IF(OR($B1403&lt;'Intro &amp; Setup'!$BS$4, $B1403&gt;'Intro &amp; Setup'!$BS$2), "X", ""))</f>
        <v/>
      </c>
      <c r="Q1403" s="19" t="str">
        <f t="shared" si="64"/>
        <v/>
      </c>
      <c r="S1403" s="75">
        <f t="shared" si="65"/>
        <v>0</v>
      </c>
    </row>
    <row r="1404" spans="1:19" x14ac:dyDescent="0.25">
      <c r="A1404" s="55"/>
      <c r="B1404" s="111"/>
      <c r="C1404" s="112"/>
      <c r="D1404" s="113"/>
      <c r="E1404" s="113"/>
      <c r="F1404" s="112"/>
      <c r="G1404" s="114"/>
      <c r="H1404" s="115"/>
      <c r="I1404" s="55"/>
      <c r="L1404" s="53" t="str">
        <f>IF(OR(F1404="", G1404=""), "", IFERROR(INDEX('Sub Contractors'!$C$11:$C$49, MATCH(F1404, 'Sub Contractors'!$B$11:$B$49, 0)), ""))</f>
        <v/>
      </c>
      <c r="M1404" s="44" t="str">
        <f t="shared" si="63"/>
        <v/>
      </c>
      <c r="O1404" s="19" t="str">
        <f>IF($B1404="", "", IF(OR($B1404&lt;'Intro &amp; Setup'!$BS$4, $B1404&gt;'Intro &amp; Setup'!$BS$2), "X", ""))</f>
        <v/>
      </c>
      <c r="Q1404" s="19" t="str">
        <f t="shared" si="64"/>
        <v/>
      </c>
      <c r="S1404" s="75">
        <f t="shared" si="65"/>
        <v>0</v>
      </c>
    </row>
    <row r="1405" spans="1:19" x14ac:dyDescent="0.25">
      <c r="A1405" s="55"/>
      <c r="B1405" s="111"/>
      <c r="C1405" s="112"/>
      <c r="D1405" s="113"/>
      <c r="E1405" s="113"/>
      <c r="F1405" s="112"/>
      <c r="G1405" s="114"/>
      <c r="H1405" s="115"/>
      <c r="I1405" s="55"/>
      <c r="L1405" s="53" t="str">
        <f>IF(OR(F1405="", G1405=""), "", IFERROR(INDEX('Sub Contractors'!$C$11:$C$49, MATCH(F1405, 'Sub Contractors'!$B$11:$B$49, 0)), ""))</f>
        <v/>
      </c>
      <c r="M1405" s="44" t="str">
        <f t="shared" si="63"/>
        <v/>
      </c>
      <c r="O1405" s="19" t="str">
        <f>IF($B1405="", "", IF(OR($B1405&lt;'Intro &amp; Setup'!$BS$4, $B1405&gt;'Intro &amp; Setup'!$BS$2), "X", ""))</f>
        <v/>
      </c>
      <c r="Q1405" s="19" t="str">
        <f t="shared" si="64"/>
        <v/>
      </c>
      <c r="S1405" s="75">
        <f t="shared" si="65"/>
        <v>0</v>
      </c>
    </row>
    <row r="1406" spans="1:19" x14ac:dyDescent="0.25">
      <c r="A1406" s="55"/>
      <c r="B1406" s="111"/>
      <c r="C1406" s="112"/>
      <c r="D1406" s="113"/>
      <c r="E1406" s="113"/>
      <c r="F1406" s="112"/>
      <c r="G1406" s="114"/>
      <c r="H1406" s="115"/>
      <c r="I1406" s="55"/>
      <c r="L1406" s="53" t="str">
        <f>IF(OR(F1406="", G1406=""), "", IFERROR(INDEX('Sub Contractors'!$C$11:$C$49, MATCH(F1406, 'Sub Contractors'!$B$11:$B$49, 0)), ""))</f>
        <v/>
      </c>
      <c r="M1406" s="44" t="str">
        <f t="shared" si="63"/>
        <v/>
      </c>
      <c r="O1406" s="19" t="str">
        <f>IF($B1406="", "", IF(OR($B1406&lt;'Intro &amp; Setup'!$BS$4, $B1406&gt;'Intro &amp; Setup'!$BS$2), "X", ""))</f>
        <v/>
      </c>
      <c r="Q1406" s="19" t="str">
        <f t="shared" si="64"/>
        <v/>
      </c>
      <c r="S1406" s="75">
        <f t="shared" si="65"/>
        <v>0</v>
      </c>
    </row>
    <row r="1407" spans="1:19" x14ac:dyDescent="0.25">
      <c r="A1407" s="55"/>
      <c r="B1407" s="111"/>
      <c r="C1407" s="112"/>
      <c r="D1407" s="113"/>
      <c r="E1407" s="113"/>
      <c r="F1407" s="112"/>
      <c r="G1407" s="114"/>
      <c r="H1407" s="115"/>
      <c r="I1407" s="55"/>
      <c r="L1407" s="53" t="str">
        <f>IF(OR(F1407="", G1407=""), "", IFERROR(INDEX('Sub Contractors'!$C$11:$C$49, MATCH(F1407, 'Sub Contractors'!$B$11:$B$49, 0)), ""))</f>
        <v/>
      </c>
      <c r="M1407" s="44" t="str">
        <f t="shared" si="63"/>
        <v/>
      </c>
      <c r="O1407" s="19" t="str">
        <f>IF($B1407="", "", IF(OR($B1407&lt;'Intro &amp; Setup'!$BS$4, $B1407&gt;'Intro &amp; Setup'!$BS$2), "X", ""))</f>
        <v/>
      </c>
      <c r="Q1407" s="19" t="str">
        <f t="shared" si="64"/>
        <v/>
      </c>
      <c r="S1407" s="75">
        <f t="shared" si="65"/>
        <v>0</v>
      </c>
    </row>
    <row r="1408" spans="1:19" x14ac:dyDescent="0.25">
      <c r="A1408" s="55"/>
      <c r="B1408" s="111"/>
      <c r="C1408" s="112"/>
      <c r="D1408" s="113"/>
      <c r="E1408" s="113"/>
      <c r="F1408" s="112"/>
      <c r="G1408" s="114"/>
      <c r="H1408" s="115"/>
      <c r="I1408" s="55"/>
      <c r="L1408" s="53" t="str">
        <f>IF(OR(F1408="", G1408=""), "", IFERROR(INDEX('Sub Contractors'!$C$11:$C$49, MATCH(F1408, 'Sub Contractors'!$B$11:$B$49, 0)), ""))</f>
        <v/>
      </c>
      <c r="M1408" s="44" t="str">
        <f t="shared" si="63"/>
        <v/>
      </c>
      <c r="O1408" s="19" t="str">
        <f>IF($B1408="", "", IF(OR($B1408&lt;'Intro &amp; Setup'!$BS$4, $B1408&gt;'Intro &amp; Setup'!$BS$2), "X", ""))</f>
        <v/>
      </c>
      <c r="Q1408" s="19" t="str">
        <f t="shared" si="64"/>
        <v/>
      </c>
      <c r="S1408" s="75">
        <f t="shared" si="65"/>
        <v>0</v>
      </c>
    </row>
    <row r="1409" spans="1:19" x14ac:dyDescent="0.25">
      <c r="A1409" s="55"/>
      <c r="B1409" s="111"/>
      <c r="C1409" s="112"/>
      <c r="D1409" s="113"/>
      <c r="E1409" s="113"/>
      <c r="F1409" s="112"/>
      <c r="G1409" s="114"/>
      <c r="H1409" s="115"/>
      <c r="I1409" s="55"/>
      <c r="L1409" s="53" t="str">
        <f>IF(OR(F1409="", G1409=""), "", IFERROR(INDEX('Sub Contractors'!$C$11:$C$49, MATCH(F1409, 'Sub Contractors'!$B$11:$B$49, 0)), ""))</f>
        <v/>
      </c>
      <c r="M1409" s="44" t="str">
        <f t="shared" si="63"/>
        <v/>
      </c>
      <c r="O1409" s="19" t="str">
        <f>IF($B1409="", "", IF(OR($B1409&lt;'Intro &amp; Setup'!$BS$4, $B1409&gt;'Intro &amp; Setup'!$BS$2), "X", ""))</f>
        <v/>
      </c>
      <c r="Q1409" s="19" t="str">
        <f t="shared" si="64"/>
        <v/>
      </c>
      <c r="S1409" s="75">
        <f t="shared" si="65"/>
        <v>0</v>
      </c>
    </row>
    <row r="1410" spans="1:19" x14ac:dyDescent="0.25">
      <c r="A1410" s="55"/>
      <c r="B1410" s="111"/>
      <c r="C1410" s="112"/>
      <c r="D1410" s="113"/>
      <c r="E1410" s="113"/>
      <c r="F1410" s="112"/>
      <c r="G1410" s="114"/>
      <c r="H1410" s="115"/>
      <c r="I1410" s="55"/>
      <c r="L1410" s="53" t="str">
        <f>IF(OR(F1410="", G1410=""), "", IFERROR(INDEX('Sub Contractors'!$C$11:$C$49, MATCH(F1410, 'Sub Contractors'!$B$11:$B$49, 0)), ""))</f>
        <v/>
      </c>
      <c r="M1410" s="44" t="str">
        <f t="shared" si="63"/>
        <v/>
      </c>
      <c r="O1410" s="19" t="str">
        <f>IF($B1410="", "", IF(OR($B1410&lt;'Intro &amp; Setup'!$BS$4, $B1410&gt;'Intro &amp; Setup'!$BS$2), "X", ""))</f>
        <v/>
      </c>
      <c r="Q1410" s="19" t="str">
        <f t="shared" si="64"/>
        <v/>
      </c>
      <c r="S1410" s="75">
        <f t="shared" si="65"/>
        <v>0</v>
      </c>
    </row>
    <row r="1411" spans="1:19" x14ac:dyDescent="0.25">
      <c r="A1411" s="55"/>
      <c r="B1411" s="111"/>
      <c r="C1411" s="112"/>
      <c r="D1411" s="113"/>
      <c r="E1411" s="113"/>
      <c r="F1411" s="112"/>
      <c r="G1411" s="114"/>
      <c r="H1411" s="115"/>
      <c r="I1411" s="55"/>
      <c r="L1411" s="53" t="str">
        <f>IF(OR(F1411="", G1411=""), "", IFERROR(INDEX('Sub Contractors'!$C$11:$C$49, MATCH(F1411, 'Sub Contractors'!$B$11:$B$49, 0)), ""))</f>
        <v/>
      </c>
      <c r="M1411" s="44" t="str">
        <f t="shared" si="63"/>
        <v/>
      </c>
      <c r="O1411" s="19" t="str">
        <f>IF($B1411="", "", IF(OR($B1411&lt;'Intro &amp; Setup'!$BS$4, $B1411&gt;'Intro &amp; Setup'!$BS$2), "X", ""))</f>
        <v/>
      </c>
      <c r="Q1411" s="19" t="str">
        <f t="shared" si="64"/>
        <v/>
      </c>
      <c r="S1411" s="75">
        <f t="shared" si="65"/>
        <v>0</v>
      </c>
    </row>
    <row r="1412" spans="1:19" x14ac:dyDescent="0.25">
      <c r="A1412" s="55"/>
      <c r="B1412" s="111"/>
      <c r="C1412" s="112"/>
      <c r="D1412" s="113"/>
      <c r="E1412" s="113"/>
      <c r="F1412" s="112"/>
      <c r="G1412" s="114"/>
      <c r="H1412" s="115"/>
      <c r="I1412" s="55"/>
      <c r="L1412" s="53" t="str">
        <f>IF(OR(F1412="", G1412=""), "", IFERROR(INDEX('Sub Contractors'!$C$11:$C$49, MATCH(F1412, 'Sub Contractors'!$B$11:$B$49, 0)), ""))</f>
        <v/>
      </c>
      <c r="M1412" s="44" t="str">
        <f t="shared" si="63"/>
        <v/>
      </c>
      <c r="O1412" s="19" t="str">
        <f>IF($B1412="", "", IF(OR($B1412&lt;'Intro &amp; Setup'!$BS$4, $B1412&gt;'Intro &amp; Setup'!$BS$2), "X", ""))</f>
        <v/>
      </c>
      <c r="Q1412" s="19" t="str">
        <f t="shared" si="64"/>
        <v/>
      </c>
      <c r="S1412" s="75">
        <f t="shared" si="65"/>
        <v>0</v>
      </c>
    </row>
    <row r="1413" spans="1:19" x14ac:dyDescent="0.25">
      <c r="A1413" s="55"/>
      <c r="B1413" s="111"/>
      <c r="C1413" s="112"/>
      <c r="D1413" s="113"/>
      <c r="E1413" s="113"/>
      <c r="F1413" s="112"/>
      <c r="G1413" s="114"/>
      <c r="H1413" s="115"/>
      <c r="I1413" s="55"/>
      <c r="L1413" s="53" t="str">
        <f>IF(OR(F1413="", G1413=""), "", IFERROR(INDEX('Sub Contractors'!$C$11:$C$49, MATCH(F1413, 'Sub Contractors'!$B$11:$B$49, 0)), ""))</f>
        <v/>
      </c>
      <c r="M1413" s="44" t="str">
        <f t="shared" si="63"/>
        <v/>
      </c>
      <c r="O1413" s="19" t="str">
        <f>IF($B1413="", "", IF(OR($B1413&lt;'Intro &amp; Setup'!$BS$4, $B1413&gt;'Intro &amp; Setup'!$BS$2), "X", ""))</f>
        <v/>
      </c>
      <c r="Q1413" s="19" t="str">
        <f t="shared" si="64"/>
        <v/>
      </c>
      <c r="S1413" s="75">
        <f t="shared" si="65"/>
        <v>0</v>
      </c>
    </row>
    <row r="1414" spans="1:19" x14ac:dyDescent="0.25">
      <c r="A1414" s="55"/>
      <c r="B1414" s="111"/>
      <c r="C1414" s="112"/>
      <c r="D1414" s="113"/>
      <c r="E1414" s="113"/>
      <c r="F1414" s="112"/>
      <c r="G1414" s="114"/>
      <c r="H1414" s="115"/>
      <c r="I1414" s="55"/>
      <c r="L1414" s="53" t="str">
        <f>IF(OR(F1414="", G1414=""), "", IFERROR(INDEX('Sub Contractors'!$C$11:$C$49, MATCH(F1414, 'Sub Contractors'!$B$11:$B$49, 0)), ""))</f>
        <v/>
      </c>
      <c r="M1414" s="44" t="str">
        <f t="shared" si="63"/>
        <v/>
      </c>
      <c r="O1414" s="19" t="str">
        <f>IF($B1414="", "", IF(OR($B1414&lt;'Intro &amp; Setup'!$BS$4, $B1414&gt;'Intro &amp; Setup'!$BS$2), "X", ""))</f>
        <v/>
      </c>
      <c r="Q1414" s="19" t="str">
        <f t="shared" si="64"/>
        <v/>
      </c>
      <c r="S1414" s="75">
        <f t="shared" si="65"/>
        <v>0</v>
      </c>
    </row>
    <row r="1415" spans="1:19" x14ac:dyDescent="0.25">
      <c r="A1415" s="55"/>
      <c r="B1415" s="111"/>
      <c r="C1415" s="112"/>
      <c r="D1415" s="113"/>
      <c r="E1415" s="113"/>
      <c r="F1415" s="112"/>
      <c r="G1415" s="114"/>
      <c r="H1415" s="115"/>
      <c r="I1415" s="55"/>
      <c r="L1415" s="53" t="str">
        <f>IF(OR(F1415="", G1415=""), "", IFERROR(INDEX('Sub Contractors'!$C$11:$C$49, MATCH(F1415, 'Sub Contractors'!$B$11:$B$49, 0)), ""))</f>
        <v/>
      </c>
      <c r="M1415" s="44" t="str">
        <f t="shared" si="63"/>
        <v/>
      </c>
      <c r="O1415" s="19" t="str">
        <f>IF($B1415="", "", IF(OR($B1415&lt;'Intro &amp; Setup'!$BS$4, $B1415&gt;'Intro &amp; Setup'!$BS$2), "X", ""))</f>
        <v/>
      </c>
      <c r="Q1415" s="19" t="str">
        <f t="shared" si="64"/>
        <v/>
      </c>
      <c r="S1415" s="75">
        <f t="shared" si="65"/>
        <v>0</v>
      </c>
    </row>
    <row r="1416" spans="1:19" x14ac:dyDescent="0.25">
      <c r="A1416" s="55"/>
      <c r="B1416" s="111"/>
      <c r="C1416" s="112"/>
      <c r="D1416" s="113"/>
      <c r="E1416" s="113"/>
      <c r="F1416" s="112"/>
      <c r="G1416" s="114"/>
      <c r="H1416" s="115"/>
      <c r="I1416" s="55"/>
      <c r="L1416" s="53" t="str">
        <f>IF(OR(F1416="", G1416=""), "", IFERROR(INDEX('Sub Contractors'!$C$11:$C$49, MATCH(F1416, 'Sub Contractors'!$B$11:$B$49, 0)), ""))</f>
        <v/>
      </c>
      <c r="M1416" s="44" t="str">
        <f t="shared" si="63"/>
        <v/>
      </c>
      <c r="O1416" s="19" t="str">
        <f>IF($B1416="", "", IF(OR($B1416&lt;'Intro &amp; Setup'!$BS$4, $B1416&gt;'Intro &amp; Setup'!$BS$2), "X", ""))</f>
        <v/>
      </c>
      <c r="Q1416" s="19" t="str">
        <f t="shared" si="64"/>
        <v/>
      </c>
      <c r="S1416" s="75">
        <f t="shared" si="65"/>
        <v>0</v>
      </c>
    </row>
    <row r="1417" spans="1:19" x14ac:dyDescent="0.25">
      <c r="A1417" s="55"/>
      <c r="B1417" s="111"/>
      <c r="C1417" s="112"/>
      <c r="D1417" s="113"/>
      <c r="E1417" s="113"/>
      <c r="F1417" s="112"/>
      <c r="G1417" s="114"/>
      <c r="H1417" s="115"/>
      <c r="I1417" s="55"/>
      <c r="L1417" s="53" t="str">
        <f>IF(OR(F1417="", G1417=""), "", IFERROR(INDEX('Sub Contractors'!$C$11:$C$49, MATCH(F1417, 'Sub Contractors'!$B$11:$B$49, 0)), ""))</f>
        <v/>
      </c>
      <c r="M1417" s="44" t="str">
        <f t="shared" si="63"/>
        <v/>
      </c>
      <c r="O1417" s="19" t="str">
        <f>IF($B1417="", "", IF(OR($B1417&lt;'Intro &amp; Setup'!$BS$4, $B1417&gt;'Intro &amp; Setup'!$BS$2), "X", ""))</f>
        <v/>
      </c>
      <c r="Q1417" s="19" t="str">
        <f t="shared" si="64"/>
        <v/>
      </c>
      <c r="S1417" s="75">
        <f t="shared" si="65"/>
        <v>0</v>
      </c>
    </row>
    <row r="1418" spans="1:19" x14ac:dyDescent="0.25">
      <c r="A1418" s="55"/>
      <c r="B1418" s="111"/>
      <c r="C1418" s="112"/>
      <c r="D1418" s="113"/>
      <c r="E1418" s="113"/>
      <c r="F1418" s="112"/>
      <c r="G1418" s="114"/>
      <c r="H1418" s="115"/>
      <c r="I1418" s="55"/>
      <c r="L1418" s="53" t="str">
        <f>IF(OR(F1418="", G1418=""), "", IFERROR(INDEX('Sub Contractors'!$C$11:$C$49, MATCH(F1418, 'Sub Contractors'!$B$11:$B$49, 0)), ""))</f>
        <v/>
      </c>
      <c r="M1418" s="44" t="str">
        <f t="shared" si="63"/>
        <v/>
      </c>
      <c r="O1418" s="19" t="str">
        <f>IF($B1418="", "", IF(OR($B1418&lt;'Intro &amp; Setup'!$BS$4, $B1418&gt;'Intro &amp; Setup'!$BS$2), "X", ""))</f>
        <v/>
      </c>
      <c r="Q1418" s="19" t="str">
        <f t="shared" si="64"/>
        <v/>
      </c>
      <c r="S1418" s="75">
        <f t="shared" si="65"/>
        <v>0</v>
      </c>
    </row>
    <row r="1419" spans="1:19" x14ac:dyDescent="0.25">
      <c r="A1419" s="55"/>
      <c r="B1419" s="111"/>
      <c r="C1419" s="112"/>
      <c r="D1419" s="113"/>
      <c r="E1419" s="113"/>
      <c r="F1419" s="112"/>
      <c r="G1419" s="114"/>
      <c r="H1419" s="115"/>
      <c r="I1419" s="55"/>
      <c r="L1419" s="53" t="str">
        <f>IF(OR(F1419="", G1419=""), "", IFERROR(INDEX('Sub Contractors'!$C$11:$C$49, MATCH(F1419, 'Sub Contractors'!$B$11:$B$49, 0)), ""))</f>
        <v/>
      </c>
      <c r="M1419" s="44" t="str">
        <f t="shared" si="63"/>
        <v/>
      </c>
      <c r="O1419" s="19" t="str">
        <f>IF($B1419="", "", IF(OR($B1419&lt;'Intro &amp; Setup'!$BS$4, $B1419&gt;'Intro &amp; Setup'!$BS$2), "X", ""))</f>
        <v/>
      </c>
      <c r="Q1419" s="19" t="str">
        <f t="shared" si="64"/>
        <v/>
      </c>
      <c r="S1419" s="75">
        <f t="shared" si="65"/>
        <v>0</v>
      </c>
    </row>
    <row r="1420" spans="1:19" x14ac:dyDescent="0.25">
      <c r="A1420" s="55"/>
      <c r="B1420" s="111"/>
      <c r="C1420" s="112"/>
      <c r="D1420" s="113"/>
      <c r="E1420" s="113"/>
      <c r="F1420" s="112"/>
      <c r="G1420" s="114"/>
      <c r="H1420" s="115"/>
      <c r="I1420" s="55"/>
      <c r="L1420" s="53" t="str">
        <f>IF(OR(F1420="", G1420=""), "", IFERROR(INDEX('Sub Contractors'!$C$11:$C$49, MATCH(F1420, 'Sub Contractors'!$B$11:$B$49, 0)), ""))</f>
        <v/>
      </c>
      <c r="M1420" s="44" t="str">
        <f t="shared" ref="M1420:M1483" si="66">IF($L1420="", "", $L1420*$G1420*24)</f>
        <v/>
      </c>
      <c r="O1420" s="19" t="str">
        <f>IF($B1420="", "", IF(OR($B1420&lt;'Intro &amp; Setup'!$BS$4, $B1420&gt;'Intro &amp; Setup'!$BS$2), "X", ""))</f>
        <v/>
      </c>
      <c r="Q1420" s="19" t="str">
        <f t="shared" ref="Q1420:Q1483" si="67">IF($B1420="", "", TEXT($B1420, "mmm yyyy"))</f>
        <v/>
      </c>
      <c r="S1420" s="75">
        <f t="shared" ref="S1420:S1483" si="68">$E1420-$D1420-$H1420</f>
        <v>0</v>
      </c>
    </row>
    <row r="1421" spans="1:19" x14ac:dyDescent="0.25">
      <c r="A1421" s="55"/>
      <c r="B1421" s="111"/>
      <c r="C1421" s="112"/>
      <c r="D1421" s="113"/>
      <c r="E1421" s="113"/>
      <c r="F1421" s="112"/>
      <c r="G1421" s="114"/>
      <c r="H1421" s="115"/>
      <c r="I1421" s="55"/>
      <c r="L1421" s="53" t="str">
        <f>IF(OR(F1421="", G1421=""), "", IFERROR(INDEX('Sub Contractors'!$C$11:$C$49, MATCH(F1421, 'Sub Contractors'!$B$11:$B$49, 0)), ""))</f>
        <v/>
      </c>
      <c r="M1421" s="44" t="str">
        <f t="shared" si="66"/>
        <v/>
      </c>
      <c r="O1421" s="19" t="str">
        <f>IF($B1421="", "", IF(OR($B1421&lt;'Intro &amp; Setup'!$BS$4, $B1421&gt;'Intro &amp; Setup'!$BS$2), "X", ""))</f>
        <v/>
      </c>
      <c r="Q1421" s="19" t="str">
        <f t="shared" si="67"/>
        <v/>
      </c>
      <c r="S1421" s="75">
        <f t="shared" si="68"/>
        <v>0</v>
      </c>
    </row>
    <row r="1422" spans="1:19" x14ac:dyDescent="0.25">
      <c r="A1422" s="55"/>
      <c r="B1422" s="111"/>
      <c r="C1422" s="112"/>
      <c r="D1422" s="113"/>
      <c r="E1422" s="113"/>
      <c r="F1422" s="112"/>
      <c r="G1422" s="114"/>
      <c r="H1422" s="115"/>
      <c r="I1422" s="55"/>
      <c r="L1422" s="53" t="str">
        <f>IF(OR(F1422="", G1422=""), "", IFERROR(INDEX('Sub Contractors'!$C$11:$C$49, MATCH(F1422, 'Sub Contractors'!$B$11:$B$49, 0)), ""))</f>
        <v/>
      </c>
      <c r="M1422" s="44" t="str">
        <f t="shared" si="66"/>
        <v/>
      </c>
      <c r="O1422" s="19" t="str">
        <f>IF($B1422="", "", IF(OR($B1422&lt;'Intro &amp; Setup'!$BS$4, $B1422&gt;'Intro &amp; Setup'!$BS$2), "X", ""))</f>
        <v/>
      </c>
      <c r="Q1422" s="19" t="str">
        <f t="shared" si="67"/>
        <v/>
      </c>
      <c r="S1422" s="75">
        <f t="shared" si="68"/>
        <v>0</v>
      </c>
    </row>
    <row r="1423" spans="1:19" x14ac:dyDescent="0.25">
      <c r="A1423" s="55"/>
      <c r="B1423" s="111"/>
      <c r="C1423" s="112"/>
      <c r="D1423" s="113"/>
      <c r="E1423" s="113"/>
      <c r="F1423" s="112"/>
      <c r="G1423" s="114"/>
      <c r="H1423" s="115"/>
      <c r="I1423" s="55"/>
      <c r="L1423" s="53" t="str">
        <f>IF(OR(F1423="", G1423=""), "", IFERROR(INDEX('Sub Contractors'!$C$11:$C$49, MATCH(F1423, 'Sub Contractors'!$B$11:$B$49, 0)), ""))</f>
        <v/>
      </c>
      <c r="M1423" s="44" t="str">
        <f t="shared" si="66"/>
        <v/>
      </c>
      <c r="O1423" s="19" t="str">
        <f>IF($B1423="", "", IF(OR($B1423&lt;'Intro &amp; Setup'!$BS$4, $B1423&gt;'Intro &amp; Setup'!$BS$2), "X", ""))</f>
        <v/>
      </c>
      <c r="Q1423" s="19" t="str">
        <f t="shared" si="67"/>
        <v/>
      </c>
      <c r="S1423" s="75">
        <f t="shared" si="68"/>
        <v>0</v>
      </c>
    </row>
    <row r="1424" spans="1:19" x14ac:dyDescent="0.25">
      <c r="A1424" s="55"/>
      <c r="B1424" s="111"/>
      <c r="C1424" s="112"/>
      <c r="D1424" s="113"/>
      <c r="E1424" s="113"/>
      <c r="F1424" s="112"/>
      <c r="G1424" s="114"/>
      <c r="H1424" s="115"/>
      <c r="I1424" s="55"/>
      <c r="L1424" s="53" t="str">
        <f>IF(OR(F1424="", G1424=""), "", IFERROR(INDEX('Sub Contractors'!$C$11:$C$49, MATCH(F1424, 'Sub Contractors'!$B$11:$B$49, 0)), ""))</f>
        <v/>
      </c>
      <c r="M1424" s="44" t="str">
        <f t="shared" si="66"/>
        <v/>
      </c>
      <c r="O1424" s="19" t="str">
        <f>IF($B1424="", "", IF(OR($B1424&lt;'Intro &amp; Setup'!$BS$4, $B1424&gt;'Intro &amp; Setup'!$BS$2), "X", ""))</f>
        <v/>
      </c>
      <c r="Q1424" s="19" t="str">
        <f t="shared" si="67"/>
        <v/>
      </c>
      <c r="S1424" s="75">
        <f t="shared" si="68"/>
        <v>0</v>
      </c>
    </row>
    <row r="1425" spans="1:19" x14ac:dyDescent="0.25">
      <c r="A1425" s="55"/>
      <c r="B1425" s="111"/>
      <c r="C1425" s="112"/>
      <c r="D1425" s="113"/>
      <c r="E1425" s="113"/>
      <c r="F1425" s="112"/>
      <c r="G1425" s="114"/>
      <c r="H1425" s="115"/>
      <c r="I1425" s="55"/>
      <c r="L1425" s="53" t="str">
        <f>IF(OR(F1425="", G1425=""), "", IFERROR(INDEX('Sub Contractors'!$C$11:$C$49, MATCH(F1425, 'Sub Contractors'!$B$11:$B$49, 0)), ""))</f>
        <v/>
      </c>
      <c r="M1425" s="44" t="str">
        <f t="shared" si="66"/>
        <v/>
      </c>
      <c r="O1425" s="19" t="str">
        <f>IF($B1425="", "", IF(OR($B1425&lt;'Intro &amp; Setup'!$BS$4, $B1425&gt;'Intro &amp; Setup'!$BS$2), "X", ""))</f>
        <v/>
      </c>
      <c r="Q1425" s="19" t="str">
        <f t="shared" si="67"/>
        <v/>
      </c>
      <c r="S1425" s="75">
        <f t="shared" si="68"/>
        <v>0</v>
      </c>
    </row>
    <row r="1426" spans="1:19" x14ac:dyDescent="0.25">
      <c r="A1426" s="55"/>
      <c r="B1426" s="111"/>
      <c r="C1426" s="112"/>
      <c r="D1426" s="113"/>
      <c r="E1426" s="113"/>
      <c r="F1426" s="112"/>
      <c r="G1426" s="114"/>
      <c r="H1426" s="115"/>
      <c r="I1426" s="55"/>
      <c r="L1426" s="53" t="str">
        <f>IF(OR(F1426="", G1426=""), "", IFERROR(INDEX('Sub Contractors'!$C$11:$C$49, MATCH(F1426, 'Sub Contractors'!$B$11:$B$49, 0)), ""))</f>
        <v/>
      </c>
      <c r="M1426" s="44" t="str">
        <f t="shared" si="66"/>
        <v/>
      </c>
      <c r="O1426" s="19" t="str">
        <f>IF($B1426="", "", IF(OR($B1426&lt;'Intro &amp; Setup'!$BS$4, $B1426&gt;'Intro &amp; Setup'!$BS$2), "X", ""))</f>
        <v/>
      </c>
      <c r="Q1426" s="19" t="str">
        <f t="shared" si="67"/>
        <v/>
      </c>
      <c r="S1426" s="75">
        <f t="shared" si="68"/>
        <v>0</v>
      </c>
    </row>
    <row r="1427" spans="1:19" x14ac:dyDescent="0.25">
      <c r="A1427" s="55"/>
      <c r="B1427" s="111"/>
      <c r="C1427" s="112"/>
      <c r="D1427" s="113"/>
      <c r="E1427" s="113"/>
      <c r="F1427" s="112"/>
      <c r="G1427" s="114"/>
      <c r="H1427" s="115"/>
      <c r="I1427" s="55"/>
      <c r="L1427" s="53" t="str">
        <f>IF(OR(F1427="", G1427=""), "", IFERROR(INDEX('Sub Contractors'!$C$11:$C$49, MATCH(F1427, 'Sub Contractors'!$B$11:$B$49, 0)), ""))</f>
        <v/>
      </c>
      <c r="M1427" s="44" t="str">
        <f t="shared" si="66"/>
        <v/>
      </c>
      <c r="O1427" s="19" t="str">
        <f>IF($B1427="", "", IF(OR($B1427&lt;'Intro &amp; Setup'!$BS$4, $B1427&gt;'Intro &amp; Setup'!$BS$2), "X", ""))</f>
        <v/>
      </c>
      <c r="Q1427" s="19" t="str">
        <f t="shared" si="67"/>
        <v/>
      </c>
      <c r="S1427" s="75">
        <f t="shared" si="68"/>
        <v>0</v>
      </c>
    </row>
    <row r="1428" spans="1:19" x14ac:dyDescent="0.25">
      <c r="A1428" s="55"/>
      <c r="B1428" s="111"/>
      <c r="C1428" s="112"/>
      <c r="D1428" s="113"/>
      <c r="E1428" s="113"/>
      <c r="F1428" s="112"/>
      <c r="G1428" s="114"/>
      <c r="H1428" s="115"/>
      <c r="I1428" s="55"/>
      <c r="L1428" s="53" t="str">
        <f>IF(OR(F1428="", G1428=""), "", IFERROR(INDEX('Sub Contractors'!$C$11:$C$49, MATCH(F1428, 'Sub Contractors'!$B$11:$B$49, 0)), ""))</f>
        <v/>
      </c>
      <c r="M1428" s="44" t="str">
        <f t="shared" si="66"/>
        <v/>
      </c>
      <c r="O1428" s="19" t="str">
        <f>IF($B1428="", "", IF(OR($B1428&lt;'Intro &amp; Setup'!$BS$4, $B1428&gt;'Intro &amp; Setup'!$BS$2), "X", ""))</f>
        <v/>
      </c>
      <c r="Q1428" s="19" t="str">
        <f t="shared" si="67"/>
        <v/>
      </c>
      <c r="S1428" s="75">
        <f t="shared" si="68"/>
        <v>0</v>
      </c>
    </row>
    <row r="1429" spans="1:19" x14ac:dyDescent="0.25">
      <c r="A1429" s="55"/>
      <c r="B1429" s="111"/>
      <c r="C1429" s="112"/>
      <c r="D1429" s="113"/>
      <c r="E1429" s="113"/>
      <c r="F1429" s="112"/>
      <c r="G1429" s="114"/>
      <c r="H1429" s="115"/>
      <c r="I1429" s="55"/>
      <c r="L1429" s="53" t="str">
        <f>IF(OR(F1429="", G1429=""), "", IFERROR(INDEX('Sub Contractors'!$C$11:$C$49, MATCH(F1429, 'Sub Contractors'!$B$11:$B$49, 0)), ""))</f>
        <v/>
      </c>
      <c r="M1429" s="44" t="str">
        <f t="shared" si="66"/>
        <v/>
      </c>
      <c r="O1429" s="19" t="str">
        <f>IF($B1429="", "", IF(OR($B1429&lt;'Intro &amp; Setup'!$BS$4, $B1429&gt;'Intro &amp; Setup'!$BS$2), "X", ""))</f>
        <v/>
      </c>
      <c r="Q1429" s="19" t="str">
        <f t="shared" si="67"/>
        <v/>
      </c>
      <c r="S1429" s="75">
        <f t="shared" si="68"/>
        <v>0</v>
      </c>
    </row>
    <row r="1430" spans="1:19" x14ac:dyDescent="0.25">
      <c r="A1430" s="55"/>
      <c r="B1430" s="111"/>
      <c r="C1430" s="112"/>
      <c r="D1430" s="113"/>
      <c r="E1430" s="113"/>
      <c r="F1430" s="112"/>
      <c r="G1430" s="114"/>
      <c r="H1430" s="115"/>
      <c r="I1430" s="55"/>
      <c r="L1430" s="53" t="str">
        <f>IF(OR(F1430="", G1430=""), "", IFERROR(INDEX('Sub Contractors'!$C$11:$C$49, MATCH(F1430, 'Sub Contractors'!$B$11:$B$49, 0)), ""))</f>
        <v/>
      </c>
      <c r="M1430" s="44" t="str">
        <f t="shared" si="66"/>
        <v/>
      </c>
      <c r="O1430" s="19" t="str">
        <f>IF($B1430="", "", IF(OR($B1430&lt;'Intro &amp; Setup'!$BS$4, $B1430&gt;'Intro &amp; Setup'!$BS$2), "X", ""))</f>
        <v/>
      </c>
      <c r="Q1430" s="19" t="str">
        <f t="shared" si="67"/>
        <v/>
      </c>
      <c r="S1430" s="75">
        <f t="shared" si="68"/>
        <v>0</v>
      </c>
    </row>
    <row r="1431" spans="1:19" x14ac:dyDescent="0.25">
      <c r="A1431" s="55"/>
      <c r="B1431" s="111"/>
      <c r="C1431" s="112"/>
      <c r="D1431" s="113"/>
      <c r="E1431" s="113"/>
      <c r="F1431" s="112"/>
      <c r="G1431" s="114"/>
      <c r="H1431" s="115"/>
      <c r="I1431" s="55"/>
      <c r="L1431" s="53" t="str">
        <f>IF(OR(F1431="", G1431=""), "", IFERROR(INDEX('Sub Contractors'!$C$11:$C$49, MATCH(F1431, 'Sub Contractors'!$B$11:$B$49, 0)), ""))</f>
        <v/>
      </c>
      <c r="M1431" s="44" t="str">
        <f t="shared" si="66"/>
        <v/>
      </c>
      <c r="O1431" s="19" t="str">
        <f>IF($B1431="", "", IF(OR($B1431&lt;'Intro &amp; Setup'!$BS$4, $B1431&gt;'Intro &amp; Setup'!$BS$2), "X", ""))</f>
        <v/>
      </c>
      <c r="Q1431" s="19" t="str">
        <f t="shared" si="67"/>
        <v/>
      </c>
      <c r="S1431" s="75">
        <f t="shared" si="68"/>
        <v>0</v>
      </c>
    </row>
    <row r="1432" spans="1:19" x14ac:dyDescent="0.25">
      <c r="A1432" s="55"/>
      <c r="B1432" s="111"/>
      <c r="C1432" s="112"/>
      <c r="D1432" s="113"/>
      <c r="E1432" s="113"/>
      <c r="F1432" s="112"/>
      <c r="G1432" s="114"/>
      <c r="H1432" s="115"/>
      <c r="I1432" s="55"/>
      <c r="L1432" s="53" t="str">
        <f>IF(OR(F1432="", G1432=""), "", IFERROR(INDEX('Sub Contractors'!$C$11:$C$49, MATCH(F1432, 'Sub Contractors'!$B$11:$B$49, 0)), ""))</f>
        <v/>
      </c>
      <c r="M1432" s="44" t="str">
        <f t="shared" si="66"/>
        <v/>
      </c>
      <c r="O1432" s="19" t="str">
        <f>IF($B1432="", "", IF(OR($B1432&lt;'Intro &amp; Setup'!$BS$4, $B1432&gt;'Intro &amp; Setup'!$BS$2), "X", ""))</f>
        <v/>
      </c>
      <c r="Q1432" s="19" t="str">
        <f t="shared" si="67"/>
        <v/>
      </c>
      <c r="S1432" s="75">
        <f t="shared" si="68"/>
        <v>0</v>
      </c>
    </row>
    <row r="1433" spans="1:19" x14ac:dyDescent="0.25">
      <c r="A1433" s="55"/>
      <c r="B1433" s="111"/>
      <c r="C1433" s="112"/>
      <c r="D1433" s="113"/>
      <c r="E1433" s="113"/>
      <c r="F1433" s="112"/>
      <c r="G1433" s="114"/>
      <c r="H1433" s="115"/>
      <c r="I1433" s="55"/>
      <c r="L1433" s="53" t="str">
        <f>IF(OR(F1433="", G1433=""), "", IFERROR(INDEX('Sub Contractors'!$C$11:$C$49, MATCH(F1433, 'Sub Contractors'!$B$11:$B$49, 0)), ""))</f>
        <v/>
      </c>
      <c r="M1433" s="44" t="str">
        <f t="shared" si="66"/>
        <v/>
      </c>
      <c r="O1433" s="19" t="str">
        <f>IF($B1433="", "", IF(OR($B1433&lt;'Intro &amp; Setup'!$BS$4, $B1433&gt;'Intro &amp; Setup'!$BS$2), "X", ""))</f>
        <v/>
      </c>
      <c r="Q1433" s="19" t="str">
        <f t="shared" si="67"/>
        <v/>
      </c>
      <c r="S1433" s="75">
        <f t="shared" si="68"/>
        <v>0</v>
      </c>
    </row>
    <row r="1434" spans="1:19" x14ac:dyDescent="0.25">
      <c r="A1434" s="55"/>
      <c r="B1434" s="111"/>
      <c r="C1434" s="112"/>
      <c r="D1434" s="113"/>
      <c r="E1434" s="113"/>
      <c r="F1434" s="112"/>
      <c r="G1434" s="114"/>
      <c r="H1434" s="115"/>
      <c r="I1434" s="55"/>
      <c r="L1434" s="53" t="str">
        <f>IF(OR(F1434="", G1434=""), "", IFERROR(INDEX('Sub Contractors'!$C$11:$C$49, MATCH(F1434, 'Sub Contractors'!$B$11:$B$49, 0)), ""))</f>
        <v/>
      </c>
      <c r="M1434" s="44" t="str">
        <f t="shared" si="66"/>
        <v/>
      </c>
      <c r="O1434" s="19" t="str">
        <f>IF($B1434="", "", IF(OR($B1434&lt;'Intro &amp; Setup'!$BS$4, $B1434&gt;'Intro &amp; Setup'!$BS$2), "X", ""))</f>
        <v/>
      </c>
      <c r="Q1434" s="19" t="str">
        <f t="shared" si="67"/>
        <v/>
      </c>
      <c r="S1434" s="75">
        <f t="shared" si="68"/>
        <v>0</v>
      </c>
    </row>
    <row r="1435" spans="1:19" x14ac:dyDescent="0.25">
      <c r="A1435" s="55"/>
      <c r="B1435" s="111"/>
      <c r="C1435" s="112"/>
      <c r="D1435" s="113"/>
      <c r="E1435" s="113"/>
      <c r="F1435" s="112"/>
      <c r="G1435" s="114"/>
      <c r="H1435" s="115"/>
      <c r="I1435" s="55"/>
      <c r="L1435" s="53" t="str">
        <f>IF(OR(F1435="", G1435=""), "", IFERROR(INDEX('Sub Contractors'!$C$11:$C$49, MATCH(F1435, 'Sub Contractors'!$B$11:$B$49, 0)), ""))</f>
        <v/>
      </c>
      <c r="M1435" s="44" t="str">
        <f t="shared" si="66"/>
        <v/>
      </c>
      <c r="O1435" s="19" t="str">
        <f>IF($B1435="", "", IF(OR($B1435&lt;'Intro &amp; Setup'!$BS$4, $B1435&gt;'Intro &amp; Setup'!$BS$2), "X", ""))</f>
        <v/>
      </c>
      <c r="Q1435" s="19" t="str">
        <f t="shared" si="67"/>
        <v/>
      </c>
      <c r="S1435" s="75">
        <f t="shared" si="68"/>
        <v>0</v>
      </c>
    </row>
    <row r="1436" spans="1:19" x14ac:dyDescent="0.25">
      <c r="A1436" s="55"/>
      <c r="B1436" s="111"/>
      <c r="C1436" s="112"/>
      <c r="D1436" s="113"/>
      <c r="E1436" s="113"/>
      <c r="F1436" s="112"/>
      <c r="G1436" s="114"/>
      <c r="H1436" s="115"/>
      <c r="I1436" s="55"/>
      <c r="L1436" s="53" t="str">
        <f>IF(OR(F1436="", G1436=""), "", IFERROR(INDEX('Sub Contractors'!$C$11:$C$49, MATCH(F1436, 'Sub Contractors'!$B$11:$B$49, 0)), ""))</f>
        <v/>
      </c>
      <c r="M1436" s="44" t="str">
        <f t="shared" si="66"/>
        <v/>
      </c>
      <c r="O1436" s="19" t="str">
        <f>IF($B1436="", "", IF(OR($B1436&lt;'Intro &amp; Setup'!$BS$4, $B1436&gt;'Intro &amp; Setup'!$BS$2), "X", ""))</f>
        <v/>
      </c>
      <c r="Q1436" s="19" t="str">
        <f t="shared" si="67"/>
        <v/>
      </c>
      <c r="S1436" s="75">
        <f t="shared" si="68"/>
        <v>0</v>
      </c>
    </row>
    <row r="1437" spans="1:19" x14ac:dyDescent="0.25">
      <c r="A1437" s="55"/>
      <c r="B1437" s="111"/>
      <c r="C1437" s="112"/>
      <c r="D1437" s="113"/>
      <c r="E1437" s="113"/>
      <c r="F1437" s="112"/>
      <c r="G1437" s="114"/>
      <c r="H1437" s="115"/>
      <c r="I1437" s="55"/>
      <c r="L1437" s="53" t="str">
        <f>IF(OR(F1437="", G1437=""), "", IFERROR(INDEX('Sub Contractors'!$C$11:$C$49, MATCH(F1437, 'Sub Contractors'!$B$11:$B$49, 0)), ""))</f>
        <v/>
      </c>
      <c r="M1437" s="44" t="str">
        <f t="shared" si="66"/>
        <v/>
      </c>
      <c r="O1437" s="19" t="str">
        <f>IF($B1437="", "", IF(OR($B1437&lt;'Intro &amp; Setup'!$BS$4, $B1437&gt;'Intro &amp; Setup'!$BS$2), "X", ""))</f>
        <v/>
      </c>
      <c r="Q1437" s="19" t="str">
        <f t="shared" si="67"/>
        <v/>
      </c>
      <c r="S1437" s="75">
        <f t="shared" si="68"/>
        <v>0</v>
      </c>
    </row>
    <row r="1438" spans="1:19" x14ac:dyDescent="0.25">
      <c r="A1438" s="55"/>
      <c r="B1438" s="111"/>
      <c r="C1438" s="112"/>
      <c r="D1438" s="113"/>
      <c r="E1438" s="113"/>
      <c r="F1438" s="112"/>
      <c r="G1438" s="114"/>
      <c r="H1438" s="115"/>
      <c r="I1438" s="55"/>
      <c r="L1438" s="53" t="str">
        <f>IF(OR(F1438="", G1438=""), "", IFERROR(INDEX('Sub Contractors'!$C$11:$C$49, MATCH(F1438, 'Sub Contractors'!$B$11:$B$49, 0)), ""))</f>
        <v/>
      </c>
      <c r="M1438" s="44" t="str">
        <f t="shared" si="66"/>
        <v/>
      </c>
      <c r="O1438" s="19" t="str">
        <f>IF($B1438="", "", IF(OR($B1438&lt;'Intro &amp; Setup'!$BS$4, $B1438&gt;'Intro &amp; Setup'!$BS$2), "X", ""))</f>
        <v/>
      </c>
      <c r="Q1438" s="19" t="str">
        <f t="shared" si="67"/>
        <v/>
      </c>
      <c r="S1438" s="75">
        <f t="shared" si="68"/>
        <v>0</v>
      </c>
    </row>
    <row r="1439" spans="1:19" x14ac:dyDescent="0.25">
      <c r="A1439" s="55"/>
      <c r="B1439" s="111"/>
      <c r="C1439" s="112"/>
      <c r="D1439" s="113"/>
      <c r="E1439" s="113"/>
      <c r="F1439" s="112"/>
      <c r="G1439" s="114"/>
      <c r="H1439" s="115"/>
      <c r="I1439" s="55"/>
      <c r="L1439" s="53" t="str">
        <f>IF(OR(F1439="", G1439=""), "", IFERROR(INDEX('Sub Contractors'!$C$11:$C$49, MATCH(F1439, 'Sub Contractors'!$B$11:$B$49, 0)), ""))</f>
        <v/>
      </c>
      <c r="M1439" s="44" t="str">
        <f t="shared" si="66"/>
        <v/>
      </c>
      <c r="O1439" s="19" t="str">
        <f>IF($B1439="", "", IF(OR($B1439&lt;'Intro &amp; Setup'!$BS$4, $B1439&gt;'Intro &amp; Setup'!$BS$2), "X", ""))</f>
        <v/>
      </c>
      <c r="Q1439" s="19" t="str">
        <f t="shared" si="67"/>
        <v/>
      </c>
      <c r="S1439" s="75">
        <f t="shared" si="68"/>
        <v>0</v>
      </c>
    </row>
    <row r="1440" spans="1:19" x14ac:dyDescent="0.25">
      <c r="A1440" s="55"/>
      <c r="B1440" s="111"/>
      <c r="C1440" s="112"/>
      <c r="D1440" s="113"/>
      <c r="E1440" s="113"/>
      <c r="F1440" s="112"/>
      <c r="G1440" s="114"/>
      <c r="H1440" s="115"/>
      <c r="I1440" s="55"/>
      <c r="L1440" s="53" t="str">
        <f>IF(OR(F1440="", G1440=""), "", IFERROR(INDEX('Sub Contractors'!$C$11:$C$49, MATCH(F1440, 'Sub Contractors'!$B$11:$B$49, 0)), ""))</f>
        <v/>
      </c>
      <c r="M1440" s="44" t="str">
        <f t="shared" si="66"/>
        <v/>
      </c>
      <c r="O1440" s="19" t="str">
        <f>IF($B1440="", "", IF(OR($B1440&lt;'Intro &amp; Setup'!$BS$4, $B1440&gt;'Intro &amp; Setup'!$BS$2), "X", ""))</f>
        <v/>
      </c>
      <c r="Q1440" s="19" t="str">
        <f t="shared" si="67"/>
        <v/>
      </c>
      <c r="S1440" s="75">
        <f t="shared" si="68"/>
        <v>0</v>
      </c>
    </row>
    <row r="1441" spans="1:19" x14ac:dyDescent="0.25">
      <c r="A1441" s="55"/>
      <c r="B1441" s="111"/>
      <c r="C1441" s="112"/>
      <c r="D1441" s="113"/>
      <c r="E1441" s="113"/>
      <c r="F1441" s="112"/>
      <c r="G1441" s="114"/>
      <c r="H1441" s="115"/>
      <c r="I1441" s="55"/>
      <c r="L1441" s="53" t="str">
        <f>IF(OR(F1441="", G1441=""), "", IFERROR(INDEX('Sub Contractors'!$C$11:$C$49, MATCH(F1441, 'Sub Contractors'!$B$11:$B$49, 0)), ""))</f>
        <v/>
      </c>
      <c r="M1441" s="44" t="str">
        <f t="shared" si="66"/>
        <v/>
      </c>
      <c r="O1441" s="19" t="str">
        <f>IF($B1441="", "", IF(OR($B1441&lt;'Intro &amp; Setup'!$BS$4, $B1441&gt;'Intro &amp; Setup'!$BS$2), "X", ""))</f>
        <v/>
      </c>
      <c r="Q1441" s="19" t="str">
        <f t="shared" si="67"/>
        <v/>
      </c>
      <c r="S1441" s="75">
        <f t="shared" si="68"/>
        <v>0</v>
      </c>
    </row>
    <row r="1442" spans="1:19" x14ac:dyDescent="0.25">
      <c r="A1442" s="55"/>
      <c r="B1442" s="111"/>
      <c r="C1442" s="112"/>
      <c r="D1442" s="113"/>
      <c r="E1442" s="113"/>
      <c r="F1442" s="112"/>
      <c r="G1442" s="114"/>
      <c r="H1442" s="115"/>
      <c r="I1442" s="55"/>
      <c r="L1442" s="53" t="str">
        <f>IF(OR(F1442="", G1442=""), "", IFERROR(INDEX('Sub Contractors'!$C$11:$C$49, MATCH(F1442, 'Sub Contractors'!$B$11:$B$49, 0)), ""))</f>
        <v/>
      </c>
      <c r="M1442" s="44" t="str">
        <f t="shared" si="66"/>
        <v/>
      </c>
      <c r="O1442" s="19" t="str">
        <f>IF($B1442="", "", IF(OR($B1442&lt;'Intro &amp; Setup'!$BS$4, $B1442&gt;'Intro &amp; Setup'!$BS$2), "X", ""))</f>
        <v/>
      </c>
      <c r="Q1442" s="19" t="str">
        <f t="shared" si="67"/>
        <v/>
      </c>
      <c r="S1442" s="75">
        <f t="shared" si="68"/>
        <v>0</v>
      </c>
    </row>
    <row r="1443" spans="1:19" x14ac:dyDescent="0.25">
      <c r="A1443" s="55"/>
      <c r="B1443" s="111"/>
      <c r="C1443" s="112"/>
      <c r="D1443" s="113"/>
      <c r="E1443" s="113"/>
      <c r="F1443" s="112"/>
      <c r="G1443" s="114"/>
      <c r="H1443" s="115"/>
      <c r="I1443" s="55"/>
      <c r="L1443" s="53" t="str">
        <f>IF(OR(F1443="", G1443=""), "", IFERROR(INDEX('Sub Contractors'!$C$11:$C$49, MATCH(F1443, 'Sub Contractors'!$B$11:$B$49, 0)), ""))</f>
        <v/>
      </c>
      <c r="M1443" s="44" t="str">
        <f t="shared" si="66"/>
        <v/>
      </c>
      <c r="O1443" s="19" t="str">
        <f>IF($B1443="", "", IF(OR($B1443&lt;'Intro &amp; Setup'!$BS$4, $B1443&gt;'Intro &amp; Setup'!$BS$2), "X", ""))</f>
        <v/>
      </c>
      <c r="Q1443" s="19" t="str">
        <f t="shared" si="67"/>
        <v/>
      </c>
      <c r="S1443" s="75">
        <f t="shared" si="68"/>
        <v>0</v>
      </c>
    </row>
    <row r="1444" spans="1:19" x14ac:dyDescent="0.25">
      <c r="A1444" s="55"/>
      <c r="B1444" s="111"/>
      <c r="C1444" s="112"/>
      <c r="D1444" s="113"/>
      <c r="E1444" s="113"/>
      <c r="F1444" s="112"/>
      <c r="G1444" s="114"/>
      <c r="H1444" s="115"/>
      <c r="I1444" s="55"/>
      <c r="L1444" s="53" t="str">
        <f>IF(OR(F1444="", G1444=""), "", IFERROR(INDEX('Sub Contractors'!$C$11:$C$49, MATCH(F1444, 'Sub Contractors'!$B$11:$B$49, 0)), ""))</f>
        <v/>
      </c>
      <c r="M1444" s="44" t="str">
        <f t="shared" si="66"/>
        <v/>
      </c>
      <c r="O1444" s="19" t="str">
        <f>IF($B1444="", "", IF(OR($B1444&lt;'Intro &amp; Setup'!$BS$4, $B1444&gt;'Intro &amp; Setup'!$BS$2), "X", ""))</f>
        <v/>
      </c>
      <c r="Q1444" s="19" t="str">
        <f t="shared" si="67"/>
        <v/>
      </c>
      <c r="S1444" s="75">
        <f t="shared" si="68"/>
        <v>0</v>
      </c>
    </row>
    <row r="1445" spans="1:19" x14ac:dyDescent="0.25">
      <c r="A1445" s="55"/>
      <c r="B1445" s="111"/>
      <c r="C1445" s="112"/>
      <c r="D1445" s="113"/>
      <c r="E1445" s="113"/>
      <c r="F1445" s="112"/>
      <c r="G1445" s="114"/>
      <c r="H1445" s="115"/>
      <c r="I1445" s="55"/>
      <c r="L1445" s="53" t="str">
        <f>IF(OR(F1445="", G1445=""), "", IFERROR(INDEX('Sub Contractors'!$C$11:$C$49, MATCH(F1445, 'Sub Contractors'!$B$11:$B$49, 0)), ""))</f>
        <v/>
      </c>
      <c r="M1445" s="44" t="str">
        <f t="shared" si="66"/>
        <v/>
      </c>
      <c r="O1445" s="19" t="str">
        <f>IF($B1445="", "", IF(OR($B1445&lt;'Intro &amp; Setup'!$BS$4, $B1445&gt;'Intro &amp; Setup'!$BS$2), "X", ""))</f>
        <v/>
      </c>
      <c r="Q1445" s="19" t="str">
        <f t="shared" si="67"/>
        <v/>
      </c>
      <c r="S1445" s="75">
        <f t="shared" si="68"/>
        <v>0</v>
      </c>
    </row>
    <row r="1446" spans="1:19" x14ac:dyDescent="0.25">
      <c r="A1446" s="55"/>
      <c r="B1446" s="111"/>
      <c r="C1446" s="112"/>
      <c r="D1446" s="113"/>
      <c r="E1446" s="113"/>
      <c r="F1446" s="112"/>
      <c r="G1446" s="114"/>
      <c r="H1446" s="115"/>
      <c r="I1446" s="55"/>
      <c r="L1446" s="53" t="str">
        <f>IF(OR(F1446="", G1446=""), "", IFERROR(INDEX('Sub Contractors'!$C$11:$C$49, MATCH(F1446, 'Sub Contractors'!$B$11:$B$49, 0)), ""))</f>
        <v/>
      </c>
      <c r="M1446" s="44" t="str">
        <f t="shared" si="66"/>
        <v/>
      </c>
      <c r="O1446" s="19" t="str">
        <f>IF($B1446="", "", IF(OR($B1446&lt;'Intro &amp; Setup'!$BS$4, $B1446&gt;'Intro &amp; Setup'!$BS$2), "X", ""))</f>
        <v/>
      </c>
      <c r="Q1446" s="19" t="str">
        <f t="shared" si="67"/>
        <v/>
      </c>
      <c r="S1446" s="75">
        <f t="shared" si="68"/>
        <v>0</v>
      </c>
    </row>
    <row r="1447" spans="1:19" x14ac:dyDescent="0.25">
      <c r="A1447" s="55"/>
      <c r="B1447" s="111"/>
      <c r="C1447" s="112"/>
      <c r="D1447" s="113"/>
      <c r="E1447" s="113"/>
      <c r="F1447" s="112"/>
      <c r="G1447" s="114"/>
      <c r="H1447" s="115"/>
      <c r="I1447" s="55"/>
      <c r="L1447" s="53" t="str">
        <f>IF(OR(F1447="", G1447=""), "", IFERROR(INDEX('Sub Contractors'!$C$11:$C$49, MATCH(F1447, 'Sub Contractors'!$B$11:$B$49, 0)), ""))</f>
        <v/>
      </c>
      <c r="M1447" s="44" t="str">
        <f t="shared" si="66"/>
        <v/>
      </c>
      <c r="O1447" s="19" t="str">
        <f>IF($B1447="", "", IF(OR($B1447&lt;'Intro &amp; Setup'!$BS$4, $B1447&gt;'Intro &amp; Setup'!$BS$2), "X", ""))</f>
        <v/>
      </c>
      <c r="Q1447" s="19" t="str">
        <f t="shared" si="67"/>
        <v/>
      </c>
      <c r="S1447" s="75">
        <f t="shared" si="68"/>
        <v>0</v>
      </c>
    </row>
    <row r="1448" spans="1:19" x14ac:dyDescent="0.25">
      <c r="A1448" s="55"/>
      <c r="B1448" s="111"/>
      <c r="C1448" s="112"/>
      <c r="D1448" s="113"/>
      <c r="E1448" s="113"/>
      <c r="F1448" s="112"/>
      <c r="G1448" s="114"/>
      <c r="H1448" s="115"/>
      <c r="I1448" s="55"/>
      <c r="L1448" s="53" t="str">
        <f>IF(OR(F1448="", G1448=""), "", IFERROR(INDEX('Sub Contractors'!$C$11:$C$49, MATCH(F1448, 'Sub Contractors'!$B$11:$B$49, 0)), ""))</f>
        <v/>
      </c>
      <c r="M1448" s="44" t="str">
        <f t="shared" si="66"/>
        <v/>
      </c>
      <c r="O1448" s="19" t="str">
        <f>IF($B1448="", "", IF(OR($B1448&lt;'Intro &amp; Setup'!$BS$4, $B1448&gt;'Intro &amp; Setup'!$BS$2), "X", ""))</f>
        <v/>
      </c>
      <c r="Q1448" s="19" t="str">
        <f t="shared" si="67"/>
        <v/>
      </c>
      <c r="S1448" s="75">
        <f t="shared" si="68"/>
        <v>0</v>
      </c>
    </row>
    <row r="1449" spans="1:19" x14ac:dyDescent="0.25">
      <c r="A1449" s="55"/>
      <c r="B1449" s="111"/>
      <c r="C1449" s="112"/>
      <c r="D1449" s="113"/>
      <c r="E1449" s="113"/>
      <c r="F1449" s="112"/>
      <c r="G1449" s="114"/>
      <c r="H1449" s="115"/>
      <c r="I1449" s="55"/>
      <c r="L1449" s="53" t="str">
        <f>IF(OR(F1449="", G1449=""), "", IFERROR(INDEX('Sub Contractors'!$C$11:$C$49, MATCH(F1449, 'Sub Contractors'!$B$11:$B$49, 0)), ""))</f>
        <v/>
      </c>
      <c r="M1449" s="44" t="str">
        <f t="shared" si="66"/>
        <v/>
      </c>
      <c r="O1449" s="19" t="str">
        <f>IF($B1449="", "", IF(OR($B1449&lt;'Intro &amp; Setup'!$BS$4, $B1449&gt;'Intro &amp; Setup'!$BS$2), "X", ""))</f>
        <v/>
      </c>
      <c r="Q1449" s="19" t="str">
        <f t="shared" si="67"/>
        <v/>
      </c>
      <c r="S1449" s="75">
        <f t="shared" si="68"/>
        <v>0</v>
      </c>
    </row>
    <row r="1450" spans="1:19" x14ac:dyDescent="0.25">
      <c r="A1450" s="55"/>
      <c r="B1450" s="111"/>
      <c r="C1450" s="112"/>
      <c r="D1450" s="113"/>
      <c r="E1450" s="113"/>
      <c r="F1450" s="112"/>
      <c r="G1450" s="114"/>
      <c r="H1450" s="115"/>
      <c r="I1450" s="55"/>
      <c r="L1450" s="53" t="str">
        <f>IF(OR(F1450="", G1450=""), "", IFERROR(INDEX('Sub Contractors'!$C$11:$C$49, MATCH(F1450, 'Sub Contractors'!$B$11:$B$49, 0)), ""))</f>
        <v/>
      </c>
      <c r="M1450" s="44" t="str">
        <f t="shared" si="66"/>
        <v/>
      </c>
      <c r="O1450" s="19" t="str">
        <f>IF($B1450="", "", IF(OR($B1450&lt;'Intro &amp; Setup'!$BS$4, $B1450&gt;'Intro &amp; Setup'!$BS$2), "X", ""))</f>
        <v/>
      </c>
      <c r="Q1450" s="19" t="str">
        <f t="shared" si="67"/>
        <v/>
      </c>
      <c r="S1450" s="75">
        <f t="shared" si="68"/>
        <v>0</v>
      </c>
    </row>
    <row r="1451" spans="1:19" x14ac:dyDescent="0.25">
      <c r="A1451" s="55"/>
      <c r="B1451" s="111"/>
      <c r="C1451" s="112"/>
      <c r="D1451" s="113"/>
      <c r="E1451" s="113"/>
      <c r="F1451" s="112"/>
      <c r="G1451" s="114"/>
      <c r="H1451" s="115"/>
      <c r="I1451" s="55"/>
      <c r="L1451" s="53" t="str">
        <f>IF(OR(F1451="", G1451=""), "", IFERROR(INDEX('Sub Contractors'!$C$11:$C$49, MATCH(F1451, 'Sub Contractors'!$B$11:$B$49, 0)), ""))</f>
        <v/>
      </c>
      <c r="M1451" s="44" t="str">
        <f t="shared" si="66"/>
        <v/>
      </c>
      <c r="O1451" s="19" t="str">
        <f>IF($B1451="", "", IF(OR($B1451&lt;'Intro &amp; Setup'!$BS$4, $B1451&gt;'Intro &amp; Setup'!$BS$2), "X", ""))</f>
        <v/>
      </c>
      <c r="Q1451" s="19" t="str">
        <f t="shared" si="67"/>
        <v/>
      </c>
      <c r="S1451" s="75">
        <f t="shared" si="68"/>
        <v>0</v>
      </c>
    </row>
    <row r="1452" spans="1:19" x14ac:dyDescent="0.25">
      <c r="A1452" s="55"/>
      <c r="B1452" s="111"/>
      <c r="C1452" s="112"/>
      <c r="D1452" s="113"/>
      <c r="E1452" s="113"/>
      <c r="F1452" s="112"/>
      <c r="G1452" s="114"/>
      <c r="H1452" s="115"/>
      <c r="I1452" s="55"/>
      <c r="L1452" s="53" t="str">
        <f>IF(OR(F1452="", G1452=""), "", IFERROR(INDEX('Sub Contractors'!$C$11:$C$49, MATCH(F1452, 'Sub Contractors'!$B$11:$B$49, 0)), ""))</f>
        <v/>
      </c>
      <c r="M1452" s="44" t="str">
        <f t="shared" si="66"/>
        <v/>
      </c>
      <c r="O1452" s="19" t="str">
        <f>IF($B1452="", "", IF(OR($B1452&lt;'Intro &amp; Setup'!$BS$4, $B1452&gt;'Intro &amp; Setup'!$BS$2), "X", ""))</f>
        <v/>
      </c>
      <c r="Q1452" s="19" t="str">
        <f t="shared" si="67"/>
        <v/>
      </c>
      <c r="S1452" s="75">
        <f t="shared" si="68"/>
        <v>0</v>
      </c>
    </row>
    <row r="1453" spans="1:19" x14ac:dyDescent="0.25">
      <c r="A1453" s="55"/>
      <c r="B1453" s="111"/>
      <c r="C1453" s="112"/>
      <c r="D1453" s="113"/>
      <c r="E1453" s="113"/>
      <c r="F1453" s="112"/>
      <c r="G1453" s="114"/>
      <c r="H1453" s="115"/>
      <c r="I1453" s="55"/>
      <c r="L1453" s="53" t="str">
        <f>IF(OR(F1453="", G1453=""), "", IFERROR(INDEX('Sub Contractors'!$C$11:$C$49, MATCH(F1453, 'Sub Contractors'!$B$11:$B$49, 0)), ""))</f>
        <v/>
      </c>
      <c r="M1453" s="44" t="str">
        <f t="shared" si="66"/>
        <v/>
      </c>
      <c r="O1453" s="19" t="str">
        <f>IF($B1453="", "", IF(OR($B1453&lt;'Intro &amp; Setup'!$BS$4, $B1453&gt;'Intro &amp; Setup'!$BS$2), "X", ""))</f>
        <v/>
      </c>
      <c r="Q1453" s="19" t="str">
        <f t="shared" si="67"/>
        <v/>
      </c>
      <c r="S1453" s="75">
        <f t="shared" si="68"/>
        <v>0</v>
      </c>
    </row>
    <row r="1454" spans="1:19" x14ac:dyDescent="0.25">
      <c r="A1454" s="55"/>
      <c r="B1454" s="111"/>
      <c r="C1454" s="112"/>
      <c r="D1454" s="113"/>
      <c r="E1454" s="113"/>
      <c r="F1454" s="112"/>
      <c r="G1454" s="114"/>
      <c r="H1454" s="115"/>
      <c r="I1454" s="55"/>
      <c r="L1454" s="53" t="str">
        <f>IF(OR(F1454="", G1454=""), "", IFERROR(INDEX('Sub Contractors'!$C$11:$C$49, MATCH(F1454, 'Sub Contractors'!$B$11:$B$49, 0)), ""))</f>
        <v/>
      </c>
      <c r="M1454" s="44" t="str">
        <f t="shared" si="66"/>
        <v/>
      </c>
      <c r="O1454" s="19" t="str">
        <f>IF($B1454="", "", IF(OR($B1454&lt;'Intro &amp; Setup'!$BS$4, $B1454&gt;'Intro &amp; Setup'!$BS$2), "X", ""))</f>
        <v/>
      </c>
      <c r="Q1454" s="19" t="str">
        <f t="shared" si="67"/>
        <v/>
      </c>
      <c r="S1454" s="75">
        <f t="shared" si="68"/>
        <v>0</v>
      </c>
    </row>
    <row r="1455" spans="1:19" x14ac:dyDescent="0.25">
      <c r="A1455" s="55"/>
      <c r="B1455" s="111"/>
      <c r="C1455" s="112"/>
      <c r="D1455" s="113"/>
      <c r="E1455" s="113"/>
      <c r="F1455" s="112"/>
      <c r="G1455" s="114"/>
      <c r="H1455" s="115"/>
      <c r="I1455" s="55"/>
      <c r="L1455" s="53" t="str">
        <f>IF(OR(F1455="", G1455=""), "", IFERROR(INDEX('Sub Contractors'!$C$11:$C$49, MATCH(F1455, 'Sub Contractors'!$B$11:$B$49, 0)), ""))</f>
        <v/>
      </c>
      <c r="M1455" s="44" t="str">
        <f t="shared" si="66"/>
        <v/>
      </c>
      <c r="O1455" s="19" t="str">
        <f>IF($B1455="", "", IF(OR($B1455&lt;'Intro &amp; Setup'!$BS$4, $B1455&gt;'Intro &amp; Setup'!$BS$2), "X", ""))</f>
        <v/>
      </c>
      <c r="Q1455" s="19" t="str">
        <f t="shared" si="67"/>
        <v/>
      </c>
      <c r="S1455" s="75">
        <f t="shared" si="68"/>
        <v>0</v>
      </c>
    </row>
    <row r="1456" spans="1:19" x14ac:dyDescent="0.25">
      <c r="A1456" s="55"/>
      <c r="B1456" s="111"/>
      <c r="C1456" s="112"/>
      <c r="D1456" s="113"/>
      <c r="E1456" s="113"/>
      <c r="F1456" s="112"/>
      <c r="G1456" s="114"/>
      <c r="H1456" s="115"/>
      <c r="I1456" s="55"/>
      <c r="L1456" s="53" t="str">
        <f>IF(OR(F1456="", G1456=""), "", IFERROR(INDEX('Sub Contractors'!$C$11:$C$49, MATCH(F1456, 'Sub Contractors'!$B$11:$B$49, 0)), ""))</f>
        <v/>
      </c>
      <c r="M1456" s="44" t="str">
        <f t="shared" si="66"/>
        <v/>
      </c>
      <c r="O1456" s="19" t="str">
        <f>IF($B1456="", "", IF(OR($B1456&lt;'Intro &amp; Setup'!$BS$4, $B1456&gt;'Intro &amp; Setup'!$BS$2), "X", ""))</f>
        <v/>
      </c>
      <c r="Q1456" s="19" t="str">
        <f t="shared" si="67"/>
        <v/>
      </c>
      <c r="S1456" s="75">
        <f t="shared" si="68"/>
        <v>0</v>
      </c>
    </row>
    <row r="1457" spans="1:19" x14ac:dyDescent="0.25">
      <c r="A1457" s="55"/>
      <c r="B1457" s="111"/>
      <c r="C1457" s="112"/>
      <c r="D1457" s="113"/>
      <c r="E1457" s="113"/>
      <c r="F1457" s="112"/>
      <c r="G1457" s="114"/>
      <c r="H1457" s="115"/>
      <c r="I1457" s="55"/>
      <c r="L1457" s="53" t="str">
        <f>IF(OR(F1457="", G1457=""), "", IFERROR(INDEX('Sub Contractors'!$C$11:$C$49, MATCH(F1457, 'Sub Contractors'!$B$11:$B$49, 0)), ""))</f>
        <v/>
      </c>
      <c r="M1457" s="44" t="str">
        <f t="shared" si="66"/>
        <v/>
      </c>
      <c r="O1457" s="19" t="str">
        <f>IF($B1457="", "", IF(OR($B1457&lt;'Intro &amp; Setup'!$BS$4, $B1457&gt;'Intro &amp; Setup'!$BS$2), "X", ""))</f>
        <v/>
      </c>
      <c r="Q1457" s="19" t="str">
        <f t="shared" si="67"/>
        <v/>
      </c>
      <c r="S1457" s="75">
        <f t="shared" si="68"/>
        <v>0</v>
      </c>
    </row>
    <row r="1458" spans="1:19" x14ac:dyDescent="0.25">
      <c r="A1458" s="55"/>
      <c r="B1458" s="111"/>
      <c r="C1458" s="112"/>
      <c r="D1458" s="113"/>
      <c r="E1458" s="113"/>
      <c r="F1458" s="112"/>
      <c r="G1458" s="114"/>
      <c r="H1458" s="115"/>
      <c r="I1458" s="55"/>
      <c r="L1458" s="53" t="str">
        <f>IF(OR(F1458="", G1458=""), "", IFERROR(INDEX('Sub Contractors'!$C$11:$C$49, MATCH(F1458, 'Sub Contractors'!$B$11:$B$49, 0)), ""))</f>
        <v/>
      </c>
      <c r="M1458" s="44" t="str">
        <f t="shared" si="66"/>
        <v/>
      </c>
      <c r="O1458" s="19" t="str">
        <f>IF($B1458="", "", IF(OR($B1458&lt;'Intro &amp; Setup'!$BS$4, $B1458&gt;'Intro &amp; Setup'!$BS$2), "X", ""))</f>
        <v/>
      </c>
      <c r="Q1458" s="19" t="str">
        <f t="shared" si="67"/>
        <v/>
      </c>
      <c r="S1458" s="75">
        <f t="shared" si="68"/>
        <v>0</v>
      </c>
    </row>
    <row r="1459" spans="1:19" x14ac:dyDescent="0.25">
      <c r="A1459" s="55"/>
      <c r="B1459" s="111"/>
      <c r="C1459" s="112"/>
      <c r="D1459" s="113"/>
      <c r="E1459" s="113"/>
      <c r="F1459" s="112"/>
      <c r="G1459" s="114"/>
      <c r="H1459" s="115"/>
      <c r="I1459" s="55"/>
      <c r="L1459" s="53" t="str">
        <f>IF(OR(F1459="", G1459=""), "", IFERROR(INDEX('Sub Contractors'!$C$11:$C$49, MATCH(F1459, 'Sub Contractors'!$B$11:$B$49, 0)), ""))</f>
        <v/>
      </c>
      <c r="M1459" s="44" t="str">
        <f t="shared" si="66"/>
        <v/>
      </c>
      <c r="O1459" s="19" t="str">
        <f>IF($B1459="", "", IF(OR($B1459&lt;'Intro &amp; Setup'!$BS$4, $B1459&gt;'Intro &amp; Setup'!$BS$2), "X", ""))</f>
        <v/>
      </c>
      <c r="Q1459" s="19" t="str">
        <f t="shared" si="67"/>
        <v/>
      </c>
      <c r="S1459" s="75">
        <f t="shared" si="68"/>
        <v>0</v>
      </c>
    </row>
    <row r="1460" spans="1:19" x14ac:dyDescent="0.25">
      <c r="A1460" s="55"/>
      <c r="B1460" s="111"/>
      <c r="C1460" s="112"/>
      <c r="D1460" s="113"/>
      <c r="E1460" s="113"/>
      <c r="F1460" s="112"/>
      <c r="G1460" s="114"/>
      <c r="H1460" s="115"/>
      <c r="I1460" s="55"/>
      <c r="L1460" s="53" t="str">
        <f>IF(OR(F1460="", G1460=""), "", IFERROR(INDEX('Sub Contractors'!$C$11:$C$49, MATCH(F1460, 'Sub Contractors'!$B$11:$B$49, 0)), ""))</f>
        <v/>
      </c>
      <c r="M1460" s="44" t="str">
        <f t="shared" si="66"/>
        <v/>
      </c>
      <c r="O1460" s="19" t="str">
        <f>IF($B1460="", "", IF(OR($B1460&lt;'Intro &amp; Setup'!$BS$4, $B1460&gt;'Intro &amp; Setup'!$BS$2), "X", ""))</f>
        <v/>
      </c>
      <c r="Q1460" s="19" t="str">
        <f t="shared" si="67"/>
        <v/>
      </c>
      <c r="S1460" s="75">
        <f t="shared" si="68"/>
        <v>0</v>
      </c>
    </row>
    <row r="1461" spans="1:19" x14ac:dyDescent="0.25">
      <c r="A1461" s="55"/>
      <c r="B1461" s="111"/>
      <c r="C1461" s="112"/>
      <c r="D1461" s="113"/>
      <c r="E1461" s="113"/>
      <c r="F1461" s="112"/>
      <c r="G1461" s="114"/>
      <c r="H1461" s="115"/>
      <c r="I1461" s="55"/>
      <c r="L1461" s="53" t="str">
        <f>IF(OR(F1461="", G1461=""), "", IFERROR(INDEX('Sub Contractors'!$C$11:$C$49, MATCH(F1461, 'Sub Contractors'!$B$11:$B$49, 0)), ""))</f>
        <v/>
      </c>
      <c r="M1461" s="44" t="str">
        <f t="shared" si="66"/>
        <v/>
      </c>
      <c r="O1461" s="19" t="str">
        <f>IF($B1461="", "", IF(OR($B1461&lt;'Intro &amp; Setup'!$BS$4, $B1461&gt;'Intro &amp; Setup'!$BS$2), "X", ""))</f>
        <v/>
      </c>
      <c r="Q1461" s="19" t="str">
        <f t="shared" si="67"/>
        <v/>
      </c>
      <c r="S1461" s="75">
        <f t="shared" si="68"/>
        <v>0</v>
      </c>
    </row>
    <row r="1462" spans="1:19" x14ac:dyDescent="0.25">
      <c r="A1462" s="55"/>
      <c r="B1462" s="111"/>
      <c r="C1462" s="112"/>
      <c r="D1462" s="113"/>
      <c r="E1462" s="113"/>
      <c r="F1462" s="112"/>
      <c r="G1462" s="114"/>
      <c r="H1462" s="115"/>
      <c r="I1462" s="55"/>
      <c r="L1462" s="53" t="str">
        <f>IF(OR(F1462="", G1462=""), "", IFERROR(INDEX('Sub Contractors'!$C$11:$C$49, MATCH(F1462, 'Sub Contractors'!$B$11:$B$49, 0)), ""))</f>
        <v/>
      </c>
      <c r="M1462" s="44" t="str">
        <f t="shared" si="66"/>
        <v/>
      </c>
      <c r="O1462" s="19" t="str">
        <f>IF($B1462="", "", IF(OR($B1462&lt;'Intro &amp; Setup'!$BS$4, $B1462&gt;'Intro &amp; Setup'!$BS$2), "X", ""))</f>
        <v/>
      </c>
      <c r="Q1462" s="19" t="str">
        <f t="shared" si="67"/>
        <v/>
      </c>
      <c r="S1462" s="75">
        <f t="shared" si="68"/>
        <v>0</v>
      </c>
    </row>
    <row r="1463" spans="1:19" x14ac:dyDescent="0.25">
      <c r="A1463" s="55"/>
      <c r="B1463" s="111"/>
      <c r="C1463" s="112"/>
      <c r="D1463" s="113"/>
      <c r="E1463" s="113"/>
      <c r="F1463" s="112"/>
      <c r="G1463" s="114"/>
      <c r="H1463" s="115"/>
      <c r="I1463" s="55"/>
      <c r="L1463" s="53" t="str">
        <f>IF(OR(F1463="", G1463=""), "", IFERROR(INDEX('Sub Contractors'!$C$11:$C$49, MATCH(F1463, 'Sub Contractors'!$B$11:$B$49, 0)), ""))</f>
        <v/>
      </c>
      <c r="M1463" s="44" t="str">
        <f t="shared" si="66"/>
        <v/>
      </c>
      <c r="O1463" s="19" t="str">
        <f>IF($B1463="", "", IF(OR($B1463&lt;'Intro &amp; Setup'!$BS$4, $B1463&gt;'Intro &amp; Setup'!$BS$2), "X", ""))</f>
        <v/>
      </c>
      <c r="Q1463" s="19" t="str">
        <f t="shared" si="67"/>
        <v/>
      </c>
      <c r="S1463" s="75">
        <f t="shared" si="68"/>
        <v>0</v>
      </c>
    </row>
    <row r="1464" spans="1:19" x14ac:dyDescent="0.25">
      <c r="A1464" s="55"/>
      <c r="B1464" s="111"/>
      <c r="C1464" s="112"/>
      <c r="D1464" s="113"/>
      <c r="E1464" s="113"/>
      <c r="F1464" s="112"/>
      <c r="G1464" s="114"/>
      <c r="H1464" s="115"/>
      <c r="I1464" s="55"/>
      <c r="L1464" s="53" t="str">
        <f>IF(OR(F1464="", G1464=""), "", IFERROR(INDEX('Sub Contractors'!$C$11:$C$49, MATCH(F1464, 'Sub Contractors'!$B$11:$B$49, 0)), ""))</f>
        <v/>
      </c>
      <c r="M1464" s="44" t="str">
        <f t="shared" si="66"/>
        <v/>
      </c>
      <c r="O1464" s="19" t="str">
        <f>IF($B1464="", "", IF(OR($B1464&lt;'Intro &amp; Setup'!$BS$4, $B1464&gt;'Intro &amp; Setup'!$BS$2), "X", ""))</f>
        <v/>
      </c>
      <c r="Q1464" s="19" t="str">
        <f t="shared" si="67"/>
        <v/>
      </c>
      <c r="S1464" s="75">
        <f t="shared" si="68"/>
        <v>0</v>
      </c>
    </row>
    <row r="1465" spans="1:19" x14ac:dyDescent="0.25">
      <c r="A1465" s="55"/>
      <c r="B1465" s="111"/>
      <c r="C1465" s="112"/>
      <c r="D1465" s="113"/>
      <c r="E1465" s="113"/>
      <c r="F1465" s="112"/>
      <c r="G1465" s="114"/>
      <c r="H1465" s="115"/>
      <c r="I1465" s="55"/>
      <c r="L1465" s="53" t="str">
        <f>IF(OR(F1465="", G1465=""), "", IFERROR(INDEX('Sub Contractors'!$C$11:$C$49, MATCH(F1465, 'Sub Contractors'!$B$11:$B$49, 0)), ""))</f>
        <v/>
      </c>
      <c r="M1465" s="44" t="str">
        <f t="shared" si="66"/>
        <v/>
      </c>
      <c r="O1465" s="19" t="str">
        <f>IF($B1465="", "", IF(OR($B1465&lt;'Intro &amp; Setup'!$BS$4, $B1465&gt;'Intro &amp; Setup'!$BS$2), "X", ""))</f>
        <v/>
      </c>
      <c r="Q1465" s="19" t="str">
        <f t="shared" si="67"/>
        <v/>
      </c>
      <c r="S1465" s="75">
        <f t="shared" si="68"/>
        <v>0</v>
      </c>
    </row>
    <row r="1466" spans="1:19" x14ac:dyDescent="0.25">
      <c r="A1466" s="55"/>
      <c r="B1466" s="111"/>
      <c r="C1466" s="112"/>
      <c r="D1466" s="113"/>
      <c r="E1466" s="113"/>
      <c r="F1466" s="112"/>
      <c r="G1466" s="114"/>
      <c r="H1466" s="115"/>
      <c r="I1466" s="55"/>
      <c r="L1466" s="53" t="str">
        <f>IF(OR(F1466="", G1466=""), "", IFERROR(INDEX('Sub Contractors'!$C$11:$C$49, MATCH(F1466, 'Sub Contractors'!$B$11:$B$49, 0)), ""))</f>
        <v/>
      </c>
      <c r="M1466" s="44" t="str">
        <f t="shared" si="66"/>
        <v/>
      </c>
      <c r="O1466" s="19" t="str">
        <f>IF($B1466="", "", IF(OR($B1466&lt;'Intro &amp; Setup'!$BS$4, $B1466&gt;'Intro &amp; Setup'!$BS$2), "X", ""))</f>
        <v/>
      </c>
      <c r="Q1466" s="19" t="str">
        <f t="shared" si="67"/>
        <v/>
      </c>
      <c r="S1466" s="75">
        <f t="shared" si="68"/>
        <v>0</v>
      </c>
    </row>
    <row r="1467" spans="1:19" x14ac:dyDescent="0.25">
      <c r="A1467" s="55"/>
      <c r="B1467" s="111"/>
      <c r="C1467" s="112"/>
      <c r="D1467" s="113"/>
      <c r="E1467" s="113"/>
      <c r="F1467" s="112"/>
      <c r="G1467" s="114"/>
      <c r="H1467" s="115"/>
      <c r="I1467" s="55"/>
      <c r="L1467" s="53" t="str">
        <f>IF(OR(F1467="", G1467=""), "", IFERROR(INDEX('Sub Contractors'!$C$11:$C$49, MATCH(F1467, 'Sub Contractors'!$B$11:$B$49, 0)), ""))</f>
        <v/>
      </c>
      <c r="M1467" s="44" t="str">
        <f t="shared" si="66"/>
        <v/>
      </c>
      <c r="O1467" s="19" t="str">
        <f>IF($B1467="", "", IF(OR($B1467&lt;'Intro &amp; Setup'!$BS$4, $B1467&gt;'Intro &amp; Setup'!$BS$2), "X", ""))</f>
        <v/>
      </c>
      <c r="Q1467" s="19" t="str">
        <f t="shared" si="67"/>
        <v/>
      </c>
      <c r="S1467" s="75">
        <f t="shared" si="68"/>
        <v>0</v>
      </c>
    </row>
    <row r="1468" spans="1:19" x14ac:dyDescent="0.25">
      <c r="A1468" s="55"/>
      <c r="B1468" s="111"/>
      <c r="C1468" s="112"/>
      <c r="D1468" s="113"/>
      <c r="E1468" s="113"/>
      <c r="F1468" s="112"/>
      <c r="G1468" s="114"/>
      <c r="H1468" s="115"/>
      <c r="I1468" s="55"/>
      <c r="L1468" s="53" t="str">
        <f>IF(OR(F1468="", G1468=""), "", IFERROR(INDEX('Sub Contractors'!$C$11:$C$49, MATCH(F1468, 'Sub Contractors'!$B$11:$B$49, 0)), ""))</f>
        <v/>
      </c>
      <c r="M1468" s="44" t="str">
        <f t="shared" si="66"/>
        <v/>
      </c>
      <c r="O1468" s="19" t="str">
        <f>IF($B1468="", "", IF(OR($B1468&lt;'Intro &amp; Setup'!$BS$4, $B1468&gt;'Intro &amp; Setup'!$BS$2), "X", ""))</f>
        <v/>
      </c>
      <c r="Q1468" s="19" t="str">
        <f t="shared" si="67"/>
        <v/>
      </c>
      <c r="S1468" s="75">
        <f t="shared" si="68"/>
        <v>0</v>
      </c>
    </row>
    <row r="1469" spans="1:19" x14ac:dyDescent="0.25">
      <c r="A1469" s="55"/>
      <c r="B1469" s="111"/>
      <c r="C1469" s="112"/>
      <c r="D1469" s="113"/>
      <c r="E1469" s="113"/>
      <c r="F1469" s="112"/>
      <c r="G1469" s="114"/>
      <c r="H1469" s="115"/>
      <c r="I1469" s="55"/>
      <c r="L1469" s="53" t="str">
        <f>IF(OR(F1469="", G1469=""), "", IFERROR(INDEX('Sub Contractors'!$C$11:$C$49, MATCH(F1469, 'Sub Contractors'!$B$11:$B$49, 0)), ""))</f>
        <v/>
      </c>
      <c r="M1469" s="44" t="str">
        <f t="shared" si="66"/>
        <v/>
      </c>
      <c r="O1469" s="19" t="str">
        <f>IF($B1469="", "", IF(OR($B1469&lt;'Intro &amp; Setup'!$BS$4, $B1469&gt;'Intro &amp; Setup'!$BS$2), "X", ""))</f>
        <v/>
      </c>
      <c r="Q1469" s="19" t="str">
        <f t="shared" si="67"/>
        <v/>
      </c>
      <c r="S1469" s="75">
        <f t="shared" si="68"/>
        <v>0</v>
      </c>
    </row>
    <row r="1470" spans="1:19" x14ac:dyDescent="0.25">
      <c r="A1470" s="55"/>
      <c r="B1470" s="111"/>
      <c r="C1470" s="112"/>
      <c r="D1470" s="113"/>
      <c r="E1470" s="113"/>
      <c r="F1470" s="112"/>
      <c r="G1470" s="114"/>
      <c r="H1470" s="115"/>
      <c r="I1470" s="55"/>
      <c r="L1470" s="53" t="str">
        <f>IF(OR(F1470="", G1470=""), "", IFERROR(INDEX('Sub Contractors'!$C$11:$C$49, MATCH(F1470, 'Sub Contractors'!$B$11:$B$49, 0)), ""))</f>
        <v/>
      </c>
      <c r="M1470" s="44" t="str">
        <f t="shared" si="66"/>
        <v/>
      </c>
      <c r="O1470" s="19" t="str">
        <f>IF($B1470="", "", IF(OR($B1470&lt;'Intro &amp; Setup'!$BS$4, $B1470&gt;'Intro &amp; Setup'!$BS$2), "X", ""))</f>
        <v/>
      </c>
      <c r="Q1470" s="19" t="str">
        <f t="shared" si="67"/>
        <v/>
      </c>
      <c r="S1470" s="75">
        <f t="shared" si="68"/>
        <v>0</v>
      </c>
    </row>
    <row r="1471" spans="1:19" x14ac:dyDescent="0.25">
      <c r="A1471" s="55"/>
      <c r="B1471" s="111"/>
      <c r="C1471" s="112"/>
      <c r="D1471" s="113"/>
      <c r="E1471" s="113"/>
      <c r="F1471" s="112"/>
      <c r="G1471" s="114"/>
      <c r="H1471" s="115"/>
      <c r="I1471" s="55"/>
      <c r="L1471" s="53" t="str">
        <f>IF(OR(F1471="", G1471=""), "", IFERROR(INDEX('Sub Contractors'!$C$11:$C$49, MATCH(F1471, 'Sub Contractors'!$B$11:$B$49, 0)), ""))</f>
        <v/>
      </c>
      <c r="M1471" s="44" t="str">
        <f t="shared" si="66"/>
        <v/>
      </c>
      <c r="O1471" s="19" t="str">
        <f>IF($B1471="", "", IF(OR($B1471&lt;'Intro &amp; Setup'!$BS$4, $B1471&gt;'Intro &amp; Setup'!$BS$2), "X", ""))</f>
        <v/>
      </c>
      <c r="Q1471" s="19" t="str">
        <f t="shared" si="67"/>
        <v/>
      </c>
      <c r="S1471" s="75">
        <f t="shared" si="68"/>
        <v>0</v>
      </c>
    </row>
    <row r="1472" spans="1:19" x14ac:dyDescent="0.25">
      <c r="A1472" s="55"/>
      <c r="B1472" s="111"/>
      <c r="C1472" s="112"/>
      <c r="D1472" s="113"/>
      <c r="E1472" s="113"/>
      <c r="F1472" s="112"/>
      <c r="G1472" s="114"/>
      <c r="H1472" s="115"/>
      <c r="I1472" s="55"/>
      <c r="L1472" s="53" t="str">
        <f>IF(OR(F1472="", G1472=""), "", IFERROR(INDEX('Sub Contractors'!$C$11:$C$49, MATCH(F1472, 'Sub Contractors'!$B$11:$B$49, 0)), ""))</f>
        <v/>
      </c>
      <c r="M1472" s="44" t="str">
        <f t="shared" si="66"/>
        <v/>
      </c>
      <c r="O1472" s="19" t="str">
        <f>IF($B1472="", "", IF(OR($B1472&lt;'Intro &amp; Setup'!$BS$4, $B1472&gt;'Intro &amp; Setup'!$BS$2), "X", ""))</f>
        <v/>
      </c>
      <c r="Q1472" s="19" t="str">
        <f t="shared" si="67"/>
        <v/>
      </c>
      <c r="S1472" s="75">
        <f t="shared" si="68"/>
        <v>0</v>
      </c>
    </row>
    <row r="1473" spans="1:19" x14ac:dyDescent="0.25">
      <c r="A1473" s="55"/>
      <c r="B1473" s="111"/>
      <c r="C1473" s="112"/>
      <c r="D1473" s="113"/>
      <c r="E1473" s="113"/>
      <c r="F1473" s="112"/>
      <c r="G1473" s="114"/>
      <c r="H1473" s="115"/>
      <c r="I1473" s="55"/>
      <c r="L1473" s="53" t="str">
        <f>IF(OR(F1473="", G1473=""), "", IFERROR(INDEX('Sub Contractors'!$C$11:$C$49, MATCH(F1473, 'Sub Contractors'!$B$11:$B$49, 0)), ""))</f>
        <v/>
      </c>
      <c r="M1473" s="44" t="str">
        <f t="shared" si="66"/>
        <v/>
      </c>
      <c r="O1473" s="19" t="str">
        <f>IF($B1473="", "", IF(OR($B1473&lt;'Intro &amp; Setup'!$BS$4, $B1473&gt;'Intro &amp; Setup'!$BS$2), "X", ""))</f>
        <v/>
      </c>
      <c r="Q1473" s="19" t="str">
        <f t="shared" si="67"/>
        <v/>
      </c>
      <c r="S1473" s="75">
        <f t="shared" si="68"/>
        <v>0</v>
      </c>
    </row>
    <row r="1474" spans="1:19" x14ac:dyDescent="0.25">
      <c r="A1474" s="55"/>
      <c r="B1474" s="111"/>
      <c r="C1474" s="112"/>
      <c r="D1474" s="113"/>
      <c r="E1474" s="113"/>
      <c r="F1474" s="112"/>
      <c r="G1474" s="114"/>
      <c r="H1474" s="115"/>
      <c r="I1474" s="55"/>
      <c r="L1474" s="53" t="str">
        <f>IF(OR(F1474="", G1474=""), "", IFERROR(INDEX('Sub Contractors'!$C$11:$C$49, MATCH(F1474, 'Sub Contractors'!$B$11:$B$49, 0)), ""))</f>
        <v/>
      </c>
      <c r="M1474" s="44" t="str">
        <f t="shared" si="66"/>
        <v/>
      </c>
      <c r="O1474" s="19" t="str">
        <f>IF($B1474="", "", IF(OR($B1474&lt;'Intro &amp; Setup'!$BS$4, $B1474&gt;'Intro &amp; Setup'!$BS$2), "X", ""))</f>
        <v/>
      </c>
      <c r="Q1474" s="19" t="str">
        <f t="shared" si="67"/>
        <v/>
      </c>
      <c r="S1474" s="75">
        <f t="shared" si="68"/>
        <v>0</v>
      </c>
    </row>
    <row r="1475" spans="1:19" x14ac:dyDescent="0.25">
      <c r="A1475" s="55"/>
      <c r="B1475" s="111"/>
      <c r="C1475" s="112"/>
      <c r="D1475" s="113"/>
      <c r="E1475" s="113"/>
      <c r="F1475" s="112"/>
      <c r="G1475" s="114"/>
      <c r="H1475" s="115"/>
      <c r="I1475" s="55"/>
      <c r="L1475" s="53" t="str">
        <f>IF(OR(F1475="", G1475=""), "", IFERROR(INDEX('Sub Contractors'!$C$11:$C$49, MATCH(F1475, 'Sub Contractors'!$B$11:$B$49, 0)), ""))</f>
        <v/>
      </c>
      <c r="M1475" s="44" t="str">
        <f t="shared" si="66"/>
        <v/>
      </c>
      <c r="O1475" s="19" t="str">
        <f>IF($B1475="", "", IF(OR($B1475&lt;'Intro &amp; Setup'!$BS$4, $B1475&gt;'Intro &amp; Setup'!$BS$2), "X", ""))</f>
        <v/>
      </c>
      <c r="Q1475" s="19" t="str">
        <f t="shared" si="67"/>
        <v/>
      </c>
      <c r="S1475" s="75">
        <f t="shared" si="68"/>
        <v>0</v>
      </c>
    </row>
    <row r="1476" spans="1:19" x14ac:dyDescent="0.25">
      <c r="A1476" s="55"/>
      <c r="B1476" s="111"/>
      <c r="C1476" s="112"/>
      <c r="D1476" s="113"/>
      <c r="E1476" s="113"/>
      <c r="F1476" s="112"/>
      <c r="G1476" s="114"/>
      <c r="H1476" s="115"/>
      <c r="I1476" s="55"/>
      <c r="L1476" s="53" t="str">
        <f>IF(OR(F1476="", G1476=""), "", IFERROR(INDEX('Sub Contractors'!$C$11:$C$49, MATCH(F1476, 'Sub Contractors'!$B$11:$B$49, 0)), ""))</f>
        <v/>
      </c>
      <c r="M1476" s="44" t="str">
        <f t="shared" si="66"/>
        <v/>
      </c>
      <c r="O1476" s="19" t="str">
        <f>IF($B1476="", "", IF(OR($B1476&lt;'Intro &amp; Setup'!$BS$4, $B1476&gt;'Intro &amp; Setup'!$BS$2), "X", ""))</f>
        <v/>
      </c>
      <c r="Q1476" s="19" t="str">
        <f t="shared" si="67"/>
        <v/>
      </c>
      <c r="S1476" s="75">
        <f t="shared" si="68"/>
        <v>0</v>
      </c>
    </row>
    <row r="1477" spans="1:19" x14ac:dyDescent="0.25">
      <c r="A1477" s="55"/>
      <c r="B1477" s="111"/>
      <c r="C1477" s="112"/>
      <c r="D1477" s="113"/>
      <c r="E1477" s="113"/>
      <c r="F1477" s="112"/>
      <c r="G1477" s="114"/>
      <c r="H1477" s="115"/>
      <c r="I1477" s="55"/>
      <c r="L1477" s="53" t="str">
        <f>IF(OR(F1477="", G1477=""), "", IFERROR(INDEX('Sub Contractors'!$C$11:$C$49, MATCH(F1477, 'Sub Contractors'!$B$11:$B$49, 0)), ""))</f>
        <v/>
      </c>
      <c r="M1477" s="44" t="str">
        <f t="shared" si="66"/>
        <v/>
      </c>
      <c r="O1477" s="19" t="str">
        <f>IF($B1477="", "", IF(OR($B1477&lt;'Intro &amp; Setup'!$BS$4, $B1477&gt;'Intro &amp; Setup'!$BS$2), "X", ""))</f>
        <v/>
      </c>
      <c r="Q1477" s="19" t="str">
        <f t="shared" si="67"/>
        <v/>
      </c>
      <c r="S1477" s="75">
        <f t="shared" si="68"/>
        <v>0</v>
      </c>
    </row>
    <row r="1478" spans="1:19" x14ac:dyDescent="0.25">
      <c r="A1478" s="55"/>
      <c r="B1478" s="111"/>
      <c r="C1478" s="112"/>
      <c r="D1478" s="113"/>
      <c r="E1478" s="113"/>
      <c r="F1478" s="112"/>
      <c r="G1478" s="114"/>
      <c r="H1478" s="115"/>
      <c r="I1478" s="55"/>
      <c r="L1478" s="53" t="str">
        <f>IF(OR(F1478="", G1478=""), "", IFERROR(INDEX('Sub Contractors'!$C$11:$C$49, MATCH(F1478, 'Sub Contractors'!$B$11:$B$49, 0)), ""))</f>
        <v/>
      </c>
      <c r="M1478" s="44" t="str">
        <f t="shared" si="66"/>
        <v/>
      </c>
      <c r="O1478" s="19" t="str">
        <f>IF($B1478="", "", IF(OR($B1478&lt;'Intro &amp; Setup'!$BS$4, $B1478&gt;'Intro &amp; Setup'!$BS$2), "X", ""))</f>
        <v/>
      </c>
      <c r="Q1478" s="19" t="str">
        <f t="shared" si="67"/>
        <v/>
      </c>
      <c r="S1478" s="75">
        <f t="shared" si="68"/>
        <v>0</v>
      </c>
    </row>
    <row r="1479" spans="1:19" x14ac:dyDescent="0.25">
      <c r="A1479" s="55"/>
      <c r="B1479" s="111"/>
      <c r="C1479" s="112"/>
      <c r="D1479" s="113"/>
      <c r="E1479" s="113"/>
      <c r="F1479" s="112"/>
      <c r="G1479" s="114"/>
      <c r="H1479" s="115"/>
      <c r="I1479" s="55"/>
      <c r="L1479" s="53" t="str">
        <f>IF(OR(F1479="", G1479=""), "", IFERROR(INDEX('Sub Contractors'!$C$11:$C$49, MATCH(F1479, 'Sub Contractors'!$B$11:$B$49, 0)), ""))</f>
        <v/>
      </c>
      <c r="M1479" s="44" t="str">
        <f t="shared" si="66"/>
        <v/>
      </c>
      <c r="O1479" s="19" t="str">
        <f>IF($B1479="", "", IF(OR($B1479&lt;'Intro &amp; Setup'!$BS$4, $B1479&gt;'Intro &amp; Setup'!$BS$2), "X", ""))</f>
        <v/>
      </c>
      <c r="Q1479" s="19" t="str">
        <f t="shared" si="67"/>
        <v/>
      </c>
      <c r="S1479" s="75">
        <f t="shared" si="68"/>
        <v>0</v>
      </c>
    </row>
    <row r="1480" spans="1:19" x14ac:dyDescent="0.25">
      <c r="A1480" s="55"/>
      <c r="B1480" s="111"/>
      <c r="C1480" s="112"/>
      <c r="D1480" s="113"/>
      <c r="E1480" s="113"/>
      <c r="F1480" s="112"/>
      <c r="G1480" s="114"/>
      <c r="H1480" s="115"/>
      <c r="I1480" s="55"/>
      <c r="L1480" s="53" t="str">
        <f>IF(OR(F1480="", G1480=""), "", IFERROR(INDEX('Sub Contractors'!$C$11:$C$49, MATCH(F1480, 'Sub Contractors'!$B$11:$B$49, 0)), ""))</f>
        <v/>
      </c>
      <c r="M1480" s="44" t="str">
        <f t="shared" si="66"/>
        <v/>
      </c>
      <c r="O1480" s="19" t="str">
        <f>IF($B1480="", "", IF(OR($B1480&lt;'Intro &amp; Setup'!$BS$4, $B1480&gt;'Intro &amp; Setup'!$BS$2), "X", ""))</f>
        <v/>
      </c>
      <c r="Q1480" s="19" t="str">
        <f t="shared" si="67"/>
        <v/>
      </c>
      <c r="S1480" s="75">
        <f t="shared" si="68"/>
        <v>0</v>
      </c>
    </row>
    <row r="1481" spans="1:19" x14ac:dyDescent="0.25">
      <c r="A1481" s="55"/>
      <c r="B1481" s="111"/>
      <c r="C1481" s="112"/>
      <c r="D1481" s="113"/>
      <c r="E1481" s="113"/>
      <c r="F1481" s="112"/>
      <c r="G1481" s="114"/>
      <c r="H1481" s="115"/>
      <c r="I1481" s="55"/>
      <c r="L1481" s="53" t="str">
        <f>IF(OR(F1481="", G1481=""), "", IFERROR(INDEX('Sub Contractors'!$C$11:$C$49, MATCH(F1481, 'Sub Contractors'!$B$11:$B$49, 0)), ""))</f>
        <v/>
      </c>
      <c r="M1481" s="44" t="str">
        <f t="shared" si="66"/>
        <v/>
      </c>
      <c r="O1481" s="19" t="str">
        <f>IF($B1481="", "", IF(OR($B1481&lt;'Intro &amp; Setup'!$BS$4, $B1481&gt;'Intro &amp; Setup'!$BS$2), "X", ""))</f>
        <v/>
      </c>
      <c r="Q1481" s="19" t="str">
        <f t="shared" si="67"/>
        <v/>
      </c>
      <c r="S1481" s="75">
        <f t="shared" si="68"/>
        <v>0</v>
      </c>
    </row>
    <row r="1482" spans="1:19" x14ac:dyDescent="0.25">
      <c r="A1482" s="55"/>
      <c r="B1482" s="111"/>
      <c r="C1482" s="112"/>
      <c r="D1482" s="113"/>
      <c r="E1482" s="113"/>
      <c r="F1482" s="112"/>
      <c r="G1482" s="114"/>
      <c r="H1482" s="115"/>
      <c r="I1482" s="55"/>
      <c r="L1482" s="53" t="str">
        <f>IF(OR(F1482="", G1482=""), "", IFERROR(INDEX('Sub Contractors'!$C$11:$C$49, MATCH(F1482, 'Sub Contractors'!$B$11:$B$49, 0)), ""))</f>
        <v/>
      </c>
      <c r="M1482" s="44" t="str">
        <f t="shared" si="66"/>
        <v/>
      </c>
      <c r="O1482" s="19" t="str">
        <f>IF($B1482="", "", IF(OR($B1482&lt;'Intro &amp; Setup'!$BS$4, $B1482&gt;'Intro &amp; Setup'!$BS$2), "X", ""))</f>
        <v/>
      </c>
      <c r="Q1482" s="19" t="str">
        <f t="shared" si="67"/>
        <v/>
      </c>
      <c r="S1482" s="75">
        <f t="shared" si="68"/>
        <v>0</v>
      </c>
    </row>
    <row r="1483" spans="1:19" x14ac:dyDescent="0.25">
      <c r="A1483" s="55"/>
      <c r="B1483" s="111"/>
      <c r="C1483" s="112"/>
      <c r="D1483" s="113"/>
      <c r="E1483" s="113"/>
      <c r="F1483" s="112"/>
      <c r="G1483" s="114"/>
      <c r="H1483" s="115"/>
      <c r="I1483" s="55"/>
      <c r="L1483" s="53" t="str">
        <f>IF(OR(F1483="", G1483=""), "", IFERROR(INDEX('Sub Contractors'!$C$11:$C$49, MATCH(F1483, 'Sub Contractors'!$B$11:$B$49, 0)), ""))</f>
        <v/>
      </c>
      <c r="M1483" s="44" t="str">
        <f t="shared" si="66"/>
        <v/>
      </c>
      <c r="O1483" s="19" t="str">
        <f>IF($B1483="", "", IF(OR($B1483&lt;'Intro &amp; Setup'!$BS$4, $B1483&gt;'Intro &amp; Setup'!$BS$2), "X", ""))</f>
        <v/>
      </c>
      <c r="Q1483" s="19" t="str">
        <f t="shared" si="67"/>
        <v/>
      </c>
      <c r="S1483" s="75">
        <f t="shared" si="68"/>
        <v>0</v>
      </c>
    </row>
    <row r="1484" spans="1:19" x14ac:dyDescent="0.25">
      <c r="A1484" s="55"/>
      <c r="B1484" s="111"/>
      <c r="C1484" s="112"/>
      <c r="D1484" s="113"/>
      <c r="E1484" s="113"/>
      <c r="F1484" s="112"/>
      <c r="G1484" s="114"/>
      <c r="H1484" s="115"/>
      <c r="I1484" s="55"/>
      <c r="L1484" s="53" t="str">
        <f>IF(OR(F1484="", G1484=""), "", IFERROR(INDEX('Sub Contractors'!$C$11:$C$49, MATCH(F1484, 'Sub Contractors'!$B$11:$B$49, 0)), ""))</f>
        <v/>
      </c>
      <c r="M1484" s="44" t="str">
        <f t="shared" ref="M1484:M1547" si="69">IF($L1484="", "", $L1484*$G1484*24)</f>
        <v/>
      </c>
      <c r="O1484" s="19" t="str">
        <f>IF($B1484="", "", IF(OR($B1484&lt;'Intro &amp; Setup'!$BS$4, $B1484&gt;'Intro &amp; Setup'!$BS$2), "X", ""))</f>
        <v/>
      </c>
      <c r="Q1484" s="19" t="str">
        <f t="shared" ref="Q1484:Q1547" si="70">IF($B1484="", "", TEXT($B1484, "mmm yyyy"))</f>
        <v/>
      </c>
      <c r="S1484" s="75">
        <f t="shared" ref="S1484:S1547" si="71">$E1484-$D1484-$H1484</f>
        <v>0</v>
      </c>
    </row>
    <row r="1485" spans="1:19" x14ac:dyDescent="0.25">
      <c r="A1485" s="55"/>
      <c r="B1485" s="111"/>
      <c r="C1485" s="112"/>
      <c r="D1485" s="113"/>
      <c r="E1485" s="113"/>
      <c r="F1485" s="112"/>
      <c r="G1485" s="114"/>
      <c r="H1485" s="115"/>
      <c r="I1485" s="55"/>
      <c r="L1485" s="53" t="str">
        <f>IF(OR(F1485="", G1485=""), "", IFERROR(INDEX('Sub Contractors'!$C$11:$C$49, MATCH(F1485, 'Sub Contractors'!$B$11:$B$49, 0)), ""))</f>
        <v/>
      </c>
      <c r="M1485" s="44" t="str">
        <f t="shared" si="69"/>
        <v/>
      </c>
      <c r="O1485" s="19" t="str">
        <f>IF($B1485="", "", IF(OR($B1485&lt;'Intro &amp; Setup'!$BS$4, $B1485&gt;'Intro &amp; Setup'!$BS$2), "X", ""))</f>
        <v/>
      </c>
      <c r="Q1485" s="19" t="str">
        <f t="shared" si="70"/>
        <v/>
      </c>
      <c r="S1485" s="75">
        <f t="shared" si="71"/>
        <v>0</v>
      </c>
    </row>
    <row r="1486" spans="1:19" x14ac:dyDescent="0.25">
      <c r="A1486" s="55"/>
      <c r="B1486" s="111"/>
      <c r="C1486" s="112"/>
      <c r="D1486" s="113"/>
      <c r="E1486" s="113"/>
      <c r="F1486" s="112"/>
      <c r="G1486" s="114"/>
      <c r="H1486" s="115"/>
      <c r="I1486" s="55"/>
      <c r="L1486" s="53" t="str">
        <f>IF(OR(F1486="", G1486=""), "", IFERROR(INDEX('Sub Contractors'!$C$11:$C$49, MATCH(F1486, 'Sub Contractors'!$B$11:$B$49, 0)), ""))</f>
        <v/>
      </c>
      <c r="M1486" s="44" t="str">
        <f t="shared" si="69"/>
        <v/>
      </c>
      <c r="O1486" s="19" t="str">
        <f>IF($B1486="", "", IF(OR($B1486&lt;'Intro &amp; Setup'!$BS$4, $B1486&gt;'Intro &amp; Setup'!$BS$2), "X", ""))</f>
        <v/>
      </c>
      <c r="Q1486" s="19" t="str">
        <f t="shared" si="70"/>
        <v/>
      </c>
      <c r="S1486" s="75">
        <f t="shared" si="71"/>
        <v>0</v>
      </c>
    </row>
    <row r="1487" spans="1:19" x14ac:dyDescent="0.25">
      <c r="A1487" s="55"/>
      <c r="B1487" s="111"/>
      <c r="C1487" s="112"/>
      <c r="D1487" s="113"/>
      <c r="E1487" s="113"/>
      <c r="F1487" s="112"/>
      <c r="G1487" s="114"/>
      <c r="H1487" s="115"/>
      <c r="I1487" s="55"/>
      <c r="L1487" s="53" t="str">
        <f>IF(OR(F1487="", G1487=""), "", IFERROR(INDEX('Sub Contractors'!$C$11:$C$49, MATCH(F1487, 'Sub Contractors'!$B$11:$B$49, 0)), ""))</f>
        <v/>
      </c>
      <c r="M1487" s="44" t="str">
        <f t="shared" si="69"/>
        <v/>
      </c>
      <c r="O1487" s="19" t="str">
        <f>IF($B1487="", "", IF(OR($B1487&lt;'Intro &amp; Setup'!$BS$4, $B1487&gt;'Intro &amp; Setup'!$BS$2), "X", ""))</f>
        <v/>
      </c>
      <c r="Q1487" s="19" t="str">
        <f t="shared" si="70"/>
        <v/>
      </c>
      <c r="S1487" s="75">
        <f t="shared" si="71"/>
        <v>0</v>
      </c>
    </row>
    <row r="1488" spans="1:19" x14ac:dyDescent="0.25">
      <c r="A1488" s="55"/>
      <c r="B1488" s="111"/>
      <c r="C1488" s="112"/>
      <c r="D1488" s="113"/>
      <c r="E1488" s="113"/>
      <c r="F1488" s="112"/>
      <c r="G1488" s="114"/>
      <c r="H1488" s="115"/>
      <c r="I1488" s="55"/>
      <c r="L1488" s="53" t="str">
        <f>IF(OR(F1488="", G1488=""), "", IFERROR(INDEX('Sub Contractors'!$C$11:$C$49, MATCH(F1488, 'Sub Contractors'!$B$11:$B$49, 0)), ""))</f>
        <v/>
      </c>
      <c r="M1488" s="44" t="str">
        <f t="shared" si="69"/>
        <v/>
      </c>
      <c r="O1488" s="19" t="str">
        <f>IF($B1488="", "", IF(OR($B1488&lt;'Intro &amp; Setup'!$BS$4, $B1488&gt;'Intro &amp; Setup'!$BS$2), "X", ""))</f>
        <v/>
      </c>
      <c r="Q1488" s="19" t="str">
        <f t="shared" si="70"/>
        <v/>
      </c>
      <c r="S1488" s="75">
        <f t="shared" si="71"/>
        <v>0</v>
      </c>
    </row>
    <row r="1489" spans="1:19" x14ac:dyDescent="0.25">
      <c r="A1489" s="55"/>
      <c r="B1489" s="111"/>
      <c r="C1489" s="112"/>
      <c r="D1489" s="113"/>
      <c r="E1489" s="113"/>
      <c r="F1489" s="112"/>
      <c r="G1489" s="114"/>
      <c r="H1489" s="115"/>
      <c r="I1489" s="55"/>
      <c r="L1489" s="53" t="str">
        <f>IF(OR(F1489="", G1489=""), "", IFERROR(INDEX('Sub Contractors'!$C$11:$C$49, MATCH(F1489, 'Sub Contractors'!$B$11:$B$49, 0)), ""))</f>
        <v/>
      </c>
      <c r="M1489" s="44" t="str">
        <f t="shared" si="69"/>
        <v/>
      </c>
      <c r="O1489" s="19" t="str">
        <f>IF($B1489="", "", IF(OR($B1489&lt;'Intro &amp; Setup'!$BS$4, $B1489&gt;'Intro &amp; Setup'!$BS$2), "X", ""))</f>
        <v/>
      </c>
      <c r="Q1489" s="19" t="str">
        <f t="shared" si="70"/>
        <v/>
      </c>
      <c r="S1489" s="75">
        <f t="shared" si="71"/>
        <v>0</v>
      </c>
    </row>
    <row r="1490" spans="1:19" x14ac:dyDescent="0.25">
      <c r="A1490" s="55"/>
      <c r="B1490" s="111"/>
      <c r="C1490" s="112"/>
      <c r="D1490" s="113"/>
      <c r="E1490" s="113"/>
      <c r="F1490" s="112"/>
      <c r="G1490" s="114"/>
      <c r="H1490" s="115"/>
      <c r="I1490" s="55"/>
      <c r="L1490" s="53" t="str">
        <f>IF(OR(F1490="", G1490=""), "", IFERROR(INDEX('Sub Contractors'!$C$11:$C$49, MATCH(F1490, 'Sub Contractors'!$B$11:$B$49, 0)), ""))</f>
        <v/>
      </c>
      <c r="M1490" s="44" t="str">
        <f t="shared" si="69"/>
        <v/>
      </c>
      <c r="O1490" s="19" t="str">
        <f>IF($B1490="", "", IF(OR($B1490&lt;'Intro &amp; Setup'!$BS$4, $B1490&gt;'Intro &amp; Setup'!$BS$2), "X", ""))</f>
        <v/>
      </c>
      <c r="Q1490" s="19" t="str">
        <f t="shared" si="70"/>
        <v/>
      </c>
      <c r="S1490" s="75">
        <f t="shared" si="71"/>
        <v>0</v>
      </c>
    </row>
    <row r="1491" spans="1:19" x14ac:dyDescent="0.25">
      <c r="A1491" s="55"/>
      <c r="B1491" s="111"/>
      <c r="C1491" s="112"/>
      <c r="D1491" s="113"/>
      <c r="E1491" s="113"/>
      <c r="F1491" s="112"/>
      <c r="G1491" s="114"/>
      <c r="H1491" s="115"/>
      <c r="I1491" s="55"/>
      <c r="L1491" s="53" t="str">
        <f>IF(OR(F1491="", G1491=""), "", IFERROR(INDEX('Sub Contractors'!$C$11:$C$49, MATCH(F1491, 'Sub Contractors'!$B$11:$B$49, 0)), ""))</f>
        <v/>
      </c>
      <c r="M1491" s="44" t="str">
        <f t="shared" si="69"/>
        <v/>
      </c>
      <c r="O1491" s="19" t="str">
        <f>IF($B1491="", "", IF(OR($B1491&lt;'Intro &amp; Setup'!$BS$4, $B1491&gt;'Intro &amp; Setup'!$BS$2), "X", ""))</f>
        <v/>
      </c>
      <c r="Q1491" s="19" t="str">
        <f t="shared" si="70"/>
        <v/>
      </c>
      <c r="S1491" s="75">
        <f t="shared" si="71"/>
        <v>0</v>
      </c>
    </row>
    <row r="1492" spans="1:19" x14ac:dyDescent="0.25">
      <c r="A1492" s="55"/>
      <c r="B1492" s="111"/>
      <c r="C1492" s="112"/>
      <c r="D1492" s="113"/>
      <c r="E1492" s="113"/>
      <c r="F1492" s="112"/>
      <c r="G1492" s="114"/>
      <c r="H1492" s="115"/>
      <c r="I1492" s="55"/>
      <c r="L1492" s="53" t="str">
        <f>IF(OR(F1492="", G1492=""), "", IFERROR(INDEX('Sub Contractors'!$C$11:$C$49, MATCH(F1492, 'Sub Contractors'!$B$11:$B$49, 0)), ""))</f>
        <v/>
      </c>
      <c r="M1492" s="44" t="str">
        <f t="shared" si="69"/>
        <v/>
      </c>
      <c r="O1492" s="19" t="str">
        <f>IF($B1492="", "", IF(OR($B1492&lt;'Intro &amp; Setup'!$BS$4, $B1492&gt;'Intro &amp; Setup'!$BS$2), "X", ""))</f>
        <v/>
      </c>
      <c r="Q1492" s="19" t="str">
        <f t="shared" si="70"/>
        <v/>
      </c>
      <c r="S1492" s="75">
        <f t="shared" si="71"/>
        <v>0</v>
      </c>
    </row>
    <row r="1493" spans="1:19" x14ac:dyDescent="0.25">
      <c r="A1493" s="55"/>
      <c r="B1493" s="111"/>
      <c r="C1493" s="112"/>
      <c r="D1493" s="113"/>
      <c r="E1493" s="113"/>
      <c r="F1493" s="112"/>
      <c r="G1493" s="114"/>
      <c r="H1493" s="115"/>
      <c r="I1493" s="55"/>
      <c r="L1493" s="53" t="str">
        <f>IF(OR(F1493="", G1493=""), "", IFERROR(INDEX('Sub Contractors'!$C$11:$C$49, MATCH(F1493, 'Sub Contractors'!$B$11:$B$49, 0)), ""))</f>
        <v/>
      </c>
      <c r="M1493" s="44" t="str">
        <f t="shared" si="69"/>
        <v/>
      </c>
      <c r="O1493" s="19" t="str">
        <f>IF($B1493="", "", IF(OR($B1493&lt;'Intro &amp; Setup'!$BS$4, $B1493&gt;'Intro &amp; Setup'!$BS$2), "X", ""))</f>
        <v/>
      </c>
      <c r="Q1493" s="19" t="str">
        <f t="shared" si="70"/>
        <v/>
      </c>
      <c r="S1493" s="75">
        <f t="shared" si="71"/>
        <v>0</v>
      </c>
    </row>
    <row r="1494" spans="1:19" x14ac:dyDescent="0.25">
      <c r="A1494" s="55"/>
      <c r="B1494" s="111"/>
      <c r="C1494" s="112"/>
      <c r="D1494" s="113"/>
      <c r="E1494" s="113"/>
      <c r="F1494" s="112"/>
      <c r="G1494" s="114"/>
      <c r="H1494" s="115"/>
      <c r="I1494" s="55"/>
      <c r="L1494" s="53" t="str">
        <f>IF(OR(F1494="", G1494=""), "", IFERROR(INDEX('Sub Contractors'!$C$11:$C$49, MATCH(F1494, 'Sub Contractors'!$B$11:$B$49, 0)), ""))</f>
        <v/>
      </c>
      <c r="M1494" s="44" t="str">
        <f t="shared" si="69"/>
        <v/>
      </c>
      <c r="O1494" s="19" t="str">
        <f>IF($B1494="", "", IF(OR($B1494&lt;'Intro &amp; Setup'!$BS$4, $B1494&gt;'Intro &amp; Setup'!$BS$2), "X", ""))</f>
        <v/>
      </c>
      <c r="Q1494" s="19" t="str">
        <f t="shared" si="70"/>
        <v/>
      </c>
      <c r="S1494" s="75">
        <f t="shared" si="71"/>
        <v>0</v>
      </c>
    </row>
    <row r="1495" spans="1:19" x14ac:dyDescent="0.25">
      <c r="A1495" s="55"/>
      <c r="B1495" s="111"/>
      <c r="C1495" s="112"/>
      <c r="D1495" s="113"/>
      <c r="E1495" s="113"/>
      <c r="F1495" s="112"/>
      <c r="G1495" s="114"/>
      <c r="H1495" s="115"/>
      <c r="I1495" s="55"/>
      <c r="L1495" s="53" t="str">
        <f>IF(OR(F1495="", G1495=""), "", IFERROR(INDEX('Sub Contractors'!$C$11:$C$49, MATCH(F1495, 'Sub Contractors'!$B$11:$B$49, 0)), ""))</f>
        <v/>
      </c>
      <c r="M1495" s="44" t="str">
        <f t="shared" si="69"/>
        <v/>
      </c>
      <c r="O1495" s="19" t="str">
        <f>IF($B1495="", "", IF(OR($B1495&lt;'Intro &amp; Setup'!$BS$4, $B1495&gt;'Intro &amp; Setup'!$BS$2), "X", ""))</f>
        <v/>
      </c>
      <c r="Q1495" s="19" t="str">
        <f t="shared" si="70"/>
        <v/>
      </c>
      <c r="S1495" s="75">
        <f t="shared" si="71"/>
        <v>0</v>
      </c>
    </row>
    <row r="1496" spans="1:19" x14ac:dyDescent="0.25">
      <c r="A1496" s="55"/>
      <c r="B1496" s="111"/>
      <c r="C1496" s="112"/>
      <c r="D1496" s="113"/>
      <c r="E1496" s="113"/>
      <c r="F1496" s="112"/>
      <c r="G1496" s="114"/>
      <c r="H1496" s="115"/>
      <c r="I1496" s="55"/>
      <c r="L1496" s="53" t="str">
        <f>IF(OR(F1496="", G1496=""), "", IFERROR(INDEX('Sub Contractors'!$C$11:$C$49, MATCH(F1496, 'Sub Contractors'!$B$11:$B$49, 0)), ""))</f>
        <v/>
      </c>
      <c r="M1496" s="44" t="str">
        <f t="shared" si="69"/>
        <v/>
      </c>
      <c r="O1496" s="19" t="str">
        <f>IF($B1496="", "", IF(OR($B1496&lt;'Intro &amp; Setup'!$BS$4, $B1496&gt;'Intro &amp; Setup'!$BS$2), "X", ""))</f>
        <v/>
      </c>
      <c r="Q1496" s="19" t="str">
        <f t="shared" si="70"/>
        <v/>
      </c>
      <c r="S1496" s="75">
        <f t="shared" si="71"/>
        <v>0</v>
      </c>
    </row>
    <row r="1497" spans="1:19" x14ac:dyDescent="0.25">
      <c r="A1497" s="55"/>
      <c r="B1497" s="111"/>
      <c r="C1497" s="112"/>
      <c r="D1497" s="113"/>
      <c r="E1497" s="113"/>
      <c r="F1497" s="112"/>
      <c r="G1497" s="114"/>
      <c r="H1497" s="115"/>
      <c r="I1497" s="55"/>
      <c r="L1497" s="53" t="str">
        <f>IF(OR(F1497="", G1497=""), "", IFERROR(INDEX('Sub Contractors'!$C$11:$C$49, MATCH(F1497, 'Sub Contractors'!$B$11:$B$49, 0)), ""))</f>
        <v/>
      </c>
      <c r="M1497" s="44" t="str">
        <f t="shared" si="69"/>
        <v/>
      </c>
      <c r="O1497" s="19" t="str">
        <f>IF($B1497="", "", IF(OR($B1497&lt;'Intro &amp; Setup'!$BS$4, $B1497&gt;'Intro &amp; Setup'!$BS$2), "X", ""))</f>
        <v/>
      </c>
      <c r="Q1497" s="19" t="str">
        <f t="shared" si="70"/>
        <v/>
      </c>
      <c r="S1497" s="75">
        <f t="shared" si="71"/>
        <v>0</v>
      </c>
    </row>
    <row r="1498" spans="1:19" x14ac:dyDescent="0.25">
      <c r="A1498" s="55"/>
      <c r="B1498" s="111"/>
      <c r="C1498" s="112"/>
      <c r="D1498" s="113"/>
      <c r="E1498" s="113"/>
      <c r="F1498" s="112"/>
      <c r="G1498" s="114"/>
      <c r="H1498" s="115"/>
      <c r="I1498" s="55"/>
      <c r="L1498" s="53" t="str">
        <f>IF(OR(F1498="", G1498=""), "", IFERROR(INDEX('Sub Contractors'!$C$11:$C$49, MATCH(F1498, 'Sub Contractors'!$B$11:$B$49, 0)), ""))</f>
        <v/>
      </c>
      <c r="M1498" s="44" t="str">
        <f t="shared" si="69"/>
        <v/>
      </c>
      <c r="O1498" s="19" t="str">
        <f>IF($B1498="", "", IF(OR($B1498&lt;'Intro &amp; Setup'!$BS$4, $B1498&gt;'Intro &amp; Setup'!$BS$2), "X", ""))</f>
        <v/>
      </c>
      <c r="Q1498" s="19" t="str">
        <f t="shared" si="70"/>
        <v/>
      </c>
      <c r="S1498" s="75">
        <f t="shared" si="71"/>
        <v>0</v>
      </c>
    </row>
    <row r="1499" spans="1:19" x14ac:dyDescent="0.25">
      <c r="A1499" s="55"/>
      <c r="B1499" s="111"/>
      <c r="C1499" s="112"/>
      <c r="D1499" s="113"/>
      <c r="E1499" s="113"/>
      <c r="F1499" s="112"/>
      <c r="G1499" s="114"/>
      <c r="H1499" s="115"/>
      <c r="I1499" s="55"/>
      <c r="L1499" s="53" t="str">
        <f>IF(OR(F1499="", G1499=""), "", IFERROR(INDEX('Sub Contractors'!$C$11:$C$49, MATCH(F1499, 'Sub Contractors'!$B$11:$B$49, 0)), ""))</f>
        <v/>
      </c>
      <c r="M1499" s="44" t="str">
        <f t="shared" si="69"/>
        <v/>
      </c>
      <c r="O1499" s="19" t="str">
        <f>IF($B1499="", "", IF(OR($B1499&lt;'Intro &amp; Setup'!$BS$4, $B1499&gt;'Intro &amp; Setup'!$BS$2), "X", ""))</f>
        <v/>
      </c>
      <c r="Q1499" s="19" t="str">
        <f t="shared" si="70"/>
        <v/>
      </c>
      <c r="S1499" s="75">
        <f t="shared" si="71"/>
        <v>0</v>
      </c>
    </row>
    <row r="1500" spans="1:19" x14ac:dyDescent="0.25">
      <c r="A1500" s="55"/>
      <c r="B1500" s="111"/>
      <c r="C1500" s="112"/>
      <c r="D1500" s="113"/>
      <c r="E1500" s="113"/>
      <c r="F1500" s="112"/>
      <c r="G1500" s="114"/>
      <c r="H1500" s="115"/>
      <c r="I1500" s="55"/>
      <c r="L1500" s="53" t="str">
        <f>IF(OR(F1500="", G1500=""), "", IFERROR(INDEX('Sub Contractors'!$C$11:$C$49, MATCH(F1500, 'Sub Contractors'!$B$11:$B$49, 0)), ""))</f>
        <v/>
      </c>
      <c r="M1500" s="44" t="str">
        <f t="shared" si="69"/>
        <v/>
      </c>
      <c r="O1500" s="19" t="str">
        <f>IF($B1500="", "", IF(OR($B1500&lt;'Intro &amp; Setup'!$BS$4, $B1500&gt;'Intro &amp; Setup'!$BS$2), "X", ""))</f>
        <v/>
      </c>
      <c r="Q1500" s="19" t="str">
        <f t="shared" si="70"/>
        <v/>
      </c>
      <c r="S1500" s="75">
        <f t="shared" si="71"/>
        <v>0</v>
      </c>
    </row>
    <row r="1501" spans="1:19" x14ac:dyDescent="0.25">
      <c r="A1501" s="55"/>
      <c r="B1501" s="111"/>
      <c r="C1501" s="112"/>
      <c r="D1501" s="113"/>
      <c r="E1501" s="113"/>
      <c r="F1501" s="112"/>
      <c r="G1501" s="114"/>
      <c r="H1501" s="115"/>
      <c r="I1501" s="55"/>
      <c r="L1501" s="53" t="str">
        <f>IF(OR(F1501="", G1501=""), "", IFERROR(INDEX('Sub Contractors'!$C$11:$C$49, MATCH(F1501, 'Sub Contractors'!$B$11:$B$49, 0)), ""))</f>
        <v/>
      </c>
      <c r="M1501" s="44" t="str">
        <f t="shared" si="69"/>
        <v/>
      </c>
      <c r="O1501" s="19" t="str">
        <f>IF($B1501="", "", IF(OR($B1501&lt;'Intro &amp; Setup'!$BS$4, $B1501&gt;'Intro &amp; Setup'!$BS$2), "X", ""))</f>
        <v/>
      </c>
      <c r="Q1501" s="19" t="str">
        <f t="shared" si="70"/>
        <v/>
      </c>
      <c r="S1501" s="75">
        <f t="shared" si="71"/>
        <v>0</v>
      </c>
    </row>
    <row r="1502" spans="1:19" x14ac:dyDescent="0.25">
      <c r="A1502" s="55"/>
      <c r="B1502" s="111"/>
      <c r="C1502" s="112"/>
      <c r="D1502" s="113"/>
      <c r="E1502" s="113"/>
      <c r="F1502" s="112"/>
      <c r="G1502" s="114"/>
      <c r="H1502" s="115"/>
      <c r="I1502" s="55"/>
      <c r="L1502" s="53" t="str">
        <f>IF(OR(F1502="", G1502=""), "", IFERROR(INDEX('Sub Contractors'!$C$11:$C$49, MATCH(F1502, 'Sub Contractors'!$B$11:$B$49, 0)), ""))</f>
        <v/>
      </c>
      <c r="M1502" s="44" t="str">
        <f t="shared" si="69"/>
        <v/>
      </c>
      <c r="O1502" s="19" t="str">
        <f>IF($B1502="", "", IF(OR($B1502&lt;'Intro &amp; Setup'!$BS$4, $B1502&gt;'Intro &amp; Setup'!$BS$2), "X", ""))</f>
        <v/>
      </c>
      <c r="Q1502" s="19" t="str">
        <f t="shared" si="70"/>
        <v/>
      </c>
      <c r="S1502" s="75">
        <f t="shared" si="71"/>
        <v>0</v>
      </c>
    </row>
    <row r="1503" spans="1:19" x14ac:dyDescent="0.25">
      <c r="A1503" s="55"/>
      <c r="B1503" s="111"/>
      <c r="C1503" s="112"/>
      <c r="D1503" s="113"/>
      <c r="E1503" s="113"/>
      <c r="F1503" s="112"/>
      <c r="G1503" s="114"/>
      <c r="H1503" s="115"/>
      <c r="I1503" s="55"/>
      <c r="L1503" s="53" t="str">
        <f>IF(OR(F1503="", G1503=""), "", IFERROR(INDEX('Sub Contractors'!$C$11:$C$49, MATCH(F1503, 'Sub Contractors'!$B$11:$B$49, 0)), ""))</f>
        <v/>
      </c>
      <c r="M1503" s="44" t="str">
        <f t="shared" si="69"/>
        <v/>
      </c>
      <c r="O1503" s="19" t="str">
        <f>IF($B1503="", "", IF(OR($B1503&lt;'Intro &amp; Setup'!$BS$4, $B1503&gt;'Intro &amp; Setup'!$BS$2), "X", ""))</f>
        <v/>
      </c>
      <c r="Q1503" s="19" t="str">
        <f t="shared" si="70"/>
        <v/>
      </c>
      <c r="S1503" s="75">
        <f t="shared" si="71"/>
        <v>0</v>
      </c>
    </row>
    <row r="1504" spans="1:19" x14ac:dyDescent="0.25">
      <c r="A1504" s="55"/>
      <c r="B1504" s="111"/>
      <c r="C1504" s="112"/>
      <c r="D1504" s="113"/>
      <c r="E1504" s="113"/>
      <c r="F1504" s="112"/>
      <c r="G1504" s="114"/>
      <c r="H1504" s="115"/>
      <c r="I1504" s="55"/>
      <c r="L1504" s="53" t="str">
        <f>IF(OR(F1504="", G1504=""), "", IFERROR(INDEX('Sub Contractors'!$C$11:$C$49, MATCH(F1504, 'Sub Contractors'!$B$11:$B$49, 0)), ""))</f>
        <v/>
      </c>
      <c r="M1504" s="44" t="str">
        <f t="shared" si="69"/>
        <v/>
      </c>
      <c r="O1504" s="19" t="str">
        <f>IF($B1504="", "", IF(OR($B1504&lt;'Intro &amp; Setup'!$BS$4, $B1504&gt;'Intro &amp; Setup'!$BS$2), "X", ""))</f>
        <v/>
      </c>
      <c r="Q1504" s="19" t="str">
        <f t="shared" si="70"/>
        <v/>
      </c>
      <c r="S1504" s="75">
        <f t="shared" si="71"/>
        <v>0</v>
      </c>
    </row>
    <row r="1505" spans="1:19" x14ac:dyDescent="0.25">
      <c r="A1505" s="55"/>
      <c r="B1505" s="111"/>
      <c r="C1505" s="112"/>
      <c r="D1505" s="113"/>
      <c r="E1505" s="113"/>
      <c r="F1505" s="112"/>
      <c r="G1505" s="114"/>
      <c r="H1505" s="115"/>
      <c r="I1505" s="55"/>
      <c r="L1505" s="53" t="str">
        <f>IF(OR(F1505="", G1505=""), "", IFERROR(INDEX('Sub Contractors'!$C$11:$C$49, MATCH(F1505, 'Sub Contractors'!$B$11:$B$49, 0)), ""))</f>
        <v/>
      </c>
      <c r="M1505" s="44" t="str">
        <f t="shared" si="69"/>
        <v/>
      </c>
      <c r="O1505" s="19" t="str">
        <f>IF($B1505="", "", IF(OR($B1505&lt;'Intro &amp; Setup'!$BS$4, $B1505&gt;'Intro &amp; Setup'!$BS$2), "X", ""))</f>
        <v/>
      </c>
      <c r="Q1505" s="19" t="str">
        <f t="shared" si="70"/>
        <v/>
      </c>
      <c r="S1505" s="75">
        <f t="shared" si="71"/>
        <v>0</v>
      </c>
    </row>
    <row r="1506" spans="1:19" x14ac:dyDescent="0.25">
      <c r="A1506" s="55"/>
      <c r="B1506" s="111"/>
      <c r="C1506" s="112"/>
      <c r="D1506" s="113"/>
      <c r="E1506" s="113"/>
      <c r="F1506" s="112"/>
      <c r="G1506" s="114"/>
      <c r="H1506" s="115"/>
      <c r="I1506" s="55"/>
      <c r="L1506" s="53" t="str">
        <f>IF(OR(F1506="", G1506=""), "", IFERROR(INDEX('Sub Contractors'!$C$11:$C$49, MATCH(F1506, 'Sub Contractors'!$B$11:$B$49, 0)), ""))</f>
        <v/>
      </c>
      <c r="M1506" s="44" t="str">
        <f t="shared" si="69"/>
        <v/>
      </c>
      <c r="O1506" s="19" t="str">
        <f>IF($B1506="", "", IF(OR($B1506&lt;'Intro &amp; Setup'!$BS$4, $B1506&gt;'Intro &amp; Setup'!$BS$2), "X", ""))</f>
        <v/>
      </c>
      <c r="Q1506" s="19" t="str">
        <f t="shared" si="70"/>
        <v/>
      </c>
      <c r="S1506" s="75">
        <f t="shared" si="71"/>
        <v>0</v>
      </c>
    </row>
    <row r="1507" spans="1:19" x14ac:dyDescent="0.25">
      <c r="A1507" s="55"/>
      <c r="B1507" s="111"/>
      <c r="C1507" s="112"/>
      <c r="D1507" s="113"/>
      <c r="E1507" s="113"/>
      <c r="F1507" s="112"/>
      <c r="G1507" s="114"/>
      <c r="H1507" s="115"/>
      <c r="I1507" s="55"/>
      <c r="L1507" s="53" t="str">
        <f>IF(OR(F1507="", G1507=""), "", IFERROR(INDEX('Sub Contractors'!$C$11:$C$49, MATCH(F1507, 'Sub Contractors'!$B$11:$B$49, 0)), ""))</f>
        <v/>
      </c>
      <c r="M1507" s="44" t="str">
        <f t="shared" si="69"/>
        <v/>
      </c>
      <c r="O1507" s="19" t="str">
        <f>IF($B1507="", "", IF(OR($B1507&lt;'Intro &amp; Setup'!$BS$4, $B1507&gt;'Intro &amp; Setup'!$BS$2), "X", ""))</f>
        <v/>
      </c>
      <c r="Q1507" s="19" t="str">
        <f t="shared" si="70"/>
        <v/>
      </c>
      <c r="S1507" s="75">
        <f t="shared" si="71"/>
        <v>0</v>
      </c>
    </row>
    <row r="1508" spans="1:19" x14ac:dyDescent="0.25">
      <c r="A1508" s="55"/>
      <c r="B1508" s="111"/>
      <c r="C1508" s="112"/>
      <c r="D1508" s="113"/>
      <c r="E1508" s="113"/>
      <c r="F1508" s="112"/>
      <c r="G1508" s="114"/>
      <c r="H1508" s="115"/>
      <c r="I1508" s="55"/>
      <c r="L1508" s="53" t="str">
        <f>IF(OR(F1508="", G1508=""), "", IFERROR(INDEX('Sub Contractors'!$C$11:$C$49, MATCH(F1508, 'Sub Contractors'!$B$11:$B$49, 0)), ""))</f>
        <v/>
      </c>
      <c r="M1508" s="44" t="str">
        <f t="shared" si="69"/>
        <v/>
      </c>
      <c r="O1508" s="19" t="str">
        <f>IF($B1508="", "", IF(OR($B1508&lt;'Intro &amp; Setup'!$BS$4, $B1508&gt;'Intro &amp; Setup'!$BS$2), "X", ""))</f>
        <v/>
      </c>
      <c r="Q1508" s="19" t="str">
        <f t="shared" si="70"/>
        <v/>
      </c>
      <c r="S1508" s="75">
        <f t="shared" si="71"/>
        <v>0</v>
      </c>
    </row>
    <row r="1509" spans="1:19" x14ac:dyDescent="0.25">
      <c r="A1509" s="55"/>
      <c r="B1509" s="111"/>
      <c r="C1509" s="112"/>
      <c r="D1509" s="113"/>
      <c r="E1509" s="113"/>
      <c r="F1509" s="112"/>
      <c r="G1509" s="114"/>
      <c r="H1509" s="115"/>
      <c r="I1509" s="55"/>
      <c r="L1509" s="53" t="str">
        <f>IF(OR(F1509="", G1509=""), "", IFERROR(INDEX('Sub Contractors'!$C$11:$C$49, MATCH(F1509, 'Sub Contractors'!$B$11:$B$49, 0)), ""))</f>
        <v/>
      </c>
      <c r="M1509" s="44" t="str">
        <f t="shared" si="69"/>
        <v/>
      </c>
      <c r="O1509" s="19" t="str">
        <f>IF($B1509="", "", IF(OR($B1509&lt;'Intro &amp; Setup'!$BS$4, $B1509&gt;'Intro &amp; Setup'!$BS$2), "X", ""))</f>
        <v/>
      </c>
      <c r="Q1509" s="19" t="str">
        <f t="shared" si="70"/>
        <v/>
      </c>
      <c r="S1509" s="75">
        <f t="shared" si="71"/>
        <v>0</v>
      </c>
    </row>
    <row r="1510" spans="1:19" x14ac:dyDescent="0.25">
      <c r="A1510" s="55"/>
      <c r="B1510" s="111"/>
      <c r="C1510" s="112"/>
      <c r="D1510" s="113"/>
      <c r="E1510" s="113"/>
      <c r="F1510" s="112"/>
      <c r="G1510" s="114"/>
      <c r="H1510" s="115"/>
      <c r="I1510" s="55"/>
      <c r="L1510" s="53" t="str">
        <f>IF(OR(F1510="", G1510=""), "", IFERROR(INDEX('Sub Contractors'!$C$11:$C$49, MATCH(F1510, 'Sub Contractors'!$B$11:$B$49, 0)), ""))</f>
        <v/>
      </c>
      <c r="M1510" s="44" t="str">
        <f t="shared" si="69"/>
        <v/>
      </c>
      <c r="O1510" s="19" t="str">
        <f>IF($B1510="", "", IF(OR($B1510&lt;'Intro &amp; Setup'!$BS$4, $B1510&gt;'Intro &amp; Setup'!$BS$2), "X", ""))</f>
        <v/>
      </c>
      <c r="Q1510" s="19" t="str">
        <f t="shared" si="70"/>
        <v/>
      </c>
      <c r="S1510" s="75">
        <f t="shared" si="71"/>
        <v>0</v>
      </c>
    </row>
    <row r="1511" spans="1:19" x14ac:dyDescent="0.25">
      <c r="A1511" s="55"/>
      <c r="B1511" s="111"/>
      <c r="C1511" s="112"/>
      <c r="D1511" s="113"/>
      <c r="E1511" s="113"/>
      <c r="F1511" s="112"/>
      <c r="G1511" s="114"/>
      <c r="H1511" s="115"/>
      <c r="I1511" s="55"/>
      <c r="L1511" s="53" t="str">
        <f>IF(OR(F1511="", G1511=""), "", IFERROR(INDEX('Sub Contractors'!$C$11:$C$49, MATCH(F1511, 'Sub Contractors'!$B$11:$B$49, 0)), ""))</f>
        <v/>
      </c>
      <c r="M1511" s="44" t="str">
        <f t="shared" si="69"/>
        <v/>
      </c>
      <c r="O1511" s="19" t="str">
        <f>IF($B1511="", "", IF(OR($B1511&lt;'Intro &amp; Setup'!$BS$4, $B1511&gt;'Intro &amp; Setup'!$BS$2), "X", ""))</f>
        <v/>
      </c>
      <c r="Q1511" s="19" t="str">
        <f t="shared" si="70"/>
        <v/>
      </c>
      <c r="S1511" s="75">
        <f t="shared" si="71"/>
        <v>0</v>
      </c>
    </row>
    <row r="1512" spans="1:19" x14ac:dyDescent="0.25">
      <c r="A1512" s="55"/>
      <c r="B1512" s="111"/>
      <c r="C1512" s="112"/>
      <c r="D1512" s="113"/>
      <c r="E1512" s="113"/>
      <c r="F1512" s="112"/>
      <c r="G1512" s="114"/>
      <c r="H1512" s="115"/>
      <c r="I1512" s="55"/>
      <c r="L1512" s="53" t="str">
        <f>IF(OR(F1512="", G1512=""), "", IFERROR(INDEX('Sub Contractors'!$C$11:$C$49, MATCH(F1512, 'Sub Contractors'!$B$11:$B$49, 0)), ""))</f>
        <v/>
      </c>
      <c r="M1512" s="44" t="str">
        <f t="shared" si="69"/>
        <v/>
      </c>
      <c r="O1512" s="19" t="str">
        <f>IF($B1512="", "", IF(OR($B1512&lt;'Intro &amp; Setup'!$BS$4, $B1512&gt;'Intro &amp; Setup'!$BS$2), "X", ""))</f>
        <v/>
      </c>
      <c r="Q1512" s="19" t="str">
        <f t="shared" si="70"/>
        <v/>
      </c>
      <c r="S1512" s="75">
        <f t="shared" si="71"/>
        <v>0</v>
      </c>
    </row>
    <row r="1513" spans="1:19" x14ac:dyDescent="0.25">
      <c r="A1513" s="55"/>
      <c r="B1513" s="111"/>
      <c r="C1513" s="112"/>
      <c r="D1513" s="113"/>
      <c r="E1513" s="113"/>
      <c r="F1513" s="112"/>
      <c r="G1513" s="114"/>
      <c r="H1513" s="115"/>
      <c r="I1513" s="55"/>
      <c r="L1513" s="53" t="str">
        <f>IF(OR(F1513="", G1513=""), "", IFERROR(INDEX('Sub Contractors'!$C$11:$C$49, MATCH(F1513, 'Sub Contractors'!$B$11:$B$49, 0)), ""))</f>
        <v/>
      </c>
      <c r="M1513" s="44" t="str">
        <f t="shared" si="69"/>
        <v/>
      </c>
      <c r="O1513" s="19" t="str">
        <f>IF($B1513="", "", IF(OR($B1513&lt;'Intro &amp; Setup'!$BS$4, $B1513&gt;'Intro &amp; Setup'!$BS$2), "X", ""))</f>
        <v/>
      </c>
      <c r="Q1513" s="19" t="str">
        <f t="shared" si="70"/>
        <v/>
      </c>
      <c r="S1513" s="75">
        <f t="shared" si="71"/>
        <v>0</v>
      </c>
    </row>
    <row r="1514" spans="1:19" x14ac:dyDescent="0.25">
      <c r="A1514" s="55"/>
      <c r="B1514" s="111"/>
      <c r="C1514" s="112"/>
      <c r="D1514" s="113"/>
      <c r="E1514" s="113"/>
      <c r="F1514" s="112"/>
      <c r="G1514" s="114"/>
      <c r="H1514" s="115"/>
      <c r="I1514" s="55"/>
      <c r="L1514" s="53" t="str">
        <f>IF(OR(F1514="", G1514=""), "", IFERROR(INDEX('Sub Contractors'!$C$11:$C$49, MATCH(F1514, 'Sub Contractors'!$B$11:$B$49, 0)), ""))</f>
        <v/>
      </c>
      <c r="M1514" s="44" t="str">
        <f t="shared" si="69"/>
        <v/>
      </c>
      <c r="O1514" s="19" t="str">
        <f>IF($B1514="", "", IF(OR($B1514&lt;'Intro &amp; Setup'!$BS$4, $B1514&gt;'Intro &amp; Setup'!$BS$2), "X", ""))</f>
        <v/>
      </c>
      <c r="Q1514" s="19" t="str">
        <f t="shared" si="70"/>
        <v/>
      </c>
      <c r="S1514" s="75">
        <f t="shared" si="71"/>
        <v>0</v>
      </c>
    </row>
    <row r="1515" spans="1:19" x14ac:dyDescent="0.25">
      <c r="A1515" s="55"/>
      <c r="B1515" s="111"/>
      <c r="C1515" s="112"/>
      <c r="D1515" s="113"/>
      <c r="E1515" s="113"/>
      <c r="F1515" s="112"/>
      <c r="G1515" s="114"/>
      <c r="H1515" s="115"/>
      <c r="I1515" s="55"/>
      <c r="L1515" s="53" t="str">
        <f>IF(OR(F1515="", G1515=""), "", IFERROR(INDEX('Sub Contractors'!$C$11:$C$49, MATCH(F1515, 'Sub Contractors'!$B$11:$B$49, 0)), ""))</f>
        <v/>
      </c>
      <c r="M1515" s="44" t="str">
        <f t="shared" si="69"/>
        <v/>
      </c>
      <c r="O1515" s="19" t="str">
        <f>IF($B1515="", "", IF(OR($B1515&lt;'Intro &amp; Setup'!$BS$4, $B1515&gt;'Intro &amp; Setup'!$BS$2), "X", ""))</f>
        <v/>
      </c>
      <c r="Q1515" s="19" t="str">
        <f t="shared" si="70"/>
        <v/>
      </c>
      <c r="S1515" s="75">
        <f t="shared" si="71"/>
        <v>0</v>
      </c>
    </row>
    <row r="1516" spans="1:19" x14ac:dyDescent="0.25">
      <c r="A1516" s="55"/>
      <c r="B1516" s="111"/>
      <c r="C1516" s="112"/>
      <c r="D1516" s="113"/>
      <c r="E1516" s="113"/>
      <c r="F1516" s="112"/>
      <c r="G1516" s="114"/>
      <c r="H1516" s="115"/>
      <c r="I1516" s="55"/>
      <c r="L1516" s="53" t="str">
        <f>IF(OR(F1516="", G1516=""), "", IFERROR(INDEX('Sub Contractors'!$C$11:$C$49, MATCH(F1516, 'Sub Contractors'!$B$11:$B$49, 0)), ""))</f>
        <v/>
      </c>
      <c r="M1516" s="44" t="str">
        <f t="shared" si="69"/>
        <v/>
      </c>
      <c r="O1516" s="19" t="str">
        <f>IF($B1516="", "", IF(OR($B1516&lt;'Intro &amp; Setup'!$BS$4, $B1516&gt;'Intro &amp; Setup'!$BS$2), "X", ""))</f>
        <v/>
      </c>
      <c r="Q1516" s="19" t="str">
        <f t="shared" si="70"/>
        <v/>
      </c>
      <c r="S1516" s="75">
        <f t="shared" si="71"/>
        <v>0</v>
      </c>
    </row>
    <row r="1517" spans="1:19" x14ac:dyDescent="0.25">
      <c r="A1517" s="55"/>
      <c r="B1517" s="111"/>
      <c r="C1517" s="112"/>
      <c r="D1517" s="113"/>
      <c r="E1517" s="113"/>
      <c r="F1517" s="112"/>
      <c r="G1517" s="114"/>
      <c r="H1517" s="115"/>
      <c r="I1517" s="55"/>
      <c r="L1517" s="53" t="str">
        <f>IF(OR(F1517="", G1517=""), "", IFERROR(INDEX('Sub Contractors'!$C$11:$C$49, MATCH(F1517, 'Sub Contractors'!$B$11:$B$49, 0)), ""))</f>
        <v/>
      </c>
      <c r="M1517" s="44" t="str">
        <f t="shared" si="69"/>
        <v/>
      </c>
      <c r="O1517" s="19" t="str">
        <f>IF($B1517="", "", IF(OR($B1517&lt;'Intro &amp; Setup'!$BS$4, $B1517&gt;'Intro &amp; Setup'!$BS$2), "X", ""))</f>
        <v/>
      </c>
      <c r="Q1517" s="19" t="str">
        <f t="shared" si="70"/>
        <v/>
      </c>
      <c r="S1517" s="75">
        <f t="shared" si="71"/>
        <v>0</v>
      </c>
    </row>
    <row r="1518" spans="1:19" x14ac:dyDescent="0.25">
      <c r="A1518" s="55"/>
      <c r="B1518" s="111"/>
      <c r="C1518" s="112"/>
      <c r="D1518" s="113"/>
      <c r="E1518" s="113"/>
      <c r="F1518" s="112"/>
      <c r="G1518" s="114"/>
      <c r="H1518" s="115"/>
      <c r="I1518" s="55"/>
      <c r="L1518" s="53" t="str">
        <f>IF(OR(F1518="", G1518=""), "", IFERROR(INDEX('Sub Contractors'!$C$11:$C$49, MATCH(F1518, 'Sub Contractors'!$B$11:$B$49, 0)), ""))</f>
        <v/>
      </c>
      <c r="M1518" s="44" t="str">
        <f t="shared" si="69"/>
        <v/>
      </c>
      <c r="O1518" s="19" t="str">
        <f>IF($B1518="", "", IF(OR($B1518&lt;'Intro &amp; Setup'!$BS$4, $B1518&gt;'Intro &amp; Setup'!$BS$2), "X", ""))</f>
        <v/>
      </c>
      <c r="Q1518" s="19" t="str">
        <f t="shared" si="70"/>
        <v/>
      </c>
      <c r="S1518" s="75">
        <f t="shared" si="71"/>
        <v>0</v>
      </c>
    </row>
    <row r="1519" spans="1:19" x14ac:dyDescent="0.25">
      <c r="A1519" s="55"/>
      <c r="B1519" s="111"/>
      <c r="C1519" s="112"/>
      <c r="D1519" s="113"/>
      <c r="E1519" s="113"/>
      <c r="F1519" s="112"/>
      <c r="G1519" s="114"/>
      <c r="H1519" s="115"/>
      <c r="I1519" s="55"/>
      <c r="L1519" s="53" t="str">
        <f>IF(OR(F1519="", G1519=""), "", IFERROR(INDEX('Sub Contractors'!$C$11:$C$49, MATCH(F1519, 'Sub Contractors'!$B$11:$B$49, 0)), ""))</f>
        <v/>
      </c>
      <c r="M1519" s="44" t="str">
        <f t="shared" si="69"/>
        <v/>
      </c>
      <c r="O1519" s="19" t="str">
        <f>IF($B1519="", "", IF(OR($B1519&lt;'Intro &amp; Setup'!$BS$4, $B1519&gt;'Intro &amp; Setup'!$BS$2), "X", ""))</f>
        <v/>
      </c>
      <c r="Q1519" s="19" t="str">
        <f t="shared" si="70"/>
        <v/>
      </c>
      <c r="S1519" s="75">
        <f t="shared" si="71"/>
        <v>0</v>
      </c>
    </row>
    <row r="1520" spans="1:19" x14ac:dyDescent="0.25">
      <c r="A1520" s="55"/>
      <c r="B1520" s="111"/>
      <c r="C1520" s="112"/>
      <c r="D1520" s="113"/>
      <c r="E1520" s="113"/>
      <c r="F1520" s="112"/>
      <c r="G1520" s="114"/>
      <c r="H1520" s="115"/>
      <c r="I1520" s="55"/>
      <c r="L1520" s="53" t="str">
        <f>IF(OR(F1520="", G1520=""), "", IFERROR(INDEX('Sub Contractors'!$C$11:$C$49, MATCH(F1520, 'Sub Contractors'!$B$11:$B$49, 0)), ""))</f>
        <v/>
      </c>
      <c r="M1520" s="44" t="str">
        <f t="shared" si="69"/>
        <v/>
      </c>
      <c r="O1520" s="19" t="str">
        <f>IF($B1520="", "", IF(OR($B1520&lt;'Intro &amp; Setup'!$BS$4, $B1520&gt;'Intro &amp; Setup'!$BS$2), "X", ""))</f>
        <v/>
      </c>
      <c r="Q1520" s="19" t="str">
        <f t="shared" si="70"/>
        <v/>
      </c>
      <c r="S1520" s="75">
        <f t="shared" si="71"/>
        <v>0</v>
      </c>
    </row>
    <row r="1521" spans="1:19" x14ac:dyDescent="0.25">
      <c r="A1521" s="55"/>
      <c r="B1521" s="111"/>
      <c r="C1521" s="112"/>
      <c r="D1521" s="113"/>
      <c r="E1521" s="113"/>
      <c r="F1521" s="112"/>
      <c r="G1521" s="114"/>
      <c r="H1521" s="115"/>
      <c r="I1521" s="55"/>
      <c r="L1521" s="53" t="str">
        <f>IF(OR(F1521="", G1521=""), "", IFERROR(INDEX('Sub Contractors'!$C$11:$C$49, MATCH(F1521, 'Sub Contractors'!$B$11:$B$49, 0)), ""))</f>
        <v/>
      </c>
      <c r="M1521" s="44" t="str">
        <f t="shared" si="69"/>
        <v/>
      </c>
      <c r="O1521" s="19" t="str">
        <f>IF($B1521="", "", IF(OR($B1521&lt;'Intro &amp; Setup'!$BS$4, $B1521&gt;'Intro &amp; Setup'!$BS$2), "X", ""))</f>
        <v/>
      </c>
      <c r="Q1521" s="19" t="str">
        <f t="shared" si="70"/>
        <v/>
      </c>
      <c r="S1521" s="75">
        <f t="shared" si="71"/>
        <v>0</v>
      </c>
    </row>
    <row r="1522" spans="1:19" x14ac:dyDescent="0.25">
      <c r="A1522" s="55"/>
      <c r="B1522" s="111"/>
      <c r="C1522" s="112"/>
      <c r="D1522" s="113"/>
      <c r="E1522" s="113"/>
      <c r="F1522" s="112"/>
      <c r="G1522" s="114"/>
      <c r="H1522" s="115"/>
      <c r="I1522" s="55"/>
      <c r="L1522" s="53" t="str">
        <f>IF(OR(F1522="", G1522=""), "", IFERROR(INDEX('Sub Contractors'!$C$11:$C$49, MATCH(F1522, 'Sub Contractors'!$B$11:$B$49, 0)), ""))</f>
        <v/>
      </c>
      <c r="M1522" s="44" t="str">
        <f t="shared" si="69"/>
        <v/>
      </c>
      <c r="O1522" s="19" t="str">
        <f>IF($B1522="", "", IF(OR($B1522&lt;'Intro &amp; Setup'!$BS$4, $B1522&gt;'Intro &amp; Setup'!$BS$2), "X", ""))</f>
        <v/>
      </c>
      <c r="Q1522" s="19" t="str">
        <f t="shared" si="70"/>
        <v/>
      </c>
      <c r="S1522" s="75">
        <f t="shared" si="71"/>
        <v>0</v>
      </c>
    </row>
    <row r="1523" spans="1:19" x14ac:dyDescent="0.25">
      <c r="A1523" s="55"/>
      <c r="B1523" s="111"/>
      <c r="C1523" s="112"/>
      <c r="D1523" s="113"/>
      <c r="E1523" s="113"/>
      <c r="F1523" s="112"/>
      <c r="G1523" s="114"/>
      <c r="H1523" s="115"/>
      <c r="I1523" s="55"/>
      <c r="L1523" s="53" t="str">
        <f>IF(OR(F1523="", G1523=""), "", IFERROR(INDEX('Sub Contractors'!$C$11:$C$49, MATCH(F1523, 'Sub Contractors'!$B$11:$B$49, 0)), ""))</f>
        <v/>
      </c>
      <c r="M1523" s="44" t="str">
        <f t="shared" si="69"/>
        <v/>
      </c>
      <c r="O1523" s="19" t="str">
        <f>IF($B1523="", "", IF(OR($B1523&lt;'Intro &amp; Setup'!$BS$4, $B1523&gt;'Intro &amp; Setup'!$BS$2), "X", ""))</f>
        <v/>
      </c>
      <c r="Q1523" s="19" t="str">
        <f t="shared" si="70"/>
        <v/>
      </c>
      <c r="S1523" s="75">
        <f t="shared" si="71"/>
        <v>0</v>
      </c>
    </row>
    <row r="1524" spans="1:19" x14ac:dyDescent="0.25">
      <c r="A1524" s="55"/>
      <c r="B1524" s="111"/>
      <c r="C1524" s="112"/>
      <c r="D1524" s="113"/>
      <c r="E1524" s="113"/>
      <c r="F1524" s="112"/>
      <c r="G1524" s="114"/>
      <c r="H1524" s="115"/>
      <c r="I1524" s="55"/>
      <c r="L1524" s="53" t="str">
        <f>IF(OR(F1524="", G1524=""), "", IFERROR(INDEX('Sub Contractors'!$C$11:$C$49, MATCH(F1524, 'Sub Contractors'!$B$11:$B$49, 0)), ""))</f>
        <v/>
      </c>
      <c r="M1524" s="44" t="str">
        <f t="shared" si="69"/>
        <v/>
      </c>
      <c r="O1524" s="19" t="str">
        <f>IF($B1524="", "", IF(OR($B1524&lt;'Intro &amp; Setup'!$BS$4, $B1524&gt;'Intro &amp; Setup'!$BS$2), "X", ""))</f>
        <v/>
      </c>
      <c r="Q1524" s="19" t="str">
        <f t="shared" si="70"/>
        <v/>
      </c>
      <c r="S1524" s="75">
        <f t="shared" si="71"/>
        <v>0</v>
      </c>
    </row>
    <row r="1525" spans="1:19" x14ac:dyDescent="0.25">
      <c r="A1525" s="55"/>
      <c r="B1525" s="111"/>
      <c r="C1525" s="112"/>
      <c r="D1525" s="113"/>
      <c r="E1525" s="113"/>
      <c r="F1525" s="112"/>
      <c r="G1525" s="114"/>
      <c r="H1525" s="115"/>
      <c r="I1525" s="55"/>
      <c r="L1525" s="53" t="str">
        <f>IF(OR(F1525="", G1525=""), "", IFERROR(INDEX('Sub Contractors'!$C$11:$C$49, MATCH(F1525, 'Sub Contractors'!$B$11:$B$49, 0)), ""))</f>
        <v/>
      </c>
      <c r="M1525" s="44" t="str">
        <f t="shared" si="69"/>
        <v/>
      </c>
      <c r="O1525" s="19" t="str">
        <f>IF($B1525="", "", IF(OR($B1525&lt;'Intro &amp; Setup'!$BS$4, $B1525&gt;'Intro &amp; Setup'!$BS$2), "X", ""))</f>
        <v/>
      </c>
      <c r="Q1525" s="19" t="str">
        <f t="shared" si="70"/>
        <v/>
      </c>
      <c r="S1525" s="75">
        <f t="shared" si="71"/>
        <v>0</v>
      </c>
    </row>
    <row r="1526" spans="1:19" x14ac:dyDescent="0.25">
      <c r="A1526" s="55"/>
      <c r="B1526" s="111"/>
      <c r="C1526" s="112"/>
      <c r="D1526" s="113"/>
      <c r="E1526" s="113"/>
      <c r="F1526" s="112"/>
      <c r="G1526" s="114"/>
      <c r="H1526" s="115"/>
      <c r="I1526" s="55"/>
      <c r="L1526" s="53" t="str">
        <f>IF(OR(F1526="", G1526=""), "", IFERROR(INDEX('Sub Contractors'!$C$11:$C$49, MATCH(F1526, 'Sub Contractors'!$B$11:$B$49, 0)), ""))</f>
        <v/>
      </c>
      <c r="M1526" s="44" t="str">
        <f t="shared" si="69"/>
        <v/>
      </c>
      <c r="O1526" s="19" t="str">
        <f>IF($B1526="", "", IF(OR($B1526&lt;'Intro &amp; Setup'!$BS$4, $B1526&gt;'Intro &amp; Setup'!$BS$2), "X", ""))</f>
        <v/>
      </c>
      <c r="Q1526" s="19" t="str">
        <f t="shared" si="70"/>
        <v/>
      </c>
      <c r="S1526" s="75">
        <f t="shared" si="71"/>
        <v>0</v>
      </c>
    </row>
    <row r="1527" spans="1:19" x14ac:dyDescent="0.25">
      <c r="A1527" s="55"/>
      <c r="B1527" s="111"/>
      <c r="C1527" s="112"/>
      <c r="D1527" s="113"/>
      <c r="E1527" s="113"/>
      <c r="F1527" s="112"/>
      <c r="G1527" s="114"/>
      <c r="H1527" s="115"/>
      <c r="I1527" s="55"/>
      <c r="L1527" s="53" t="str">
        <f>IF(OR(F1527="", G1527=""), "", IFERROR(INDEX('Sub Contractors'!$C$11:$C$49, MATCH(F1527, 'Sub Contractors'!$B$11:$B$49, 0)), ""))</f>
        <v/>
      </c>
      <c r="M1527" s="44" t="str">
        <f t="shared" si="69"/>
        <v/>
      </c>
      <c r="O1527" s="19" t="str">
        <f>IF($B1527="", "", IF(OR($B1527&lt;'Intro &amp; Setup'!$BS$4, $B1527&gt;'Intro &amp; Setup'!$BS$2), "X", ""))</f>
        <v/>
      </c>
      <c r="Q1527" s="19" t="str">
        <f t="shared" si="70"/>
        <v/>
      </c>
      <c r="S1527" s="75">
        <f t="shared" si="71"/>
        <v>0</v>
      </c>
    </row>
    <row r="1528" spans="1:19" x14ac:dyDescent="0.25">
      <c r="A1528" s="55"/>
      <c r="B1528" s="111"/>
      <c r="C1528" s="112"/>
      <c r="D1528" s="113"/>
      <c r="E1528" s="113"/>
      <c r="F1528" s="112"/>
      <c r="G1528" s="114"/>
      <c r="H1528" s="115"/>
      <c r="I1528" s="55"/>
      <c r="L1528" s="53" t="str">
        <f>IF(OR(F1528="", G1528=""), "", IFERROR(INDEX('Sub Contractors'!$C$11:$C$49, MATCH(F1528, 'Sub Contractors'!$B$11:$B$49, 0)), ""))</f>
        <v/>
      </c>
      <c r="M1528" s="44" t="str">
        <f t="shared" si="69"/>
        <v/>
      </c>
      <c r="O1528" s="19" t="str">
        <f>IF($B1528="", "", IF(OR($B1528&lt;'Intro &amp; Setup'!$BS$4, $B1528&gt;'Intro &amp; Setup'!$BS$2), "X", ""))</f>
        <v/>
      </c>
      <c r="Q1528" s="19" t="str">
        <f t="shared" si="70"/>
        <v/>
      </c>
      <c r="S1528" s="75">
        <f t="shared" si="71"/>
        <v>0</v>
      </c>
    </row>
    <row r="1529" spans="1:19" x14ac:dyDescent="0.25">
      <c r="A1529" s="55"/>
      <c r="B1529" s="111"/>
      <c r="C1529" s="112"/>
      <c r="D1529" s="113"/>
      <c r="E1529" s="113"/>
      <c r="F1529" s="112"/>
      <c r="G1529" s="114"/>
      <c r="H1529" s="115"/>
      <c r="I1529" s="55"/>
      <c r="L1529" s="53" t="str">
        <f>IF(OR(F1529="", G1529=""), "", IFERROR(INDEX('Sub Contractors'!$C$11:$C$49, MATCH(F1529, 'Sub Contractors'!$B$11:$B$49, 0)), ""))</f>
        <v/>
      </c>
      <c r="M1529" s="44" t="str">
        <f t="shared" si="69"/>
        <v/>
      </c>
      <c r="O1529" s="19" t="str">
        <f>IF($B1529="", "", IF(OR($B1529&lt;'Intro &amp; Setup'!$BS$4, $B1529&gt;'Intro &amp; Setup'!$BS$2), "X", ""))</f>
        <v/>
      </c>
      <c r="Q1529" s="19" t="str">
        <f t="shared" si="70"/>
        <v/>
      </c>
      <c r="S1529" s="75">
        <f t="shared" si="71"/>
        <v>0</v>
      </c>
    </row>
    <row r="1530" spans="1:19" x14ac:dyDescent="0.25">
      <c r="A1530" s="55"/>
      <c r="B1530" s="111"/>
      <c r="C1530" s="112"/>
      <c r="D1530" s="113"/>
      <c r="E1530" s="113"/>
      <c r="F1530" s="112"/>
      <c r="G1530" s="114"/>
      <c r="H1530" s="115"/>
      <c r="I1530" s="55"/>
      <c r="L1530" s="53" t="str">
        <f>IF(OR(F1530="", G1530=""), "", IFERROR(INDEX('Sub Contractors'!$C$11:$C$49, MATCH(F1530, 'Sub Contractors'!$B$11:$B$49, 0)), ""))</f>
        <v/>
      </c>
      <c r="M1530" s="44" t="str">
        <f t="shared" si="69"/>
        <v/>
      </c>
      <c r="O1530" s="19" t="str">
        <f>IF($B1530="", "", IF(OR($B1530&lt;'Intro &amp; Setup'!$BS$4, $B1530&gt;'Intro &amp; Setup'!$BS$2), "X", ""))</f>
        <v/>
      </c>
      <c r="Q1530" s="19" t="str">
        <f t="shared" si="70"/>
        <v/>
      </c>
      <c r="S1530" s="75">
        <f t="shared" si="71"/>
        <v>0</v>
      </c>
    </row>
    <row r="1531" spans="1:19" x14ac:dyDescent="0.25">
      <c r="A1531" s="55"/>
      <c r="B1531" s="111"/>
      <c r="C1531" s="112"/>
      <c r="D1531" s="113"/>
      <c r="E1531" s="113"/>
      <c r="F1531" s="112"/>
      <c r="G1531" s="114"/>
      <c r="H1531" s="115"/>
      <c r="I1531" s="55"/>
      <c r="L1531" s="53" t="str">
        <f>IF(OR(F1531="", G1531=""), "", IFERROR(INDEX('Sub Contractors'!$C$11:$C$49, MATCH(F1531, 'Sub Contractors'!$B$11:$B$49, 0)), ""))</f>
        <v/>
      </c>
      <c r="M1531" s="44" t="str">
        <f t="shared" si="69"/>
        <v/>
      </c>
      <c r="O1531" s="19" t="str">
        <f>IF($B1531="", "", IF(OR($B1531&lt;'Intro &amp; Setup'!$BS$4, $B1531&gt;'Intro &amp; Setup'!$BS$2), "X", ""))</f>
        <v/>
      </c>
      <c r="Q1531" s="19" t="str">
        <f t="shared" si="70"/>
        <v/>
      </c>
      <c r="S1531" s="75">
        <f t="shared" si="71"/>
        <v>0</v>
      </c>
    </row>
    <row r="1532" spans="1:19" x14ac:dyDescent="0.25">
      <c r="A1532" s="55"/>
      <c r="B1532" s="111"/>
      <c r="C1532" s="112"/>
      <c r="D1532" s="113"/>
      <c r="E1532" s="113"/>
      <c r="F1532" s="112"/>
      <c r="G1532" s="114"/>
      <c r="H1532" s="115"/>
      <c r="I1532" s="55"/>
      <c r="L1532" s="53" t="str">
        <f>IF(OR(F1532="", G1532=""), "", IFERROR(INDEX('Sub Contractors'!$C$11:$C$49, MATCH(F1532, 'Sub Contractors'!$B$11:$B$49, 0)), ""))</f>
        <v/>
      </c>
      <c r="M1532" s="44" t="str">
        <f t="shared" si="69"/>
        <v/>
      </c>
      <c r="O1532" s="19" t="str">
        <f>IF($B1532="", "", IF(OR($B1532&lt;'Intro &amp; Setup'!$BS$4, $B1532&gt;'Intro &amp; Setup'!$BS$2), "X", ""))</f>
        <v/>
      </c>
      <c r="Q1532" s="19" t="str">
        <f t="shared" si="70"/>
        <v/>
      </c>
      <c r="S1532" s="75">
        <f t="shared" si="71"/>
        <v>0</v>
      </c>
    </row>
    <row r="1533" spans="1:19" x14ac:dyDescent="0.25">
      <c r="A1533" s="55"/>
      <c r="B1533" s="111"/>
      <c r="C1533" s="112"/>
      <c r="D1533" s="113"/>
      <c r="E1533" s="113"/>
      <c r="F1533" s="112"/>
      <c r="G1533" s="114"/>
      <c r="H1533" s="115"/>
      <c r="I1533" s="55"/>
      <c r="L1533" s="53" t="str">
        <f>IF(OR(F1533="", G1533=""), "", IFERROR(INDEX('Sub Contractors'!$C$11:$C$49, MATCH(F1533, 'Sub Contractors'!$B$11:$B$49, 0)), ""))</f>
        <v/>
      </c>
      <c r="M1533" s="44" t="str">
        <f t="shared" si="69"/>
        <v/>
      </c>
      <c r="O1533" s="19" t="str">
        <f>IF($B1533="", "", IF(OR($B1533&lt;'Intro &amp; Setup'!$BS$4, $B1533&gt;'Intro &amp; Setup'!$BS$2), "X", ""))</f>
        <v/>
      </c>
      <c r="Q1533" s="19" t="str">
        <f t="shared" si="70"/>
        <v/>
      </c>
      <c r="S1533" s="75">
        <f t="shared" si="71"/>
        <v>0</v>
      </c>
    </row>
    <row r="1534" spans="1:19" x14ac:dyDescent="0.25">
      <c r="A1534" s="55"/>
      <c r="B1534" s="111"/>
      <c r="C1534" s="112"/>
      <c r="D1534" s="113"/>
      <c r="E1534" s="113"/>
      <c r="F1534" s="112"/>
      <c r="G1534" s="114"/>
      <c r="H1534" s="115"/>
      <c r="I1534" s="55"/>
      <c r="L1534" s="53" t="str">
        <f>IF(OR(F1534="", G1534=""), "", IFERROR(INDEX('Sub Contractors'!$C$11:$C$49, MATCH(F1534, 'Sub Contractors'!$B$11:$B$49, 0)), ""))</f>
        <v/>
      </c>
      <c r="M1534" s="44" t="str">
        <f t="shared" si="69"/>
        <v/>
      </c>
      <c r="O1534" s="19" t="str">
        <f>IF($B1534="", "", IF(OR($B1534&lt;'Intro &amp; Setup'!$BS$4, $B1534&gt;'Intro &amp; Setup'!$BS$2), "X", ""))</f>
        <v/>
      </c>
      <c r="Q1534" s="19" t="str">
        <f t="shared" si="70"/>
        <v/>
      </c>
      <c r="S1534" s="75">
        <f t="shared" si="71"/>
        <v>0</v>
      </c>
    </row>
    <row r="1535" spans="1:19" x14ac:dyDescent="0.25">
      <c r="A1535" s="55"/>
      <c r="B1535" s="111"/>
      <c r="C1535" s="112"/>
      <c r="D1535" s="113"/>
      <c r="E1535" s="113"/>
      <c r="F1535" s="112"/>
      <c r="G1535" s="114"/>
      <c r="H1535" s="115"/>
      <c r="I1535" s="55"/>
      <c r="L1535" s="53" t="str">
        <f>IF(OR(F1535="", G1535=""), "", IFERROR(INDEX('Sub Contractors'!$C$11:$C$49, MATCH(F1535, 'Sub Contractors'!$B$11:$B$49, 0)), ""))</f>
        <v/>
      </c>
      <c r="M1535" s="44" t="str">
        <f t="shared" si="69"/>
        <v/>
      </c>
      <c r="O1535" s="19" t="str">
        <f>IF($B1535="", "", IF(OR($B1535&lt;'Intro &amp; Setup'!$BS$4, $B1535&gt;'Intro &amp; Setup'!$BS$2), "X", ""))</f>
        <v/>
      </c>
      <c r="Q1535" s="19" t="str">
        <f t="shared" si="70"/>
        <v/>
      </c>
      <c r="S1535" s="75">
        <f t="shared" si="71"/>
        <v>0</v>
      </c>
    </row>
    <row r="1536" spans="1:19" x14ac:dyDescent="0.25">
      <c r="A1536" s="55"/>
      <c r="B1536" s="111"/>
      <c r="C1536" s="112"/>
      <c r="D1536" s="113"/>
      <c r="E1536" s="113"/>
      <c r="F1536" s="112"/>
      <c r="G1536" s="114"/>
      <c r="H1536" s="115"/>
      <c r="I1536" s="55"/>
      <c r="L1536" s="53" t="str">
        <f>IF(OR(F1536="", G1536=""), "", IFERROR(INDEX('Sub Contractors'!$C$11:$C$49, MATCH(F1536, 'Sub Contractors'!$B$11:$B$49, 0)), ""))</f>
        <v/>
      </c>
      <c r="M1536" s="44" t="str">
        <f t="shared" si="69"/>
        <v/>
      </c>
      <c r="O1536" s="19" t="str">
        <f>IF($B1536="", "", IF(OR($B1536&lt;'Intro &amp; Setup'!$BS$4, $B1536&gt;'Intro &amp; Setup'!$BS$2), "X", ""))</f>
        <v/>
      </c>
      <c r="Q1536" s="19" t="str">
        <f t="shared" si="70"/>
        <v/>
      </c>
      <c r="S1536" s="75">
        <f t="shared" si="71"/>
        <v>0</v>
      </c>
    </row>
    <row r="1537" spans="1:19" x14ac:dyDescent="0.25">
      <c r="A1537" s="55"/>
      <c r="B1537" s="111"/>
      <c r="C1537" s="112"/>
      <c r="D1537" s="113"/>
      <c r="E1537" s="113"/>
      <c r="F1537" s="112"/>
      <c r="G1537" s="114"/>
      <c r="H1537" s="115"/>
      <c r="I1537" s="55"/>
      <c r="L1537" s="53" t="str">
        <f>IF(OR(F1537="", G1537=""), "", IFERROR(INDEX('Sub Contractors'!$C$11:$C$49, MATCH(F1537, 'Sub Contractors'!$B$11:$B$49, 0)), ""))</f>
        <v/>
      </c>
      <c r="M1537" s="44" t="str">
        <f t="shared" si="69"/>
        <v/>
      </c>
      <c r="O1537" s="19" t="str">
        <f>IF($B1537="", "", IF(OR($B1537&lt;'Intro &amp; Setup'!$BS$4, $B1537&gt;'Intro &amp; Setup'!$BS$2), "X", ""))</f>
        <v/>
      </c>
      <c r="Q1537" s="19" t="str">
        <f t="shared" si="70"/>
        <v/>
      </c>
      <c r="S1537" s="75">
        <f t="shared" si="71"/>
        <v>0</v>
      </c>
    </row>
    <row r="1538" spans="1:19" x14ac:dyDescent="0.25">
      <c r="A1538" s="55"/>
      <c r="B1538" s="111"/>
      <c r="C1538" s="112"/>
      <c r="D1538" s="113"/>
      <c r="E1538" s="113"/>
      <c r="F1538" s="112"/>
      <c r="G1538" s="114"/>
      <c r="H1538" s="115"/>
      <c r="I1538" s="55"/>
      <c r="L1538" s="53" t="str">
        <f>IF(OR(F1538="", G1538=""), "", IFERROR(INDEX('Sub Contractors'!$C$11:$C$49, MATCH(F1538, 'Sub Contractors'!$B$11:$B$49, 0)), ""))</f>
        <v/>
      </c>
      <c r="M1538" s="44" t="str">
        <f t="shared" si="69"/>
        <v/>
      </c>
      <c r="O1538" s="19" t="str">
        <f>IF($B1538="", "", IF(OR($B1538&lt;'Intro &amp; Setup'!$BS$4, $B1538&gt;'Intro &amp; Setup'!$BS$2), "X", ""))</f>
        <v/>
      </c>
      <c r="Q1538" s="19" t="str">
        <f t="shared" si="70"/>
        <v/>
      </c>
      <c r="S1538" s="75">
        <f t="shared" si="71"/>
        <v>0</v>
      </c>
    </row>
    <row r="1539" spans="1:19" x14ac:dyDescent="0.25">
      <c r="A1539" s="55"/>
      <c r="B1539" s="111"/>
      <c r="C1539" s="112"/>
      <c r="D1539" s="113"/>
      <c r="E1539" s="113"/>
      <c r="F1539" s="112"/>
      <c r="G1539" s="114"/>
      <c r="H1539" s="115"/>
      <c r="I1539" s="55"/>
      <c r="L1539" s="53" t="str">
        <f>IF(OR(F1539="", G1539=""), "", IFERROR(INDEX('Sub Contractors'!$C$11:$C$49, MATCH(F1539, 'Sub Contractors'!$B$11:$B$49, 0)), ""))</f>
        <v/>
      </c>
      <c r="M1539" s="44" t="str">
        <f t="shared" si="69"/>
        <v/>
      </c>
      <c r="O1539" s="19" t="str">
        <f>IF($B1539="", "", IF(OR($B1539&lt;'Intro &amp; Setup'!$BS$4, $B1539&gt;'Intro &amp; Setup'!$BS$2), "X", ""))</f>
        <v/>
      </c>
      <c r="Q1539" s="19" t="str">
        <f t="shared" si="70"/>
        <v/>
      </c>
      <c r="S1539" s="75">
        <f t="shared" si="71"/>
        <v>0</v>
      </c>
    </row>
    <row r="1540" spans="1:19" x14ac:dyDescent="0.25">
      <c r="A1540" s="55"/>
      <c r="B1540" s="111"/>
      <c r="C1540" s="112"/>
      <c r="D1540" s="113"/>
      <c r="E1540" s="113"/>
      <c r="F1540" s="112"/>
      <c r="G1540" s="114"/>
      <c r="H1540" s="115"/>
      <c r="I1540" s="55"/>
      <c r="L1540" s="53" t="str">
        <f>IF(OR(F1540="", G1540=""), "", IFERROR(INDEX('Sub Contractors'!$C$11:$C$49, MATCH(F1540, 'Sub Contractors'!$B$11:$B$49, 0)), ""))</f>
        <v/>
      </c>
      <c r="M1540" s="44" t="str">
        <f t="shared" si="69"/>
        <v/>
      </c>
      <c r="O1540" s="19" t="str">
        <f>IF($B1540="", "", IF(OR($B1540&lt;'Intro &amp; Setup'!$BS$4, $B1540&gt;'Intro &amp; Setup'!$BS$2), "X", ""))</f>
        <v/>
      </c>
      <c r="Q1540" s="19" t="str">
        <f t="shared" si="70"/>
        <v/>
      </c>
      <c r="S1540" s="75">
        <f t="shared" si="71"/>
        <v>0</v>
      </c>
    </row>
    <row r="1541" spans="1:19" x14ac:dyDescent="0.25">
      <c r="A1541" s="55"/>
      <c r="B1541" s="111"/>
      <c r="C1541" s="112"/>
      <c r="D1541" s="113"/>
      <c r="E1541" s="113"/>
      <c r="F1541" s="112"/>
      <c r="G1541" s="114"/>
      <c r="H1541" s="115"/>
      <c r="I1541" s="55"/>
      <c r="L1541" s="53" t="str">
        <f>IF(OR(F1541="", G1541=""), "", IFERROR(INDEX('Sub Contractors'!$C$11:$C$49, MATCH(F1541, 'Sub Contractors'!$B$11:$B$49, 0)), ""))</f>
        <v/>
      </c>
      <c r="M1541" s="44" t="str">
        <f t="shared" si="69"/>
        <v/>
      </c>
      <c r="O1541" s="19" t="str">
        <f>IF($B1541="", "", IF(OR($B1541&lt;'Intro &amp; Setup'!$BS$4, $B1541&gt;'Intro &amp; Setup'!$BS$2), "X", ""))</f>
        <v/>
      </c>
      <c r="Q1541" s="19" t="str">
        <f t="shared" si="70"/>
        <v/>
      </c>
      <c r="S1541" s="75">
        <f t="shared" si="71"/>
        <v>0</v>
      </c>
    </row>
    <row r="1542" spans="1:19" x14ac:dyDescent="0.25">
      <c r="A1542" s="55"/>
      <c r="B1542" s="111"/>
      <c r="C1542" s="112"/>
      <c r="D1542" s="113"/>
      <c r="E1542" s="113"/>
      <c r="F1542" s="112"/>
      <c r="G1542" s="114"/>
      <c r="H1542" s="115"/>
      <c r="I1542" s="55"/>
      <c r="L1542" s="53" t="str">
        <f>IF(OR(F1542="", G1542=""), "", IFERROR(INDEX('Sub Contractors'!$C$11:$C$49, MATCH(F1542, 'Sub Contractors'!$B$11:$B$49, 0)), ""))</f>
        <v/>
      </c>
      <c r="M1542" s="44" t="str">
        <f t="shared" si="69"/>
        <v/>
      </c>
      <c r="O1542" s="19" t="str">
        <f>IF($B1542="", "", IF(OR($B1542&lt;'Intro &amp; Setup'!$BS$4, $B1542&gt;'Intro &amp; Setup'!$BS$2), "X", ""))</f>
        <v/>
      </c>
      <c r="Q1542" s="19" t="str">
        <f t="shared" si="70"/>
        <v/>
      </c>
      <c r="S1542" s="75">
        <f t="shared" si="71"/>
        <v>0</v>
      </c>
    </row>
    <row r="1543" spans="1:19" x14ac:dyDescent="0.25">
      <c r="A1543" s="55"/>
      <c r="B1543" s="111"/>
      <c r="C1543" s="112"/>
      <c r="D1543" s="113"/>
      <c r="E1543" s="113"/>
      <c r="F1543" s="112"/>
      <c r="G1543" s="114"/>
      <c r="H1543" s="115"/>
      <c r="I1543" s="55"/>
      <c r="L1543" s="53" t="str">
        <f>IF(OR(F1543="", G1543=""), "", IFERROR(INDEX('Sub Contractors'!$C$11:$C$49, MATCH(F1543, 'Sub Contractors'!$B$11:$B$49, 0)), ""))</f>
        <v/>
      </c>
      <c r="M1543" s="44" t="str">
        <f t="shared" si="69"/>
        <v/>
      </c>
      <c r="O1543" s="19" t="str">
        <f>IF($B1543="", "", IF(OR($B1543&lt;'Intro &amp; Setup'!$BS$4, $B1543&gt;'Intro &amp; Setup'!$BS$2), "X", ""))</f>
        <v/>
      </c>
      <c r="Q1543" s="19" t="str">
        <f t="shared" si="70"/>
        <v/>
      </c>
      <c r="S1543" s="75">
        <f t="shared" si="71"/>
        <v>0</v>
      </c>
    </row>
    <row r="1544" spans="1:19" x14ac:dyDescent="0.25">
      <c r="A1544" s="55"/>
      <c r="B1544" s="111"/>
      <c r="C1544" s="112"/>
      <c r="D1544" s="113"/>
      <c r="E1544" s="113"/>
      <c r="F1544" s="112"/>
      <c r="G1544" s="114"/>
      <c r="H1544" s="115"/>
      <c r="I1544" s="55"/>
      <c r="L1544" s="53" t="str">
        <f>IF(OR(F1544="", G1544=""), "", IFERROR(INDEX('Sub Contractors'!$C$11:$C$49, MATCH(F1544, 'Sub Contractors'!$B$11:$B$49, 0)), ""))</f>
        <v/>
      </c>
      <c r="M1544" s="44" t="str">
        <f t="shared" si="69"/>
        <v/>
      </c>
      <c r="O1544" s="19" t="str">
        <f>IF($B1544="", "", IF(OR($B1544&lt;'Intro &amp; Setup'!$BS$4, $B1544&gt;'Intro &amp; Setup'!$BS$2), "X", ""))</f>
        <v/>
      </c>
      <c r="Q1544" s="19" t="str">
        <f t="shared" si="70"/>
        <v/>
      </c>
      <c r="S1544" s="75">
        <f t="shared" si="71"/>
        <v>0</v>
      </c>
    </row>
    <row r="1545" spans="1:19" x14ac:dyDescent="0.25">
      <c r="A1545" s="55"/>
      <c r="B1545" s="111"/>
      <c r="C1545" s="112"/>
      <c r="D1545" s="113"/>
      <c r="E1545" s="113"/>
      <c r="F1545" s="112"/>
      <c r="G1545" s="114"/>
      <c r="H1545" s="115"/>
      <c r="I1545" s="55"/>
      <c r="L1545" s="53" t="str">
        <f>IF(OR(F1545="", G1545=""), "", IFERROR(INDEX('Sub Contractors'!$C$11:$C$49, MATCH(F1545, 'Sub Contractors'!$B$11:$B$49, 0)), ""))</f>
        <v/>
      </c>
      <c r="M1545" s="44" t="str">
        <f t="shared" si="69"/>
        <v/>
      </c>
      <c r="O1545" s="19" t="str">
        <f>IF($B1545="", "", IF(OR($B1545&lt;'Intro &amp; Setup'!$BS$4, $B1545&gt;'Intro &amp; Setup'!$BS$2), "X", ""))</f>
        <v/>
      </c>
      <c r="Q1545" s="19" t="str">
        <f t="shared" si="70"/>
        <v/>
      </c>
      <c r="S1545" s="75">
        <f t="shared" si="71"/>
        <v>0</v>
      </c>
    </row>
    <row r="1546" spans="1:19" x14ac:dyDescent="0.25">
      <c r="A1546" s="55"/>
      <c r="B1546" s="111"/>
      <c r="C1546" s="112"/>
      <c r="D1546" s="113"/>
      <c r="E1546" s="113"/>
      <c r="F1546" s="112"/>
      <c r="G1546" s="114"/>
      <c r="H1546" s="115"/>
      <c r="I1546" s="55"/>
      <c r="L1546" s="53" t="str">
        <f>IF(OR(F1546="", G1546=""), "", IFERROR(INDEX('Sub Contractors'!$C$11:$C$49, MATCH(F1546, 'Sub Contractors'!$B$11:$B$49, 0)), ""))</f>
        <v/>
      </c>
      <c r="M1546" s="44" t="str">
        <f t="shared" si="69"/>
        <v/>
      </c>
      <c r="O1546" s="19" t="str">
        <f>IF($B1546="", "", IF(OR($B1546&lt;'Intro &amp; Setup'!$BS$4, $B1546&gt;'Intro &amp; Setup'!$BS$2), "X", ""))</f>
        <v/>
      </c>
      <c r="Q1546" s="19" t="str">
        <f t="shared" si="70"/>
        <v/>
      </c>
      <c r="S1546" s="75">
        <f t="shared" si="71"/>
        <v>0</v>
      </c>
    </row>
    <row r="1547" spans="1:19" x14ac:dyDescent="0.25">
      <c r="A1547" s="55"/>
      <c r="B1547" s="111"/>
      <c r="C1547" s="112"/>
      <c r="D1547" s="113"/>
      <c r="E1547" s="113"/>
      <c r="F1547" s="112"/>
      <c r="G1547" s="114"/>
      <c r="H1547" s="115"/>
      <c r="I1547" s="55"/>
      <c r="L1547" s="53" t="str">
        <f>IF(OR(F1547="", G1547=""), "", IFERROR(INDEX('Sub Contractors'!$C$11:$C$49, MATCH(F1547, 'Sub Contractors'!$B$11:$B$49, 0)), ""))</f>
        <v/>
      </c>
      <c r="M1547" s="44" t="str">
        <f t="shared" si="69"/>
        <v/>
      </c>
      <c r="O1547" s="19" t="str">
        <f>IF($B1547="", "", IF(OR($B1547&lt;'Intro &amp; Setup'!$BS$4, $B1547&gt;'Intro &amp; Setup'!$BS$2), "X", ""))</f>
        <v/>
      </c>
      <c r="Q1547" s="19" t="str">
        <f t="shared" si="70"/>
        <v/>
      </c>
      <c r="S1547" s="75">
        <f t="shared" si="71"/>
        <v>0</v>
      </c>
    </row>
    <row r="1548" spans="1:19" x14ac:dyDescent="0.25">
      <c r="A1548" s="55"/>
      <c r="B1548" s="111"/>
      <c r="C1548" s="112"/>
      <c r="D1548" s="113"/>
      <c r="E1548" s="113"/>
      <c r="F1548" s="112"/>
      <c r="G1548" s="114"/>
      <c r="H1548" s="115"/>
      <c r="I1548" s="55"/>
      <c r="L1548" s="53" t="str">
        <f>IF(OR(F1548="", G1548=""), "", IFERROR(INDEX('Sub Contractors'!$C$11:$C$49, MATCH(F1548, 'Sub Contractors'!$B$11:$B$49, 0)), ""))</f>
        <v/>
      </c>
      <c r="M1548" s="44" t="str">
        <f t="shared" ref="M1548:M1611" si="72">IF($L1548="", "", $L1548*$G1548*24)</f>
        <v/>
      </c>
      <c r="O1548" s="19" t="str">
        <f>IF($B1548="", "", IF(OR($B1548&lt;'Intro &amp; Setup'!$BS$4, $B1548&gt;'Intro &amp; Setup'!$BS$2), "X", ""))</f>
        <v/>
      </c>
      <c r="Q1548" s="19" t="str">
        <f t="shared" ref="Q1548:Q1611" si="73">IF($B1548="", "", TEXT($B1548, "mmm yyyy"))</f>
        <v/>
      </c>
      <c r="S1548" s="75">
        <f t="shared" ref="S1548:S1611" si="74">$E1548-$D1548-$H1548</f>
        <v>0</v>
      </c>
    </row>
    <row r="1549" spans="1:19" x14ac:dyDescent="0.25">
      <c r="A1549" s="55"/>
      <c r="B1549" s="111"/>
      <c r="C1549" s="112"/>
      <c r="D1549" s="113"/>
      <c r="E1549" s="113"/>
      <c r="F1549" s="112"/>
      <c r="G1549" s="114"/>
      <c r="H1549" s="115"/>
      <c r="I1549" s="55"/>
      <c r="L1549" s="53" t="str">
        <f>IF(OR(F1549="", G1549=""), "", IFERROR(INDEX('Sub Contractors'!$C$11:$C$49, MATCH(F1549, 'Sub Contractors'!$B$11:$B$49, 0)), ""))</f>
        <v/>
      </c>
      <c r="M1549" s="44" t="str">
        <f t="shared" si="72"/>
        <v/>
      </c>
      <c r="O1549" s="19" t="str">
        <f>IF($B1549="", "", IF(OR($B1549&lt;'Intro &amp; Setup'!$BS$4, $B1549&gt;'Intro &amp; Setup'!$BS$2), "X", ""))</f>
        <v/>
      </c>
      <c r="Q1549" s="19" t="str">
        <f t="shared" si="73"/>
        <v/>
      </c>
      <c r="S1549" s="75">
        <f t="shared" si="74"/>
        <v>0</v>
      </c>
    </row>
    <row r="1550" spans="1:19" x14ac:dyDescent="0.25">
      <c r="A1550" s="55"/>
      <c r="B1550" s="111"/>
      <c r="C1550" s="112"/>
      <c r="D1550" s="113"/>
      <c r="E1550" s="113"/>
      <c r="F1550" s="112"/>
      <c r="G1550" s="114"/>
      <c r="H1550" s="115"/>
      <c r="I1550" s="55"/>
      <c r="L1550" s="53" t="str">
        <f>IF(OR(F1550="", G1550=""), "", IFERROR(INDEX('Sub Contractors'!$C$11:$C$49, MATCH(F1550, 'Sub Contractors'!$B$11:$B$49, 0)), ""))</f>
        <v/>
      </c>
      <c r="M1550" s="44" t="str">
        <f t="shared" si="72"/>
        <v/>
      </c>
      <c r="O1550" s="19" t="str">
        <f>IF($B1550="", "", IF(OR($B1550&lt;'Intro &amp; Setup'!$BS$4, $B1550&gt;'Intro &amp; Setup'!$BS$2), "X", ""))</f>
        <v/>
      </c>
      <c r="Q1550" s="19" t="str">
        <f t="shared" si="73"/>
        <v/>
      </c>
      <c r="S1550" s="75">
        <f t="shared" si="74"/>
        <v>0</v>
      </c>
    </row>
    <row r="1551" spans="1:19" x14ac:dyDescent="0.25">
      <c r="A1551" s="55"/>
      <c r="B1551" s="111"/>
      <c r="C1551" s="112"/>
      <c r="D1551" s="113"/>
      <c r="E1551" s="113"/>
      <c r="F1551" s="112"/>
      <c r="G1551" s="114"/>
      <c r="H1551" s="115"/>
      <c r="I1551" s="55"/>
      <c r="L1551" s="53" t="str">
        <f>IF(OR(F1551="", G1551=""), "", IFERROR(INDEX('Sub Contractors'!$C$11:$C$49, MATCH(F1551, 'Sub Contractors'!$B$11:$B$49, 0)), ""))</f>
        <v/>
      </c>
      <c r="M1551" s="44" t="str">
        <f t="shared" si="72"/>
        <v/>
      </c>
      <c r="O1551" s="19" t="str">
        <f>IF($B1551="", "", IF(OR($B1551&lt;'Intro &amp; Setup'!$BS$4, $B1551&gt;'Intro &amp; Setup'!$BS$2), "X", ""))</f>
        <v/>
      </c>
      <c r="Q1551" s="19" t="str">
        <f t="shared" si="73"/>
        <v/>
      </c>
      <c r="S1551" s="75">
        <f t="shared" si="74"/>
        <v>0</v>
      </c>
    </row>
    <row r="1552" spans="1:19" x14ac:dyDescent="0.25">
      <c r="A1552" s="55"/>
      <c r="B1552" s="111"/>
      <c r="C1552" s="112"/>
      <c r="D1552" s="113"/>
      <c r="E1552" s="113"/>
      <c r="F1552" s="112"/>
      <c r="G1552" s="114"/>
      <c r="H1552" s="115"/>
      <c r="I1552" s="55"/>
      <c r="L1552" s="53" t="str">
        <f>IF(OR(F1552="", G1552=""), "", IFERROR(INDEX('Sub Contractors'!$C$11:$C$49, MATCH(F1552, 'Sub Contractors'!$B$11:$B$49, 0)), ""))</f>
        <v/>
      </c>
      <c r="M1552" s="44" t="str">
        <f t="shared" si="72"/>
        <v/>
      </c>
      <c r="O1552" s="19" t="str">
        <f>IF($B1552="", "", IF(OR($B1552&lt;'Intro &amp; Setup'!$BS$4, $B1552&gt;'Intro &amp; Setup'!$BS$2), "X", ""))</f>
        <v/>
      </c>
      <c r="Q1552" s="19" t="str">
        <f t="shared" si="73"/>
        <v/>
      </c>
      <c r="S1552" s="75">
        <f t="shared" si="74"/>
        <v>0</v>
      </c>
    </row>
    <row r="1553" spans="1:19" x14ac:dyDescent="0.25">
      <c r="A1553" s="55"/>
      <c r="B1553" s="111"/>
      <c r="C1553" s="112"/>
      <c r="D1553" s="113"/>
      <c r="E1553" s="113"/>
      <c r="F1553" s="112"/>
      <c r="G1553" s="114"/>
      <c r="H1553" s="115"/>
      <c r="I1553" s="55"/>
      <c r="L1553" s="53" t="str">
        <f>IF(OR(F1553="", G1553=""), "", IFERROR(INDEX('Sub Contractors'!$C$11:$C$49, MATCH(F1553, 'Sub Contractors'!$B$11:$B$49, 0)), ""))</f>
        <v/>
      </c>
      <c r="M1553" s="44" t="str">
        <f t="shared" si="72"/>
        <v/>
      </c>
      <c r="O1553" s="19" t="str">
        <f>IF($B1553="", "", IF(OR($B1553&lt;'Intro &amp; Setup'!$BS$4, $B1553&gt;'Intro &amp; Setup'!$BS$2), "X", ""))</f>
        <v/>
      </c>
      <c r="Q1553" s="19" t="str">
        <f t="shared" si="73"/>
        <v/>
      </c>
      <c r="S1553" s="75">
        <f t="shared" si="74"/>
        <v>0</v>
      </c>
    </row>
    <row r="1554" spans="1:19" x14ac:dyDescent="0.25">
      <c r="A1554" s="55"/>
      <c r="B1554" s="111"/>
      <c r="C1554" s="112"/>
      <c r="D1554" s="113"/>
      <c r="E1554" s="113"/>
      <c r="F1554" s="112"/>
      <c r="G1554" s="114"/>
      <c r="H1554" s="115"/>
      <c r="I1554" s="55"/>
      <c r="L1554" s="53" t="str">
        <f>IF(OR(F1554="", G1554=""), "", IFERROR(INDEX('Sub Contractors'!$C$11:$C$49, MATCH(F1554, 'Sub Contractors'!$B$11:$B$49, 0)), ""))</f>
        <v/>
      </c>
      <c r="M1554" s="44" t="str">
        <f t="shared" si="72"/>
        <v/>
      </c>
      <c r="O1554" s="19" t="str">
        <f>IF($B1554="", "", IF(OR($B1554&lt;'Intro &amp; Setup'!$BS$4, $B1554&gt;'Intro &amp; Setup'!$BS$2), "X", ""))</f>
        <v/>
      </c>
      <c r="Q1554" s="19" t="str">
        <f t="shared" si="73"/>
        <v/>
      </c>
      <c r="S1554" s="75">
        <f t="shared" si="74"/>
        <v>0</v>
      </c>
    </row>
    <row r="1555" spans="1:19" x14ac:dyDescent="0.25">
      <c r="A1555" s="55"/>
      <c r="B1555" s="111"/>
      <c r="C1555" s="112"/>
      <c r="D1555" s="113"/>
      <c r="E1555" s="113"/>
      <c r="F1555" s="112"/>
      <c r="G1555" s="114"/>
      <c r="H1555" s="115"/>
      <c r="I1555" s="55"/>
      <c r="L1555" s="53" t="str">
        <f>IF(OR(F1555="", G1555=""), "", IFERROR(INDEX('Sub Contractors'!$C$11:$C$49, MATCH(F1555, 'Sub Contractors'!$B$11:$B$49, 0)), ""))</f>
        <v/>
      </c>
      <c r="M1555" s="44" t="str">
        <f t="shared" si="72"/>
        <v/>
      </c>
      <c r="O1555" s="19" t="str">
        <f>IF($B1555="", "", IF(OR($B1555&lt;'Intro &amp; Setup'!$BS$4, $B1555&gt;'Intro &amp; Setup'!$BS$2), "X", ""))</f>
        <v/>
      </c>
      <c r="Q1555" s="19" t="str">
        <f t="shared" si="73"/>
        <v/>
      </c>
      <c r="S1555" s="75">
        <f t="shared" si="74"/>
        <v>0</v>
      </c>
    </row>
    <row r="1556" spans="1:19" x14ac:dyDescent="0.25">
      <c r="A1556" s="55"/>
      <c r="B1556" s="111"/>
      <c r="C1556" s="112"/>
      <c r="D1556" s="113"/>
      <c r="E1556" s="113"/>
      <c r="F1556" s="112"/>
      <c r="G1556" s="114"/>
      <c r="H1556" s="115"/>
      <c r="I1556" s="55"/>
      <c r="L1556" s="53" t="str">
        <f>IF(OR(F1556="", G1556=""), "", IFERROR(INDEX('Sub Contractors'!$C$11:$C$49, MATCH(F1556, 'Sub Contractors'!$B$11:$B$49, 0)), ""))</f>
        <v/>
      </c>
      <c r="M1556" s="44" t="str">
        <f t="shared" si="72"/>
        <v/>
      </c>
      <c r="O1556" s="19" t="str">
        <f>IF($B1556="", "", IF(OR($B1556&lt;'Intro &amp; Setup'!$BS$4, $B1556&gt;'Intro &amp; Setup'!$BS$2), "X", ""))</f>
        <v/>
      </c>
      <c r="Q1556" s="19" t="str">
        <f t="shared" si="73"/>
        <v/>
      </c>
      <c r="S1556" s="75">
        <f t="shared" si="74"/>
        <v>0</v>
      </c>
    </row>
    <row r="1557" spans="1:19" x14ac:dyDescent="0.25">
      <c r="A1557" s="55"/>
      <c r="B1557" s="111"/>
      <c r="C1557" s="112"/>
      <c r="D1557" s="113"/>
      <c r="E1557" s="113"/>
      <c r="F1557" s="112"/>
      <c r="G1557" s="114"/>
      <c r="H1557" s="115"/>
      <c r="I1557" s="55"/>
      <c r="L1557" s="53" t="str">
        <f>IF(OR(F1557="", G1557=""), "", IFERROR(INDEX('Sub Contractors'!$C$11:$C$49, MATCH(F1557, 'Sub Contractors'!$B$11:$B$49, 0)), ""))</f>
        <v/>
      </c>
      <c r="M1557" s="44" t="str">
        <f t="shared" si="72"/>
        <v/>
      </c>
      <c r="O1557" s="19" t="str">
        <f>IF($B1557="", "", IF(OR($B1557&lt;'Intro &amp; Setup'!$BS$4, $B1557&gt;'Intro &amp; Setup'!$BS$2), "X", ""))</f>
        <v/>
      </c>
      <c r="Q1557" s="19" t="str">
        <f t="shared" si="73"/>
        <v/>
      </c>
      <c r="S1557" s="75">
        <f t="shared" si="74"/>
        <v>0</v>
      </c>
    </row>
    <row r="1558" spans="1:19" x14ac:dyDescent="0.25">
      <c r="A1558" s="55"/>
      <c r="B1558" s="111"/>
      <c r="C1558" s="112"/>
      <c r="D1558" s="113"/>
      <c r="E1558" s="113"/>
      <c r="F1558" s="112"/>
      <c r="G1558" s="114"/>
      <c r="H1558" s="115"/>
      <c r="I1558" s="55"/>
      <c r="L1558" s="53" t="str">
        <f>IF(OR(F1558="", G1558=""), "", IFERROR(INDEX('Sub Contractors'!$C$11:$C$49, MATCH(F1558, 'Sub Contractors'!$B$11:$B$49, 0)), ""))</f>
        <v/>
      </c>
      <c r="M1558" s="44" t="str">
        <f t="shared" si="72"/>
        <v/>
      </c>
      <c r="O1558" s="19" t="str">
        <f>IF($B1558="", "", IF(OR($B1558&lt;'Intro &amp; Setup'!$BS$4, $B1558&gt;'Intro &amp; Setup'!$BS$2), "X", ""))</f>
        <v/>
      </c>
      <c r="Q1558" s="19" t="str">
        <f t="shared" si="73"/>
        <v/>
      </c>
      <c r="S1558" s="75">
        <f t="shared" si="74"/>
        <v>0</v>
      </c>
    </row>
    <row r="1559" spans="1:19" x14ac:dyDescent="0.25">
      <c r="A1559" s="55"/>
      <c r="B1559" s="111"/>
      <c r="C1559" s="112"/>
      <c r="D1559" s="113"/>
      <c r="E1559" s="113"/>
      <c r="F1559" s="112"/>
      <c r="G1559" s="114"/>
      <c r="H1559" s="115"/>
      <c r="I1559" s="55"/>
      <c r="L1559" s="53" t="str">
        <f>IF(OR(F1559="", G1559=""), "", IFERROR(INDEX('Sub Contractors'!$C$11:$C$49, MATCH(F1559, 'Sub Contractors'!$B$11:$B$49, 0)), ""))</f>
        <v/>
      </c>
      <c r="M1559" s="44" t="str">
        <f t="shared" si="72"/>
        <v/>
      </c>
      <c r="O1559" s="19" t="str">
        <f>IF($B1559="", "", IF(OR($B1559&lt;'Intro &amp; Setup'!$BS$4, $B1559&gt;'Intro &amp; Setup'!$BS$2), "X", ""))</f>
        <v/>
      </c>
      <c r="Q1559" s="19" t="str">
        <f t="shared" si="73"/>
        <v/>
      </c>
      <c r="S1559" s="75">
        <f t="shared" si="74"/>
        <v>0</v>
      </c>
    </row>
    <row r="1560" spans="1:19" x14ac:dyDescent="0.25">
      <c r="A1560" s="55"/>
      <c r="B1560" s="111"/>
      <c r="C1560" s="112"/>
      <c r="D1560" s="113"/>
      <c r="E1560" s="113"/>
      <c r="F1560" s="112"/>
      <c r="G1560" s="114"/>
      <c r="H1560" s="115"/>
      <c r="I1560" s="55"/>
      <c r="L1560" s="53" t="str">
        <f>IF(OR(F1560="", G1560=""), "", IFERROR(INDEX('Sub Contractors'!$C$11:$C$49, MATCH(F1560, 'Sub Contractors'!$B$11:$B$49, 0)), ""))</f>
        <v/>
      </c>
      <c r="M1560" s="44" t="str">
        <f t="shared" si="72"/>
        <v/>
      </c>
      <c r="O1560" s="19" t="str">
        <f>IF($B1560="", "", IF(OR($B1560&lt;'Intro &amp; Setup'!$BS$4, $B1560&gt;'Intro &amp; Setup'!$BS$2), "X", ""))</f>
        <v/>
      </c>
      <c r="Q1560" s="19" t="str">
        <f t="shared" si="73"/>
        <v/>
      </c>
      <c r="S1560" s="75">
        <f t="shared" si="74"/>
        <v>0</v>
      </c>
    </row>
    <row r="1561" spans="1:19" x14ac:dyDescent="0.25">
      <c r="A1561" s="55"/>
      <c r="B1561" s="111"/>
      <c r="C1561" s="112"/>
      <c r="D1561" s="113"/>
      <c r="E1561" s="113"/>
      <c r="F1561" s="112"/>
      <c r="G1561" s="114"/>
      <c r="H1561" s="115"/>
      <c r="I1561" s="55"/>
      <c r="L1561" s="53" t="str">
        <f>IF(OR(F1561="", G1561=""), "", IFERROR(INDEX('Sub Contractors'!$C$11:$C$49, MATCH(F1561, 'Sub Contractors'!$B$11:$B$49, 0)), ""))</f>
        <v/>
      </c>
      <c r="M1561" s="44" t="str">
        <f t="shared" si="72"/>
        <v/>
      </c>
      <c r="O1561" s="19" t="str">
        <f>IF($B1561="", "", IF(OR($B1561&lt;'Intro &amp; Setup'!$BS$4, $B1561&gt;'Intro &amp; Setup'!$BS$2), "X", ""))</f>
        <v/>
      </c>
      <c r="Q1561" s="19" t="str">
        <f t="shared" si="73"/>
        <v/>
      </c>
      <c r="S1561" s="75">
        <f t="shared" si="74"/>
        <v>0</v>
      </c>
    </row>
    <row r="1562" spans="1:19" x14ac:dyDescent="0.25">
      <c r="A1562" s="55"/>
      <c r="B1562" s="111"/>
      <c r="C1562" s="112"/>
      <c r="D1562" s="113"/>
      <c r="E1562" s="113"/>
      <c r="F1562" s="112"/>
      <c r="G1562" s="114"/>
      <c r="H1562" s="115"/>
      <c r="I1562" s="55"/>
      <c r="L1562" s="53" t="str">
        <f>IF(OR(F1562="", G1562=""), "", IFERROR(INDEX('Sub Contractors'!$C$11:$C$49, MATCH(F1562, 'Sub Contractors'!$B$11:$B$49, 0)), ""))</f>
        <v/>
      </c>
      <c r="M1562" s="44" t="str">
        <f t="shared" si="72"/>
        <v/>
      </c>
      <c r="O1562" s="19" t="str">
        <f>IF($B1562="", "", IF(OR($B1562&lt;'Intro &amp; Setup'!$BS$4, $B1562&gt;'Intro &amp; Setup'!$BS$2), "X", ""))</f>
        <v/>
      </c>
      <c r="Q1562" s="19" t="str">
        <f t="shared" si="73"/>
        <v/>
      </c>
      <c r="S1562" s="75">
        <f t="shared" si="74"/>
        <v>0</v>
      </c>
    </row>
    <row r="1563" spans="1:19" x14ac:dyDescent="0.25">
      <c r="A1563" s="55"/>
      <c r="B1563" s="111"/>
      <c r="C1563" s="112"/>
      <c r="D1563" s="113"/>
      <c r="E1563" s="113"/>
      <c r="F1563" s="112"/>
      <c r="G1563" s="114"/>
      <c r="H1563" s="115"/>
      <c r="I1563" s="55"/>
      <c r="L1563" s="53" t="str">
        <f>IF(OR(F1563="", G1563=""), "", IFERROR(INDEX('Sub Contractors'!$C$11:$C$49, MATCH(F1563, 'Sub Contractors'!$B$11:$B$49, 0)), ""))</f>
        <v/>
      </c>
      <c r="M1563" s="44" t="str">
        <f t="shared" si="72"/>
        <v/>
      </c>
      <c r="O1563" s="19" t="str">
        <f>IF($B1563="", "", IF(OR($B1563&lt;'Intro &amp; Setup'!$BS$4, $B1563&gt;'Intro &amp; Setup'!$BS$2), "X", ""))</f>
        <v/>
      </c>
      <c r="Q1563" s="19" t="str">
        <f t="shared" si="73"/>
        <v/>
      </c>
      <c r="S1563" s="75">
        <f t="shared" si="74"/>
        <v>0</v>
      </c>
    </row>
    <row r="1564" spans="1:19" x14ac:dyDescent="0.25">
      <c r="A1564" s="55"/>
      <c r="B1564" s="111"/>
      <c r="C1564" s="112"/>
      <c r="D1564" s="113"/>
      <c r="E1564" s="113"/>
      <c r="F1564" s="112"/>
      <c r="G1564" s="114"/>
      <c r="H1564" s="115"/>
      <c r="I1564" s="55"/>
      <c r="L1564" s="53" t="str">
        <f>IF(OR(F1564="", G1564=""), "", IFERROR(INDEX('Sub Contractors'!$C$11:$C$49, MATCH(F1564, 'Sub Contractors'!$B$11:$B$49, 0)), ""))</f>
        <v/>
      </c>
      <c r="M1564" s="44" t="str">
        <f t="shared" si="72"/>
        <v/>
      </c>
      <c r="O1564" s="19" t="str">
        <f>IF($B1564="", "", IF(OR($B1564&lt;'Intro &amp; Setup'!$BS$4, $B1564&gt;'Intro &amp; Setup'!$BS$2), "X", ""))</f>
        <v/>
      </c>
      <c r="Q1564" s="19" t="str">
        <f t="shared" si="73"/>
        <v/>
      </c>
      <c r="S1564" s="75">
        <f t="shared" si="74"/>
        <v>0</v>
      </c>
    </row>
    <row r="1565" spans="1:19" x14ac:dyDescent="0.25">
      <c r="A1565" s="55"/>
      <c r="B1565" s="111"/>
      <c r="C1565" s="112"/>
      <c r="D1565" s="113"/>
      <c r="E1565" s="113"/>
      <c r="F1565" s="112"/>
      <c r="G1565" s="114"/>
      <c r="H1565" s="115"/>
      <c r="I1565" s="55"/>
      <c r="L1565" s="53" t="str">
        <f>IF(OR(F1565="", G1565=""), "", IFERROR(INDEX('Sub Contractors'!$C$11:$C$49, MATCH(F1565, 'Sub Contractors'!$B$11:$B$49, 0)), ""))</f>
        <v/>
      </c>
      <c r="M1565" s="44" t="str">
        <f t="shared" si="72"/>
        <v/>
      </c>
      <c r="O1565" s="19" t="str">
        <f>IF($B1565="", "", IF(OR($B1565&lt;'Intro &amp; Setup'!$BS$4, $B1565&gt;'Intro &amp; Setup'!$BS$2), "X", ""))</f>
        <v/>
      </c>
      <c r="Q1565" s="19" t="str">
        <f t="shared" si="73"/>
        <v/>
      </c>
      <c r="S1565" s="75">
        <f t="shared" si="74"/>
        <v>0</v>
      </c>
    </row>
    <row r="1566" spans="1:19" x14ac:dyDescent="0.25">
      <c r="A1566" s="55"/>
      <c r="B1566" s="111"/>
      <c r="C1566" s="112"/>
      <c r="D1566" s="113"/>
      <c r="E1566" s="113"/>
      <c r="F1566" s="112"/>
      <c r="G1566" s="114"/>
      <c r="H1566" s="115"/>
      <c r="I1566" s="55"/>
      <c r="L1566" s="53" t="str">
        <f>IF(OR(F1566="", G1566=""), "", IFERROR(INDEX('Sub Contractors'!$C$11:$C$49, MATCH(F1566, 'Sub Contractors'!$B$11:$B$49, 0)), ""))</f>
        <v/>
      </c>
      <c r="M1566" s="44" t="str">
        <f t="shared" si="72"/>
        <v/>
      </c>
      <c r="O1566" s="19" t="str">
        <f>IF($B1566="", "", IF(OR($B1566&lt;'Intro &amp; Setup'!$BS$4, $B1566&gt;'Intro &amp; Setup'!$BS$2), "X", ""))</f>
        <v/>
      </c>
      <c r="Q1566" s="19" t="str">
        <f t="shared" si="73"/>
        <v/>
      </c>
      <c r="S1566" s="75">
        <f t="shared" si="74"/>
        <v>0</v>
      </c>
    </row>
    <row r="1567" spans="1:19" x14ac:dyDescent="0.25">
      <c r="A1567" s="55"/>
      <c r="B1567" s="111"/>
      <c r="C1567" s="112"/>
      <c r="D1567" s="113"/>
      <c r="E1567" s="113"/>
      <c r="F1567" s="112"/>
      <c r="G1567" s="114"/>
      <c r="H1567" s="115"/>
      <c r="I1567" s="55"/>
      <c r="L1567" s="53" t="str">
        <f>IF(OR(F1567="", G1567=""), "", IFERROR(INDEX('Sub Contractors'!$C$11:$C$49, MATCH(F1567, 'Sub Contractors'!$B$11:$B$49, 0)), ""))</f>
        <v/>
      </c>
      <c r="M1567" s="44" t="str">
        <f t="shared" si="72"/>
        <v/>
      </c>
      <c r="O1567" s="19" t="str">
        <f>IF($B1567="", "", IF(OR($B1567&lt;'Intro &amp; Setup'!$BS$4, $B1567&gt;'Intro &amp; Setup'!$BS$2), "X", ""))</f>
        <v/>
      </c>
      <c r="Q1567" s="19" t="str">
        <f t="shared" si="73"/>
        <v/>
      </c>
      <c r="S1567" s="75">
        <f t="shared" si="74"/>
        <v>0</v>
      </c>
    </row>
    <row r="1568" spans="1:19" x14ac:dyDescent="0.25">
      <c r="A1568" s="55"/>
      <c r="B1568" s="111"/>
      <c r="C1568" s="112"/>
      <c r="D1568" s="113"/>
      <c r="E1568" s="113"/>
      <c r="F1568" s="112"/>
      <c r="G1568" s="114"/>
      <c r="H1568" s="115"/>
      <c r="I1568" s="55"/>
      <c r="L1568" s="53" t="str">
        <f>IF(OR(F1568="", G1568=""), "", IFERROR(INDEX('Sub Contractors'!$C$11:$C$49, MATCH(F1568, 'Sub Contractors'!$B$11:$B$49, 0)), ""))</f>
        <v/>
      </c>
      <c r="M1568" s="44" t="str">
        <f t="shared" si="72"/>
        <v/>
      </c>
      <c r="O1568" s="19" t="str">
        <f>IF($B1568="", "", IF(OR($B1568&lt;'Intro &amp; Setup'!$BS$4, $B1568&gt;'Intro &amp; Setup'!$BS$2), "X", ""))</f>
        <v/>
      </c>
      <c r="Q1568" s="19" t="str">
        <f t="shared" si="73"/>
        <v/>
      </c>
      <c r="S1568" s="75">
        <f t="shared" si="74"/>
        <v>0</v>
      </c>
    </row>
    <row r="1569" spans="1:19" x14ac:dyDescent="0.25">
      <c r="A1569" s="55"/>
      <c r="B1569" s="111"/>
      <c r="C1569" s="112"/>
      <c r="D1569" s="113"/>
      <c r="E1569" s="113"/>
      <c r="F1569" s="112"/>
      <c r="G1569" s="114"/>
      <c r="H1569" s="115"/>
      <c r="I1569" s="55"/>
      <c r="L1569" s="53" t="str">
        <f>IF(OR(F1569="", G1569=""), "", IFERROR(INDEX('Sub Contractors'!$C$11:$C$49, MATCH(F1569, 'Sub Contractors'!$B$11:$B$49, 0)), ""))</f>
        <v/>
      </c>
      <c r="M1569" s="44" t="str">
        <f t="shared" si="72"/>
        <v/>
      </c>
      <c r="O1569" s="19" t="str">
        <f>IF($B1569="", "", IF(OR($B1569&lt;'Intro &amp; Setup'!$BS$4, $B1569&gt;'Intro &amp; Setup'!$BS$2), "X", ""))</f>
        <v/>
      </c>
      <c r="Q1569" s="19" t="str">
        <f t="shared" si="73"/>
        <v/>
      </c>
      <c r="S1569" s="75">
        <f t="shared" si="74"/>
        <v>0</v>
      </c>
    </row>
    <row r="1570" spans="1:19" x14ac:dyDescent="0.25">
      <c r="A1570" s="55"/>
      <c r="B1570" s="111"/>
      <c r="C1570" s="112"/>
      <c r="D1570" s="113"/>
      <c r="E1570" s="113"/>
      <c r="F1570" s="112"/>
      <c r="G1570" s="114"/>
      <c r="H1570" s="115"/>
      <c r="I1570" s="55"/>
      <c r="L1570" s="53" t="str">
        <f>IF(OR(F1570="", G1570=""), "", IFERROR(INDEX('Sub Contractors'!$C$11:$C$49, MATCH(F1570, 'Sub Contractors'!$B$11:$B$49, 0)), ""))</f>
        <v/>
      </c>
      <c r="M1570" s="44" t="str">
        <f t="shared" si="72"/>
        <v/>
      </c>
      <c r="O1570" s="19" t="str">
        <f>IF($B1570="", "", IF(OR($B1570&lt;'Intro &amp; Setup'!$BS$4, $B1570&gt;'Intro &amp; Setup'!$BS$2), "X", ""))</f>
        <v/>
      </c>
      <c r="Q1570" s="19" t="str">
        <f t="shared" si="73"/>
        <v/>
      </c>
      <c r="S1570" s="75">
        <f t="shared" si="74"/>
        <v>0</v>
      </c>
    </row>
    <row r="1571" spans="1:19" x14ac:dyDescent="0.25">
      <c r="A1571" s="55"/>
      <c r="B1571" s="111"/>
      <c r="C1571" s="112"/>
      <c r="D1571" s="113"/>
      <c r="E1571" s="113"/>
      <c r="F1571" s="112"/>
      <c r="G1571" s="114"/>
      <c r="H1571" s="115"/>
      <c r="I1571" s="55"/>
      <c r="L1571" s="53" t="str">
        <f>IF(OR(F1571="", G1571=""), "", IFERROR(INDEX('Sub Contractors'!$C$11:$C$49, MATCH(F1571, 'Sub Contractors'!$B$11:$B$49, 0)), ""))</f>
        <v/>
      </c>
      <c r="M1571" s="44" t="str">
        <f t="shared" si="72"/>
        <v/>
      </c>
      <c r="O1571" s="19" t="str">
        <f>IF($B1571="", "", IF(OR($B1571&lt;'Intro &amp; Setup'!$BS$4, $B1571&gt;'Intro &amp; Setup'!$BS$2), "X", ""))</f>
        <v/>
      </c>
      <c r="Q1571" s="19" t="str">
        <f t="shared" si="73"/>
        <v/>
      </c>
      <c r="S1571" s="75">
        <f t="shared" si="74"/>
        <v>0</v>
      </c>
    </row>
    <row r="1572" spans="1:19" x14ac:dyDescent="0.25">
      <c r="A1572" s="55"/>
      <c r="B1572" s="111"/>
      <c r="C1572" s="112"/>
      <c r="D1572" s="113"/>
      <c r="E1572" s="113"/>
      <c r="F1572" s="112"/>
      <c r="G1572" s="114"/>
      <c r="H1572" s="115"/>
      <c r="I1572" s="55"/>
      <c r="L1572" s="53" t="str">
        <f>IF(OR(F1572="", G1572=""), "", IFERROR(INDEX('Sub Contractors'!$C$11:$C$49, MATCH(F1572, 'Sub Contractors'!$B$11:$B$49, 0)), ""))</f>
        <v/>
      </c>
      <c r="M1572" s="44" t="str">
        <f t="shared" si="72"/>
        <v/>
      </c>
      <c r="O1572" s="19" t="str">
        <f>IF($B1572="", "", IF(OR($B1572&lt;'Intro &amp; Setup'!$BS$4, $B1572&gt;'Intro &amp; Setup'!$BS$2), "X", ""))</f>
        <v/>
      </c>
      <c r="Q1572" s="19" t="str">
        <f t="shared" si="73"/>
        <v/>
      </c>
      <c r="S1572" s="75">
        <f t="shared" si="74"/>
        <v>0</v>
      </c>
    </row>
    <row r="1573" spans="1:19" x14ac:dyDescent="0.25">
      <c r="A1573" s="55"/>
      <c r="B1573" s="111"/>
      <c r="C1573" s="112"/>
      <c r="D1573" s="113"/>
      <c r="E1573" s="113"/>
      <c r="F1573" s="112"/>
      <c r="G1573" s="114"/>
      <c r="H1573" s="115"/>
      <c r="I1573" s="55"/>
      <c r="L1573" s="53" t="str">
        <f>IF(OR(F1573="", G1573=""), "", IFERROR(INDEX('Sub Contractors'!$C$11:$C$49, MATCH(F1573, 'Sub Contractors'!$B$11:$B$49, 0)), ""))</f>
        <v/>
      </c>
      <c r="M1573" s="44" t="str">
        <f t="shared" si="72"/>
        <v/>
      </c>
      <c r="O1573" s="19" t="str">
        <f>IF($B1573="", "", IF(OR($B1573&lt;'Intro &amp; Setup'!$BS$4, $B1573&gt;'Intro &amp; Setup'!$BS$2), "X", ""))</f>
        <v/>
      </c>
      <c r="Q1573" s="19" t="str">
        <f t="shared" si="73"/>
        <v/>
      </c>
      <c r="S1573" s="75">
        <f t="shared" si="74"/>
        <v>0</v>
      </c>
    </row>
    <row r="1574" spans="1:19" x14ac:dyDescent="0.25">
      <c r="A1574" s="55"/>
      <c r="B1574" s="111"/>
      <c r="C1574" s="112"/>
      <c r="D1574" s="113"/>
      <c r="E1574" s="113"/>
      <c r="F1574" s="112"/>
      <c r="G1574" s="114"/>
      <c r="H1574" s="115"/>
      <c r="I1574" s="55"/>
      <c r="L1574" s="53" t="str">
        <f>IF(OR(F1574="", G1574=""), "", IFERROR(INDEX('Sub Contractors'!$C$11:$C$49, MATCH(F1574, 'Sub Contractors'!$B$11:$B$49, 0)), ""))</f>
        <v/>
      </c>
      <c r="M1574" s="44" t="str">
        <f t="shared" si="72"/>
        <v/>
      </c>
      <c r="O1574" s="19" t="str">
        <f>IF($B1574="", "", IF(OR($B1574&lt;'Intro &amp; Setup'!$BS$4, $B1574&gt;'Intro &amp; Setup'!$BS$2), "X", ""))</f>
        <v/>
      </c>
      <c r="Q1574" s="19" t="str">
        <f t="shared" si="73"/>
        <v/>
      </c>
      <c r="S1574" s="75">
        <f t="shared" si="74"/>
        <v>0</v>
      </c>
    </row>
    <row r="1575" spans="1:19" x14ac:dyDescent="0.25">
      <c r="A1575" s="55"/>
      <c r="B1575" s="111"/>
      <c r="C1575" s="112"/>
      <c r="D1575" s="113"/>
      <c r="E1575" s="113"/>
      <c r="F1575" s="112"/>
      <c r="G1575" s="114"/>
      <c r="H1575" s="115"/>
      <c r="I1575" s="55"/>
      <c r="L1575" s="53" t="str">
        <f>IF(OR(F1575="", G1575=""), "", IFERROR(INDEX('Sub Contractors'!$C$11:$C$49, MATCH(F1575, 'Sub Contractors'!$B$11:$B$49, 0)), ""))</f>
        <v/>
      </c>
      <c r="M1575" s="44" t="str">
        <f t="shared" si="72"/>
        <v/>
      </c>
      <c r="O1575" s="19" t="str">
        <f>IF($B1575="", "", IF(OR($B1575&lt;'Intro &amp; Setup'!$BS$4, $B1575&gt;'Intro &amp; Setup'!$BS$2), "X", ""))</f>
        <v/>
      </c>
      <c r="Q1575" s="19" t="str">
        <f t="shared" si="73"/>
        <v/>
      </c>
      <c r="S1575" s="75">
        <f t="shared" si="74"/>
        <v>0</v>
      </c>
    </row>
    <row r="1576" spans="1:19" x14ac:dyDescent="0.25">
      <c r="A1576" s="55"/>
      <c r="B1576" s="111"/>
      <c r="C1576" s="112"/>
      <c r="D1576" s="113"/>
      <c r="E1576" s="113"/>
      <c r="F1576" s="112"/>
      <c r="G1576" s="114"/>
      <c r="H1576" s="115"/>
      <c r="I1576" s="55"/>
      <c r="L1576" s="53" t="str">
        <f>IF(OR(F1576="", G1576=""), "", IFERROR(INDEX('Sub Contractors'!$C$11:$C$49, MATCH(F1576, 'Sub Contractors'!$B$11:$B$49, 0)), ""))</f>
        <v/>
      </c>
      <c r="M1576" s="44" t="str">
        <f t="shared" si="72"/>
        <v/>
      </c>
      <c r="O1576" s="19" t="str">
        <f>IF($B1576="", "", IF(OR($B1576&lt;'Intro &amp; Setup'!$BS$4, $B1576&gt;'Intro &amp; Setup'!$BS$2), "X", ""))</f>
        <v/>
      </c>
      <c r="Q1576" s="19" t="str">
        <f t="shared" si="73"/>
        <v/>
      </c>
      <c r="S1576" s="75">
        <f t="shared" si="74"/>
        <v>0</v>
      </c>
    </row>
    <row r="1577" spans="1:19" x14ac:dyDescent="0.25">
      <c r="A1577" s="55"/>
      <c r="B1577" s="111"/>
      <c r="C1577" s="112"/>
      <c r="D1577" s="113"/>
      <c r="E1577" s="113"/>
      <c r="F1577" s="112"/>
      <c r="G1577" s="114"/>
      <c r="H1577" s="115"/>
      <c r="I1577" s="55"/>
      <c r="L1577" s="53" t="str">
        <f>IF(OR(F1577="", G1577=""), "", IFERROR(INDEX('Sub Contractors'!$C$11:$C$49, MATCH(F1577, 'Sub Contractors'!$B$11:$B$49, 0)), ""))</f>
        <v/>
      </c>
      <c r="M1577" s="44" t="str">
        <f t="shared" si="72"/>
        <v/>
      </c>
      <c r="O1577" s="19" t="str">
        <f>IF($B1577="", "", IF(OR($B1577&lt;'Intro &amp; Setup'!$BS$4, $B1577&gt;'Intro &amp; Setup'!$BS$2), "X", ""))</f>
        <v/>
      </c>
      <c r="Q1577" s="19" t="str">
        <f t="shared" si="73"/>
        <v/>
      </c>
      <c r="S1577" s="75">
        <f t="shared" si="74"/>
        <v>0</v>
      </c>
    </row>
    <row r="1578" spans="1:19" x14ac:dyDescent="0.25">
      <c r="A1578" s="55"/>
      <c r="B1578" s="111"/>
      <c r="C1578" s="112"/>
      <c r="D1578" s="113"/>
      <c r="E1578" s="113"/>
      <c r="F1578" s="112"/>
      <c r="G1578" s="114"/>
      <c r="H1578" s="115"/>
      <c r="I1578" s="55"/>
      <c r="L1578" s="53" t="str">
        <f>IF(OR(F1578="", G1578=""), "", IFERROR(INDEX('Sub Contractors'!$C$11:$C$49, MATCH(F1578, 'Sub Contractors'!$B$11:$B$49, 0)), ""))</f>
        <v/>
      </c>
      <c r="M1578" s="44" t="str">
        <f t="shared" si="72"/>
        <v/>
      </c>
      <c r="O1578" s="19" t="str">
        <f>IF($B1578="", "", IF(OR($B1578&lt;'Intro &amp; Setup'!$BS$4, $B1578&gt;'Intro &amp; Setup'!$BS$2), "X", ""))</f>
        <v/>
      </c>
      <c r="Q1578" s="19" t="str">
        <f t="shared" si="73"/>
        <v/>
      </c>
      <c r="S1578" s="75">
        <f t="shared" si="74"/>
        <v>0</v>
      </c>
    </row>
    <row r="1579" spans="1:19" x14ac:dyDescent="0.25">
      <c r="A1579" s="55"/>
      <c r="B1579" s="111"/>
      <c r="C1579" s="112"/>
      <c r="D1579" s="113"/>
      <c r="E1579" s="113"/>
      <c r="F1579" s="112"/>
      <c r="G1579" s="114"/>
      <c r="H1579" s="115"/>
      <c r="I1579" s="55"/>
      <c r="L1579" s="53" t="str">
        <f>IF(OR(F1579="", G1579=""), "", IFERROR(INDEX('Sub Contractors'!$C$11:$C$49, MATCH(F1579, 'Sub Contractors'!$B$11:$B$49, 0)), ""))</f>
        <v/>
      </c>
      <c r="M1579" s="44" t="str">
        <f t="shared" si="72"/>
        <v/>
      </c>
      <c r="O1579" s="19" t="str">
        <f>IF($B1579="", "", IF(OR($B1579&lt;'Intro &amp; Setup'!$BS$4, $B1579&gt;'Intro &amp; Setup'!$BS$2), "X", ""))</f>
        <v/>
      </c>
      <c r="Q1579" s="19" t="str">
        <f t="shared" si="73"/>
        <v/>
      </c>
      <c r="S1579" s="75">
        <f t="shared" si="74"/>
        <v>0</v>
      </c>
    </row>
    <row r="1580" spans="1:19" x14ac:dyDescent="0.25">
      <c r="A1580" s="55"/>
      <c r="B1580" s="111"/>
      <c r="C1580" s="112"/>
      <c r="D1580" s="113"/>
      <c r="E1580" s="113"/>
      <c r="F1580" s="112"/>
      <c r="G1580" s="114"/>
      <c r="H1580" s="115"/>
      <c r="I1580" s="55"/>
      <c r="L1580" s="53" t="str">
        <f>IF(OR(F1580="", G1580=""), "", IFERROR(INDEX('Sub Contractors'!$C$11:$C$49, MATCH(F1580, 'Sub Contractors'!$B$11:$B$49, 0)), ""))</f>
        <v/>
      </c>
      <c r="M1580" s="44" t="str">
        <f t="shared" si="72"/>
        <v/>
      </c>
      <c r="O1580" s="19" t="str">
        <f>IF($B1580="", "", IF(OR($B1580&lt;'Intro &amp; Setup'!$BS$4, $B1580&gt;'Intro &amp; Setup'!$BS$2), "X", ""))</f>
        <v/>
      </c>
      <c r="Q1580" s="19" t="str">
        <f t="shared" si="73"/>
        <v/>
      </c>
      <c r="S1580" s="75">
        <f t="shared" si="74"/>
        <v>0</v>
      </c>
    </row>
    <row r="1581" spans="1:19" x14ac:dyDescent="0.25">
      <c r="A1581" s="55"/>
      <c r="B1581" s="111"/>
      <c r="C1581" s="112"/>
      <c r="D1581" s="113"/>
      <c r="E1581" s="113"/>
      <c r="F1581" s="112"/>
      <c r="G1581" s="114"/>
      <c r="H1581" s="115"/>
      <c r="I1581" s="55"/>
      <c r="L1581" s="53" t="str">
        <f>IF(OR(F1581="", G1581=""), "", IFERROR(INDEX('Sub Contractors'!$C$11:$C$49, MATCH(F1581, 'Sub Contractors'!$B$11:$B$49, 0)), ""))</f>
        <v/>
      </c>
      <c r="M1581" s="44" t="str">
        <f t="shared" si="72"/>
        <v/>
      </c>
      <c r="O1581" s="19" t="str">
        <f>IF($B1581="", "", IF(OR($B1581&lt;'Intro &amp; Setup'!$BS$4, $B1581&gt;'Intro &amp; Setup'!$BS$2), "X", ""))</f>
        <v/>
      </c>
      <c r="Q1581" s="19" t="str">
        <f t="shared" si="73"/>
        <v/>
      </c>
      <c r="S1581" s="75">
        <f t="shared" si="74"/>
        <v>0</v>
      </c>
    </row>
    <row r="1582" spans="1:19" x14ac:dyDescent="0.25">
      <c r="A1582" s="55"/>
      <c r="B1582" s="111"/>
      <c r="C1582" s="112"/>
      <c r="D1582" s="113"/>
      <c r="E1582" s="113"/>
      <c r="F1582" s="112"/>
      <c r="G1582" s="114"/>
      <c r="H1582" s="115"/>
      <c r="I1582" s="55"/>
      <c r="L1582" s="53" t="str">
        <f>IF(OR(F1582="", G1582=""), "", IFERROR(INDEX('Sub Contractors'!$C$11:$C$49, MATCH(F1582, 'Sub Contractors'!$B$11:$B$49, 0)), ""))</f>
        <v/>
      </c>
      <c r="M1582" s="44" t="str">
        <f t="shared" si="72"/>
        <v/>
      </c>
      <c r="O1582" s="19" t="str">
        <f>IF($B1582="", "", IF(OR($B1582&lt;'Intro &amp; Setup'!$BS$4, $B1582&gt;'Intro &amp; Setup'!$BS$2), "X", ""))</f>
        <v/>
      </c>
      <c r="Q1582" s="19" t="str">
        <f t="shared" si="73"/>
        <v/>
      </c>
      <c r="S1582" s="75">
        <f t="shared" si="74"/>
        <v>0</v>
      </c>
    </row>
    <row r="1583" spans="1:19" x14ac:dyDescent="0.25">
      <c r="A1583" s="55"/>
      <c r="B1583" s="111"/>
      <c r="C1583" s="112"/>
      <c r="D1583" s="113"/>
      <c r="E1583" s="113"/>
      <c r="F1583" s="112"/>
      <c r="G1583" s="114"/>
      <c r="H1583" s="115"/>
      <c r="I1583" s="55"/>
      <c r="L1583" s="53" t="str">
        <f>IF(OR(F1583="", G1583=""), "", IFERROR(INDEX('Sub Contractors'!$C$11:$C$49, MATCH(F1583, 'Sub Contractors'!$B$11:$B$49, 0)), ""))</f>
        <v/>
      </c>
      <c r="M1583" s="44" t="str">
        <f t="shared" si="72"/>
        <v/>
      </c>
      <c r="O1583" s="19" t="str">
        <f>IF($B1583="", "", IF(OR($B1583&lt;'Intro &amp; Setup'!$BS$4, $B1583&gt;'Intro &amp; Setup'!$BS$2), "X", ""))</f>
        <v/>
      </c>
      <c r="Q1583" s="19" t="str">
        <f t="shared" si="73"/>
        <v/>
      </c>
      <c r="S1583" s="75">
        <f t="shared" si="74"/>
        <v>0</v>
      </c>
    </row>
    <row r="1584" spans="1:19" x14ac:dyDescent="0.25">
      <c r="A1584" s="55"/>
      <c r="B1584" s="111"/>
      <c r="C1584" s="112"/>
      <c r="D1584" s="113"/>
      <c r="E1584" s="113"/>
      <c r="F1584" s="112"/>
      <c r="G1584" s="114"/>
      <c r="H1584" s="115"/>
      <c r="I1584" s="55"/>
      <c r="L1584" s="53" t="str">
        <f>IF(OR(F1584="", G1584=""), "", IFERROR(INDEX('Sub Contractors'!$C$11:$C$49, MATCH(F1584, 'Sub Contractors'!$B$11:$B$49, 0)), ""))</f>
        <v/>
      </c>
      <c r="M1584" s="44" t="str">
        <f t="shared" si="72"/>
        <v/>
      </c>
      <c r="O1584" s="19" t="str">
        <f>IF($B1584="", "", IF(OR($B1584&lt;'Intro &amp; Setup'!$BS$4, $B1584&gt;'Intro &amp; Setup'!$BS$2), "X", ""))</f>
        <v/>
      </c>
      <c r="Q1584" s="19" t="str">
        <f t="shared" si="73"/>
        <v/>
      </c>
      <c r="S1584" s="75">
        <f t="shared" si="74"/>
        <v>0</v>
      </c>
    </row>
    <row r="1585" spans="1:19" x14ac:dyDescent="0.25">
      <c r="A1585" s="55"/>
      <c r="B1585" s="111"/>
      <c r="C1585" s="112"/>
      <c r="D1585" s="113"/>
      <c r="E1585" s="113"/>
      <c r="F1585" s="112"/>
      <c r="G1585" s="114"/>
      <c r="H1585" s="115"/>
      <c r="I1585" s="55"/>
      <c r="L1585" s="53" t="str">
        <f>IF(OR(F1585="", G1585=""), "", IFERROR(INDEX('Sub Contractors'!$C$11:$C$49, MATCH(F1585, 'Sub Contractors'!$B$11:$B$49, 0)), ""))</f>
        <v/>
      </c>
      <c r="M1585" s="44" t="str">
        <f t="shared" si="72"/>
        <v/>
      </c>
      <c r="O1585" s="19" t="str">
        <f>IF($B1585="", "", IF(OR($B1585&lt;'Intro &amp; Setup'!$BS$4, $B1585&gt;'Intro &amp; Setup'!$BS$2), "X", ""))</f>
        <v/>
      </c>
      <c r="Q1585" s="19" t="str">
        <f t="shared" si="73"/>
        <v/>
      </c>
      <c r="S1585" s="75">
        <f t="shared" si="74"/>
        <v>0</v>
      </c>
    </row>
    <row r="1586" spans="1:19" x14ac:dyDescent="0.25">
      <c r="A1586" s="55"/>
      <c r="B1586" s="111"/>
      <c r="C1586" s="112"/>
      <c r="D1586" s="113"/>
      <c r="E1586" s="113"/>
      <c r="F1586" s="112"/>
      <c r="G1586" s="114"/>
      <c r="H1586" s="115"/>
      <c r="I1586" s="55"/>
      <c r="L1586" s="53" t="str">
        <f>IF(OR(F1586="", G1586=""), "", IFERROR(INDEX('Sub Contractors'!$C$11:$C$49, MATCH(F1586, 'Sub Contractors'!$B$11:$B$49, 0)), ""))</f>
        <v/>
      </c>
      <c r="M1586" s="44" t="str">
        <f t="shared" si="72"/>
        <v/>
      </c>
      <c r="O1586" s="19" t="str">
        <f>IF($B1586="", "", IF(OR($B1586&lt;'Intro &amp; Setup'!$BS$4, $B1586&gt;'Intro &amp; Setup'!$BS$2), "X", ""))</f>
        <v/>
      </c>
      <c r="Q1586" s="19" t="str">
        <f t="shared" si="73"/>
        <v/>
      </c>
      <c r="S1586" s="75">
        <f t="shared" si="74"/>
        <v>0</v>
      </c>
    </row>
    <row r="1587" spans="1:19" x14ac:dyDescent="0.25">
      <c r="A1587" s="55"/>
      <c r="B1587" s="111"/>
      <c r="C1587" s="112"/>
      <c r="D1587" s="113"/>
      <c r="E1587" s="113"/>
      <c r="F1587" s="112"/>
      <c r="G1587" s="114"/>
      <c r="H1587" s="115"/>
      <c r="I1587" s="55"/>
      <c r="L1587" s="53" t="str">
        <f>IF(OR(F1587="", G1587=""), "", IFERROR(INDEX('Sub Contractors'!$C$11:$C$49, MATCH(F1587, 'Sub Contractors'!$B$11:$B$49, 0)), ""))</f>
        <v/>
      </c>
      <c r="M1587" s="44" t="str">
        <f t="shared" si="72"/>
        <v/>
      </c>
      <c r="O1587" s="19" t="str">
        <f>IF($B1587="", "", IF(OR($B1587&lt;'Intro &amp; Setup'!$BS$4, $B1587&gt;'Intro &amp; Setup'!$BS$2), "X", ""))</f>
        <v/>
      </c>
      <c r="Q1587" s="19" t="str">
        <f t="shared" si="73"/>
        <v/>
      </c>
      <c r="S1587" s="75">
        <f t="shared" si="74"/>
        <v>0</v>
      </c>
    </row>
    <row r="1588" spans="1:19" x14ac:dyDescent="0.25">
      <c r="A1588" s="55"/>
      <c r="B1588" s="111"/>
      <c r="C1588" s="112"/>
      <c r="D1588" s="113"/>
      <c r="E1588" s="113"/>
      <c r="F1588" s="112"/>
      <c r="G1588" s="114"/>
      <c r="H1588" s="115"/>
      <c r="I1588" s="55"/>
      <c r="L1588" s="53" t="str">
        <f>IF(OR(F1588="", G1588=""), "", IFERROR(INDEX('Sub Contractors'!$C$11:$C$49, MATCH(F1588, 'Sub Contractors'!$B$11:$B$49, 0)), ""))</f>
        <v/>
      </c>
      <c r="M1588" s="44" t="str">
        <f t="shared" si="72"/>
        <v/>
      </c>
      <c r="O1588" s="19" t="str">
        <f>IF($B1588="", "", IF(OR($B1588&lt;'Intro &amp; Setup'!$BS$4, $B1588&gt;'Intro &amp; Setup'!$BS$2), "X", ""))</f>
        <v/>
      </c>
      <c r="Q1588" s="19" t="str">
        <f t="shared" si="73"/>
        <v/>
      </c>
      <c r="S1588" s="75">
        <f t="shared" si="74"/>
        <v>0</v>
      </c>
    </row>
    <row r="1589" spans="1:19" x14ac:dyDescent="0.25">
      <c r="A1589" s="55"/>
      <c r="B1589" s="111"/>
      <c r="C1589" s="112"/>
      <c r="D1589" s="113"/>
      <c r="E1589" s="113"/>
      <c r="F1589" s="112"/>
      <c r="G1589" s="114"/>
      <c r="H1589" s="115"/>
      <c r="I1589" s="55"/>
      <c r="L1589" s="53" t="str">
        <f>IF(OR(F1589="", G1589=""), "", IFERROR(INDEX('Sub Contractors'!$C$11:$C$49, MATCH(F1589, 'Sub Contractors'!$B$11:$B$49, 0)), ""))</f>
        <v/>
      </c>
      <c r="M1589" s="44" t="str">
        <f t="shared" si="72"/>
        <v/>
      </c>
      <c r="O1589" s="19" t="str">
        <f>IF($B1589="", "", IF(OR($B1589&lt;'Intro &amp; Setup'!$BS$4, $B1589&gt;'Intro &amp; Setup'!$BS$2), "X", ""))</f>
        <v/>
      </c>
      <c r="Q1589" s="19" t="str">
        <f t="shared" si="73"/>
        <v/>
      </c>
      <c r="S1589" s="75">
        <f t="shared" si="74"/>
        <v>0</v>
      </c>
    </row>
    <row r="1590" spans="1:19" x14ac:dyDescent="0.25">
      <c r="A1590" s="55"/>
      <c r="B1590" s="111"/>
      <c r="C1590" s="112"/>
      <c r="D1590" s="113"/>
      <c r="E1590" s="113"/>
      <c r="F1590" s="112"/>
      <c r="G1590" s="114"/>
      <c r="H1590" s="115"/>
      <c r="I1590" s="55"/>
      <c r="L1590" s="53" t="str">
        <f>IF(OR(F1590="", G1590=""), "", IFERROR(INDEX('Sub Contractors'!$C$11:$C$49, MATCH(F1590, 'Sub Contractors'!$B$11:$B$49, 0)), ""))</f>
        <v/>
      </c>
      <c r="M1590" s="44" t="str">
        <f t="shared" si="72"/>
        <v/>
      </c>
      <c r="O1590" s="19" t="str">
        <f>IF($B1590="", "", IF(OR($B1590&lt;'Intro &amp; Setup'!$BS$4, $B1590&gt;'Intro &amp; Setup'!$BS$2), "X", ""))</f>
        <v/>
      </c>
      <c r="Q1590" s="19" t="str">
        <f t="shared" si="73"/>
        <v/>
      </c>
      <c r="S1590" s="75">
        <f t="shared" si="74"/>
        <v>0</v>
      </c>
    </row>
    <row r="1591" spans="1:19" x14ac:dyDescent="0.25">
      <c r="A1591" s="55"/>
      <c r="B1591" s="111"/>
      <c r="C1591" s="112"/>
      <c r="D1591" s="113"/>
      <c r="E1591" s="113"/>
      <c r="F1591" s="112"/>
      <c r="G1591" s="114"/>
      <c r="H1591" s="115"/>
      <c r="I1591" s="55"/>
      <c r="L1591" s="53" t="str">
        <f>IF(OR(F1591="", G1591=""), "", IFERROR(INDEX('Sub Contractors'!$C$11:$C$49, MATCH(F1591, 'Sub Contractors'!$B$11:$B$49, 0)), ""))</f>
        <v/>
      </c>
      <c r="M1591" s="44" t="str">
        <f t="shared" si="72"/>
        <v/>
      </c>
      <c r="O1591" s="19" t="str">
        <f>IF($B1591="", "", IF(OR($B1591&lt;'Intro &amp; Setup'!$BS$4, $B1591&gt;'Intro &amp; Setup'!$BS$2), "X", ""))</f>
        <v/>
      </c>
      <c r="Q1591" s="19" t="str">
        <f t="shared" si="73"/>
        <v/>
      </c>
      <c r="S1591" s="75">
        <f t="shared" si="74"/>
        <v>0</v>
      </c>
    </row>
    <row r="1592" spans="1:19" x14ac:dyDescent="0.25">
      <c r="A1592" s="55"/>
      <c r="B1592" s="111"/>
      <c r="C1592" s="112"/>
      <c r="D1592" s="113"/>
      <c r="E1592" s="113"/>
      <c r="F1592" s="112"/>
      <c r="G1592" s="114"/>
      <c r="H1592" s="115"/>
      <c r="I1592" s="55"/>
      <c r="L1592" s="53" t="str">
        <f>IF(OR(F1592="", G1592=""), "", IFERROR(INDEX('Sub Contractors'!$C$11:$C$49, MATCH(F1592, 'Sub Contractors'!$B$11:$B$49, 0)), ""))</f>
        <v/>
      </c>
      <c r="M1592" s="44" t="str">
        <f t="shared" si="72"/>
        <v/>
      </c>
      <c r="O1592" s="19" t="str">
        <f>IF($B1592="", "", IF(OR($B1592&lt;'Intro &amp; Setup'!$BS$4, $B1592&gt;'Intro &amp; Setup'!$BS$2), "X", ""))</f>
        <v/>
      </c>
      <c r="Q1592" s="19" t="str">
        <f t="shared" si="73"/>
        <v/>
      </c>
      <c r="S1592" s="75">
        <f t="shared" si="74"/>
        <v>0</v>
      </c>
    </row>
    <row r="1593" spans="1:19" x14ac:dyDescent="0.25">
      <c r="A1593" s="55"/>
      <c r="B1593" s="111"/>
      <c r="C1593" s="112"/>
      <c r="D1593" s="113"/>
      <c r="E1593" s="113"/>
      <c r="F1593" s="112"/>
      <c r="G1593" s="114"/>
      <c r="H1593" s="115"/>
      <c r="I1593" s="55"/>
      <c r="L1593" s="53" t="str">
        <f>IF(OR(F1593="", G1593=""), "", IFERROR(INDEX('Sub Contractors'!$C$11:$C$49, MATCH(F1593, 'Sub Contractors'!$B$11:$B$49, 0)), ""))</f>
        <v/>
      </c>
      <c r="M1593" s="44" t="str">
        <f t="shared" si="72"/>
        <v/>
      </c>
      <c r="O1593" s="19" t="str">
        <f>IF($B1593="", "", IF(OR($B1593&lt;'Intro &amp; Setup'!$BS$4, $B1593&gt;'Intro &amp; Setup'!$BS$2), "X", ""))</f>
        <v/>
      </c>
      <c r="Q1593" s="19" t="str">
        <f t="shared" si="73"/>
        <v/>
      </c>
      <c r="S1593" s="75">
        <f t="shared" si="74"/>
        <v>0</v>
      </c>
    </row>
    <row r="1594" spans="1:19" x14ac:dyDescent="0.25">
      <c r="A1594" s="55"/>
      <c r="B1594" s="111"/>
      <c r="C1594" s="112"/>
      <c r="D1594" s="113"/>
      <c r="E1594" s="113"/>
      <c r="F1594" s="112"/>
      <c r="G1594" s="114"/>
      <c r="H1594" s="115"/>
      <c r="I1594" s="55"/>
      <c r="L1594" s="53" t="str">
        <f>IF(OR(F1594="", G1594=""), "", IFERROR(INDEX('Sub Contractors'!$C$11:$C$49, MATCH(F1594, 'Sub Contractors'!$B$11:$B$49, 0)), ""))</f>
        <v/>
      </c>
      <c r="M1594" s="44" t="str">
        <f t="shared" si="72"/>
        <v/>
      </c>
      <c r="O1594" s="19" t="str">
        <f>IF($B1594="", "", IF(OR($B1594&lt;'Intro &amp; Setup'!$BS$4, $B1594&gt;'Intro &amp; Setup'!$BS$2), "X", ""))</f>
        <v/>
      </c>
      <c r="Q1594" s="19" t="str">
        <f t="shared" si="73"/>
        <v/>
      </c>
      <c r="S1594" s="75">
        <f t="shared" si="74"/>
        <v>0</v>
      </c>
    </row>
    <row r="1595" spans="1:19" x14ac:dyDescent="0.25">
      <c r="A1595" s="55"/>
      <c r="B1595" s="111"/>
      <c r="C1595" s="112"/>
      <c r="D1595" s="113"/>
      <c r="E1595" s="113"/>
      <c r="F1595" s="112"/>
      <c r="G1595" s="114"/>
      <c r="H1595" s="115"/>
      <c r="I1595" s="55"/>
      <c r="L1595" s="53" t="str">
        <f>IF(OR(F1595="", G1595=""), "", IFERROR(INDEX('Sub Contractors'!$C$11:$C$49, MATCH(F1595, 'Sub Contractors'!$B$11:$B$49, 0)), ""))</f>
        <v/>
      </c>
      <c r="M1595" s="44" t="str">
        <f t="shared" si="72"/>
        <v/>
      </c>
      <c r="O1595" s="19" t="str">
        <f>IF($B1595="", "", IF(OR($B1595&lt;'Intro &amp; Setup'!$BS$4, $B1595&gt;'Intro &amp; Setup'!$BS$2), "X", ""))</f>
        <v/>
      </c>
      <c r="Q1595" s="19" t="str">
        <f t="shared" si="73"/>
        <v/>
      </c>
      <c r="S1595" s="75">
        <f t="shared" si="74"/>
        <v>0</v>
      </c>
    </row>
    <row r="1596" spans="1:19" x14ac:dyDescent="0.25">
      <c r="A1596" s="55"/>
      <c r="B1596" s="111"/>
      <c r="C1596" s="112"/>
      <c r="D1596" s="113"/>
      <c r="E1596" s="113"/>
      <c r="F1596" s="112"/>
      <c r="G1596" s="114"/>
      <c r="H1596" s="115"/>
      <c r="I1596" s="55"/>
      <c r="L1596" s="53" t="str">
        <f>IF(OR(F1596="", G1596=""), "", IFERROR(INDEX('Sub Contractors'!$C$11:$C$49, MATCH(F1596, 'Sub Contractors'!$B$11:$B$49, 0)), ""))</f>
        <v/>
      </c>
      <c r="M1596" s="44" t="str">
        <f t="shared" si="72"/>
        <v/>
      </c>
      <c r="O1596" s="19" t="str">
        <f>IF($B1596="", "", IF(OR($B1596&lt;'Intro &amp; Setup'!$BS$4, $B1596&gt;'Intro &amp; Setup'!$BS$2), "X", ""))</f>
        <v/>
      </c>
      <c r="Q1596" s="19" t="str">
        <f t="shared" si="73"/>
        <v/>
      </c>
      <c r="S1596" s="75">
        <f t="shared" si="74"/>
        <v>0</v>
      </c>
    </row>
    <row r="1597" spans="1:19" x14ac:dyDescent="0.25">
      <c r="A1597" s="55"/>
      <c r="B1597" s="111"/>
      <c r="C1597" s="112"/>
      <c r="D1597" s="113"/>
      <c r="E1597" s="113"/>
      <c r="F1597" s="112"/>
      <c r="G1597" s="114"/>
      <c r="H1597" s="115"/>
      <c r="I1597" s="55"/>
      <c r="L1597" s="53" t="str">
        <f>IF(OR(F1597="", G1597=""), "", IFERROR(INDEX('Sub Contractors'!$C$11:$C$49, MATCH(F1597, 'Sub Contractors'!$B$11:$B$49, 0)), ""))</f>
        <v/>
      </c>
      <c r="M1597" s="44" t="str">
        <f t="shared" si="72"/>
        <v/>
      </c>
      <c r="O1597" s="19" t="str">
        <f>IF($B1597="", "", IF(OR($B1597&lt;'Intro &amp; Setup'!$BS$4, $B1597&gt;'Intro &amp; Setup'!$BS$2), "X", ""))</f>
        <v/>
      </c>
      <c r="Q1597" s="19" t="str">
        <f t="shared" si="73"/>
        <v/>
      </c>
      <c r="S1597" s="75">
        <f t="shared" si="74"/>
        <v>0</v>
      </c>
    </row>
    <row r="1598" spans="1:19" x14ac:dyDescent="0.25">
      <c r="A1598" s="55"/>
      <c r="B1598" s="111"/>
      <c r="C1598" s="112"/>
      <c r="D1598" s="113"/>
      <c r="E1598" s="113"/>
      <c r="F1598" s="112"/>
      <c r="G1598" s="114"/>
      <c r="H1598" s="115"/>
      <c r="I1598" s="55"/>
      <c r="L1598" s="53" t="str">
        <f>IF(OR(F1598="", G1598=""), "", IFERROR(INDEX('Sub Contractors'!$C$11:$C$49, MATCH(F1598, 'Sub Contractors'!$B$11:$B$49, 0)), ""))</f>
        <v/>
      </c>
      <c r="M1598" s="44" t="str">
        <f t="shared" si="72"/>
        <v/>
      </c>
      <c r="O1598" s="19" t="str">
        <f>IF($B1598="", "", IF(OR($B1598&lt;'Intro &amp; Setup'!$BS$4, $B1598&gt;'Intro &amp; Setup'!$BS$2), "X", ""))</f>
        <v/>
      </c>
      <c r="Q1598" s="19" t="str">
        <f t="shared" si="73"/>
        <v/>
      </c>
      <c r="S1598" s="75">
        <f t="shared" si="74"/>
        <v>0</v>
      </c>
    </row>
    <row r="1599" spans="1:19" x14ac:dyDescent="0.25">
      <c r="A1599" s="55"/>
      <c r="B1599" s="111"/>
      <c r="C1599" s="112"/>
      <c r="D1599" s="113"/>
      <c r="E1599" s="113"/>
      <c r="F1599" s="112"/>
      <c r="G1599" s="114"/>
      <c r="H1599" s="115"/>
      <c r="I1599" s="55"/>
      <c r="L1599" s="53" t="str">
        <f>IF(OR(F1599="", G1599=""), "", IFERROR(INDEX('Sub Contractors'!$C$11:$C$49, MATCH(F1599, 'Sub Contractors'!$B$11:$B$49, 0)), ""))</f>
        <v/>
      </c>
      <c r="M1599" s="44" t="str">
        <f t="shared" si="72"/>
        <v/>
      </c>
      <c r="O1599" s="19" t="str">
        <f>IF($B1599="", "", IF(OR($B1599&lt;'Intro &amp; Setup'!$BS$4, $B1599&gt;'Intro &amp; Setup'!$BS$2), "X", ""))</f>
        <v/>
      </c>
      <c r="Q1599" s="19" t="str">
        <f t="shared" si="73"/>
        <v/>
      </c>
      <c r="S1599" s="75">
        <f t="shared" si="74"/>
        <v>0</v>
      </c>
    </row>
    <row r="1600" spans="1:19" x14ac:dyDescent="0.25">
      <c r="A1600" s="55"/>
      <c r="B1600" s="111"/>
      <c r="C1600" s="112"/>
      <c r="D1600" s="113"/>
      <c r="E1600" s="113"/>
      <c r="F1600" s="112"/>
      <c r="G1600" s="114"/>
      <c r="H1600" s="115"/>
      <c r="I1600" s="55"/>
      <c r="L1600" s="53" t="str">
        <f>IF(OR(F1600="", G1600=""), "", IFERROR(INDEX('Sub Contractors'!$C$11:$C$49, MATCH(F1600, 'Sub Contractors'!$B$11:$B$49, 0)), ""))</f>
        <v/>
      </c>
      <c r="M1600" s="44" t="str">
        <f t="shared" si="72"/>
        <v/>
      </c>
      <c r="O1600" s="19" t="str">
        <f>IF($B1600="", "", IF(OR($B1600&lt;'Intro &amp; Setup'!$BS$4, $B1600&gt;'Intro &amp; Setup'!$BS$2), "X", ""))</f>
        <v/>
      </c>
      <c r="Q1600" s="19" t="str">
        <f t="shared" si="73"/>
        <v/>
      </c>
      <c r="S1600" s="75">
        <f t="shared" si="74"/>
        <v>0</v>
      </c>
    </row>
    <row r="1601" spans="1:19" x14ac:dyDescent="0.25">
      <c r="A1601" s="55"/>
      <c r="B1601" s="111"/>
      <c r="C1601" s="112"/>
      <c r="D1601" s="113"/>
      <c r="E1601" s="113"/>
      <c r="F1601" s="112"/>
      <c r="G1601" s="114"/>
      <c r="H1601" s="115"/>
      <c r="I1601" s="55"/>
      <c r="L1601" s="53" t="str">
        <f>IF(OR(F1601="", G1601=""), "", IFERROR(INDEX('Sub Contractors'!$C$11:$C$49, MATCH(F1601, 'Sub Contractors'!$B$11:$B$49, 0)), ""))</f>
        <v/>
      </c>
      <c r="M1601" s="44" t="str">
        <f t="shared" si="72"/>
        <v/>
      </c>
      <c r="O1601" s="19" t="str">
        <f>IF($B1601="", "", IF(OR($B1601&lt;'Intro &amp; Setup'!$BS$4, $B1601&gt;'Intro &amp; Setup'!$BS$2), "X", ""))</f>
        <v/>
      </c>
      <c r="Q1601" s="19" t="str">
        <f t="shared" si="73"/>
        <v/>
      </c>
      <c r="S1601" s="75">
        <f t="shared" si="74"/>
        <v>0</v>
      </c>
    </row>
    <row r="1602" spans="1:19" x14ac:dyDescent="0.25">
      <c r="A1602" s="55"/>
      <c r="B1602" s="111"/>
      <c r="C1602" s="112"/>
      <c r="D1602" s="113"/>
      <c r="E1602" s="113"/>
      <c r="F1602" s="112"/>
      <c r="G1602" s="114"/>
      <c r="H1602" s="115"/>
      <c r="I1602" s="55"/>
      <c r="L1602" s="53" t="str">
        <f>IF(OR(F1602="", G1602=""), "", IFERROR(INDEX('Sub Contractors'!$C$11:$C$49, MATCH(F1602, 'Sub Contractors'!$B$11:$B$49, 0)), ""))</f>
        <v/>
      </c>
      <c r="M1602" s="44" t="str">
        <f t="shared" si="72"/>
        <v/>
      </c>
      <c r="O1602" s="19" t="str">
        <f>IF($B1602="", "", IF(OR($B1602&lt;'Intro &amp; Setup'!$BS$4, $B1602&gt;'Intro &amp; Setup'!$BS$2), "X", ""))</f>
        <v/>
      </c>
      <c r="Q1602" s="19" t="str">
        <f t="shared" si="73"/>
        <v/>
      </c>
      <c r="S1602" s="75">
        <f t="shared" si="74"/>
        <v>0</v>
      </c>
    </row>
    <row r="1603" spans="1:19" x14ac:dyDescent="0.25">
      <c r="A1603" s="55"/>
      <c r="B1603" s="111"/>
      <c r="C1603" s="112"/>
      <c r="D1603" s="113"/>
      <c r="E1603" s="113"/>
      <c r="F1603" s="112"/>
      <c r="G1603" s="114"/>
      <c r="H1603" s="115"/>
      <c r="I1603" s="55"/>
      <c r="L1603" s="53" t="str">
        <f>IF(OR(F1603="", G1603=""), "", IFERROR(INDEX('Sub Contractors'!$C$11:$C$49, MATCH(F1603, 'Sub Contractors'!$B$11:$B$49, 0)), ""))</f>
        <v/>
      </c>
      <c r="M1603" s="44" t="str">
        <f t="shared" si="72"/>
        <v/>
      </c>
      <c r="O1603" s="19" t="str">
        <f>IF($B1603="", "", IF(OR($B1603&lt;'Intro &amp; Setup'!$BS$4, $B1603&gt;'Intro &amp; Setup'!$BS$2), "X", ""))</f>
        <v/>
      </c>
      <c r="Q1603" s="19" t="str">
        <f t="shared" si="73"/>
        <v/>
      </c>
      <c r="S1603" s="75">
        <f t="shared" si="74"/>
        <v>0</v>
      </c>
    </row>
    <row r="1604" spans="1:19" x14ac:dyDescent="0.25">
      <c r="A1604" s="55"/>
      <c r="B1604" s="111"/>
      <c r="C1604" s="112"/>
      <c r="D1604" s="113"/>
      <c r="E1604" s="113"/>
      <c r="F1604" s="112"/>
      <c r="G1604" s="114"/>
      <c r="H1604" s="115"/>
      <c r="I1604" s="55"/>
      <c r="L1604" s="53" t="str">
        <f>IF(OR(F1604="", G1604=""), "", IFERROR(INDEX('Sub Contractors'!$C$11:$C$49, MATCH(F1604, 'Sub Contractors'!$B$11:$B$49, 0)), ""))</f>
        <v/>
      </c>
      <c r="M1604" s="44" t="str">
        <f t="shared" si="72"/>
        <v/>
      </c>
      <c r="O1604" s="19" t="str">
        <f>IF($B1604="", "", IF(OR($B1604&lt;'Intro &amp; Setup'!$BS$4, $B1604&gt;'Intro &amp; Setup'!$BS$2), "X", ""))</f>
        <v/>
      </c>
      <c r="Q1604" s="19" t="str">
        <f t="shared" si="73"/>
        <v/>
      </c>
      <c r="S1604" s="75">
        <f t="shared" si="74"/>
        <v>0</v>
      </c>
    </row>
    <row r="1605" spans="1:19" x14ac:dyDescent="0.25">
      <c r="A1605" s="55"/>
      <c r="B1605" s="111"/>
      <c r="C1605" s="112"/>
      <c r="D1605" s="113"/>
      <c r="E1605" s="113"/>
      <c r="F1605" s="112"/>
      <c r="G1605" s="114"/>
      <c r="H1605" s="115"/>
      <c r="I1605" s="55"/>
      <c r="L1605" s="53" t="str">
        <f>IF(OR(F1605="", G1605=""), "", IFERROR(INDEX('Sub Contractors'!$C$11:$C$49, MATCH(F1605, 'Sub Contractors'!$B$11:$B$49, 0)), ""))</f>
        <v/>
      </c>
      <c r="M1605" s="44" t="str">
        <f t="shared" si="72"/>
        <v/>
      </c>
      <c r="O1605" s="19" t="str">
        <f>IF($B1605="", "", IF(OR($B1605&lt;'Intro &amp; Setup'!$BS$4, $B1605&gt;'Intro &amp; Setup'!$BS$2), "X", ""))</f>
        <v/>
      </c>
      <c r="Q1605" s="19" t="str">
        <f t="shared" si="73"/>
        <v/>
      </c>
      <c r="S1605" s="75">
        <f t="shared" si="74"/>
        <v>0</v>
      </c>
    </row>
    <row r="1606" spans="1:19" x14ac:dyDescent="0.25">
      <c r="A1606" s="55"/>
      <c r="B1606" s="111"/>
      <c r="C1606" s="112"/>
      <c r="D1606" s="113"/>
      <c r="E1606" s="113"/>
      <c r="F1606" s="112"/>
      <c r="G1606" s="114"/>
      <c r="H1606" s="115"/>
      <c r="I1606" s="55"/>
      <c r="L1606" s="53" t="str">
        <f>IF(OR(F1606="", G1606=""), "", IFERROR(INDEX('Sub Contractors'!$C$11:$C$49, MATCH(F1606, 'Sub Contractors'!$B$11:$B$49, 0)), ""))</f>
        <v/>
      </c>
      <c r="M1606" s="44" t="str">
        <f t="shared" si="72"/>
        <v/>
      </c>
      <c r="O1606" s="19" t="str">
        <f>IF($B1606="", "", IF(OR($B1606&lt;'Intro &amp; Setup'!$BS$4, $B1606&gt;'Intro &amp; Setup'!$BS$2), "X", ""))</f>
        <v/>
      </c>
      <c r="Q1606" s="19" t="str">
        <f t="shared" si="73"/>
        <v/>
      </c>
      <c r="S1606" s="75">
        <f t="shared" si="74"/>
        <v>0</v>
      </c>
    </row>
    <row r="1607" spans="1:19" x14ac:dyDescent="0.25">
      <c r="A1607" s="55"/>
      <c r="B1607" s="111"/>
      <c r="C1607" s="112"/>
      <c r="D1607" s="113"/>
      <c r="E1607" s="113"/>
      <c r="F1607" s="112"/>
      <c r="G1607" s="114"/>
      <c r="H1607" s="115"/>
      <c r="I1607" s="55"/>
      <c r="L1607" s="53" t="str">
        <f>IF(OR(F1607="", G1607=""), "", IFERROR(INDEX('Sub Contractors'!$C$11:$C$49, MATCH(F1607, 'Sub Contractors'!$B$11:$B$49, 0)), ""))</f>
        <v/>
      </c>
      <c r="M1607" s="44" t="str">
        <f t="shared" si="72"/>
        <v/>
      </c>
      <c r="O1607" s="19" t="str">
        <f>IF($B1607="", "", IF(OR($B1607&lt;'Intro &amp; Setup'!$BS$4, $B1607&gt;'Intro &amp; Setup'!$BS$2), "X", ""))</f>
        <v/>
      </c>
      <c r="Q1607" s="19" t="str">
        <f t="shared" si="73"/>
        <v/>
      </c>
      <c r="S1607" s="75">
        <f t="shared" si="74"/>
        <v>0</v>
      </c>
    </row>
    <row r="1608" spans="1:19" x14ac:dyDescent="0.25">
      <c r="A1608" s="55"/>
      <c r="B1608" s="111"/>
      <c r="C1608" s="112"/>
      <c r="D1608" s="113"/>
      <c r="E1608" s="113"/>
      <c r="F1608" s="112"/>
      <c r="G1608" s="114"/>
      <c r="H1608" s="115"/>
      <c r="I1608" s="55"/>
      <c r="L1608" s="53" t="str">
        <f>IF(OR(F1608="", G1608=""), "", IFERROR(INDEX('Sub Contractors'!$C$11:$C$49, MATCH(F1608, 'Sub Contractors'!$B$11:$B$49, 0)), ""))</f>
        <v/>
      </c>
      <c r="M1608" s="44" t="str">
        <f t="shared" si="72"/>
        <v/>
      </c>
      <c r="O1608" s="19" t="str">
        <f>IF($B1608="", "", IF(OR($B1608&lt;'Intro &amp; Setup'!$BS$4, $B1608&gt;'Intro &amp; Setup'!$BS$2), "X", ""))</f>
        <v/>
      </c>
      <c r="Q1608" s="19" t="str">
        <f t="shared" si="73"/>
        <v/>
      </c>
      <c r="S1608" s="75">
        <f t="shared" si="74"/>
        <v>0</v>
      </c>
    </row>
    <row r="1609" spans="1:19" x14ac:dyDescent="0.25">
      <c r="A1609" s="55"/>
      <c r="B1609" s="111"/>
      <c r="C1609" s="112"/>
      <c r="D1609" s="113"/>
      <c r="E1609" s="113"/>
      <c r="F1609" s="112"/>
      <c r="G1609" s="114"/>
      <c r="H1609" s="115"/>
      <c r="I1609" s="55"/>
      <c r="L1609" s="53" t="str">
        <f>IF(OR(F1609="", G1609=""), "", IFERROR(INDEX('Sub Contractors'!$C$11:$C$49, MATCH(F1609, 'Sub Contractors'!$B$11:$B$49, 0)), ""))</f>
        <v/>
      </c>
      <c r="M1609" s="44" t="str">
        <f t="shared" si="72"/>
        <v/>
      </c>
      <c r="O1609" s="19" t="str">
        <f>IF($B1609="", "", IF(OR($B1609&lt;'Intro &amp; Setup'!$BS$4, $B1609&gt;'Intro &amp; Setup'!$BS$2), "X", ""))</f>
        <v/>
      </c>
      <c r="Q1609" s="19" t="str">
        <f t="shared" si="73"/>
        <v/>
      </c>
      <c r="S1609" s="75">
        <f t="shared" si="74"/>
        <v>0</v>
      </c>
    </row>
    <row r="1610" spans="1:19" x14ac:dyDescent="0.25">
      <c r="A1610" s="55"/>
      <c r="B1610" s="111"/>
      <c r="C1610" s="112"/>
      <c r="D1610" s="113"/>
      <c r="E1610" s="113"/>
      <c r="F1610" s="112"/>
      <c r="G1610" s="114"/>
      <c r="H1610" s="115"/>
      <c r="I1610" s="55"/>
      <c r="L1610" s="53" t="str">
        <f>IF(OR(F1610="", G1610=""), "", IFERROR(INDEX('Sub Contractors'!$C$11:$C$49, MATCH(F1610, 'Sub Contractors'!$B$11:$B$49, 0)), ""))</f>
        <v/>
      </c>
      <c r="M1610" s="44" t="str">
        <f t="shared" si="72"/>
        <v/>
      </c>
      <c r="O1610" s="19" t="str">
        <f>IF($B1610="", "", IF(OR($B1610&lt;'Intro &amp; Setup'!$BS$4, $B1610&gt;'Intro &amp; Setup'!$BS$2), "X", ""))</f>
        <v/>
      </c>
      <c r="Q1610" s="19" t="str">
        <f t="shared" si="73"/>
        <v/>
      </c>
      <c r="S1610" s="75">
        <f t="shared" si="74"/>
        <v>0</v>
      </c>
    </row>
    <row r="1611" spans="1:19" x14ac:dyDescent="0.25">
      <c r="A1611" s="55"/>
      <c r="B1611" s="111"/>
      <c r="C1611" s="112"/>
      <c r="D1611" s="113"/>
      <c r="E1611" s="113"/>
      <c r="F1611" s="112"/>
      <c r="G1611" s="114"/>
      <c r="H1611" s="115"/>
      <c r="I1611" s="55"/>
      <c r="L1611" s="53" t="str">
        <f>IF(OR(F1611="", G1611=""), "", IFERROR(INDEX('Sub Contractors'!$C$11:$C$49, MATCH(F1611, 'Sub Contractors'!$B$11:$B$49, 0)), ""))</f>
        <v/>
      </c>
      <c r="M1611" s="44" t="str">
        <f t="shared" si="72"/>
        <v/>
      </c>
      <c r="O1611" s="19" t="str">
        <f>IF($B1611="", "", IF(OR($B1611&lt;'Intro &amp; Setup'!$BS$4, $B1611&gt;'Intro &amp; Setup'!$BS$2), "X", ""))</f>
        <v/>
      </c>
      <c r="Q1611" s="19" t="str">
        <f t="shared" si="73"/>
        <v/>
      </c>
      <c r="S1611" s="75">
        <f t="shared" si="74"/>
        <v>0</v>
      </c>
    </row>
    <row r="1612" spans="1:19" x14ac:dyDescent="0.25">
      <c r="A1612" s="55"/>
      <c r="B1612" s="111"/>
      <c r="C1612" s="112"/>
      <c r="D1612" s="113"/>
      <c r="E1612" s="113"/>
      <c r="F1612" s="112"/>
      <c r="G1612" s="114"/>
      <c r="H1612" s="115"/>
      <c r="I1612" s="55"/>
      <c r="L1612" s="53" t="str">
        <f>IF(OR(F1612="", G1612=""), "", IFERROR(INDEX('Sub Contractors'!$C$11:$C$49, MATCH(F1612, 'Sub Contractors'!$B$11:$B$49, 0)), ""))</f>
        <v/>
      </c>
      <c r="M1612" s="44" t="str">
        <f t="shared" ref="M1612:M1675" si="75">IF($L1612="", "", $L1612*$G1612*24)</f>
        <v/>
      </c>
      <c r="O1612" s="19" t="str">
        <f>IF($B1612="", "", IF(OR($B1612&lt;'Intro &amp; Setup'!$BS$4, $B1612&gt;'Intro &amp; Setup'!$BS$2), "X", ""))</f>
        <v/>
      </c>
      <c r="Q1612" s="19" t="str">
        <f t="shared" ref="Q1612:Q1675" si="76">IF($B1612="", "", TEXT($B1612, "mmm yyyy"))</f>
        <v/>
      </c>
      <c r="S1612" s="75">
        <f t="shared" ref="S1612:S1675" si="77">$E1612-$D1612-$H1612</f>
        <v>0</v>
      </c>
    </row>
    <row r="1613" spans="1:19" x14ac:dyDescent="0.25">
      <c r="A1613" s="55"/>
      <c r="B1613" s="111"/>
      <c r="C1613" s="112"/>
      <c r="D1613" s="113"/>
      <c r="E1613" s="113"/>
      <c r="F1613" s="112"/>
      <c r="G1613" s="114"/>
      <c r="H1613" s="115"/>
      <c r="I1613" s="55"/>
      <c r="L1613" s="53" t="str">
        <f>IF(OR(F1613="", G1613=""), "", IFERROR(INDEX('Sub Contractors'!$C$11:$C$49, MATCH(F1613, 'Sub Contractors'!$B$11:$B$49, 0)), ""))</f>
        <v/>
      </c>
      <c r="M1613" s="44" t="str">
        <f t="shared" si="75"/>
        <v/>
      </c>
      <c r="O1613" s="19" t="str">
        <f>IF($B1613="", "", IF(OR($B1613&lt;'Intro &amp; Setup'!$BS$4, $B1613&gt;'Intro &amp; Setup'!$BS$2), "X", ""))</f>
        <v/>
      </c>
      <c r="Q1613" s="19" t="str">
        <f t="shared" si="76"/>
        <v/>
      </c>
      <c r="S1613" s="75">
        <f t="shared" si="77"/>
        <v>0</v>
      </c>
    </row>
    <row r="1614" spans="1:19" x14ac:dyDescent="0.25">
      <c r="A1614" s="55"/>
      <c r="B1614" s="111"/>
      <c r="C1614" s="112"/>
      <c r="D1614" s="113"/>
      <c r="E1614" s="113"/>
      <c r="F1614" s="112"/>
      <c r="G1614" s="114"/>
      <c r="H1614" s="115"/>
      <c r="I1614" s="55"/>
      <c r="L1614" s="53" t="str">
        <f>IF(OR(F1614="", G1614=""), "", IFERROR(INDEX('Sub Contractors'!$C$11:$C$49, MATCH(F1614, 'Sub Contractors'!$B$11:$B$49, 0)), ""))</f>
        <v/>
      </c>
      <c r="M1614" s="44" t="str">
        <f t="shared" si="75"/>
        <v/>
      </c>
      <c r="O1614" s="19" t="str">
        <f>IF($B1614="", "", IF(OR($B1614&lt;'Intro &amp; Setup'!$BS$4, $B1614&gt;'Intro &amp; Setup'!$BS$2), "X", ""))</f>
        <v/>
      </c>
      <c r="Q1614" s="19" t="str">
        <f t="shared" si="76"/>
        <v/>
      </c>
      <c r="S1614" s="75">
        <f t="shared" si="77"/>
        <v>0</v>
      </c>
    </row>
    <row r="1615" spans="1:19" x14ac:dyDescent="0.25">
      <c r="A1615" s="55"/>
      <c r="B1615" s="111"/>
      <c r="C1615" s="112"/>
      <c r="D1615" s="113"/>
      <c r="E1615" s="113"/>
      <c r="F1615" s="112"/>
      <c r="G1615" s="114"/>
      <c r="H1615" s="115"/>
      <c r="I1615" s="55"/>
      <c r="L1615" s="53" t="str">
        <f>IF(OR(F1615="", G1615=""), "", IFERROR(INDEX('Sub Contractors'!$C$11:$C$49, MATCH(F1615, 'Sub Contractors'!$B$11:$B$49, 0)), ""))</f>
        <v/>
      </c>
      <c r="M1615" s="44" t="str">
        <f t="shared" si="75"/>
        <v/>
      </c>
      <c r="O1615" s="19" t="str">
        <f>IF($B1615="", "", IF(OR($B1615&lt;'Intro &amp; Setup'!$BS$4, $B1615&gt;'Intro &amp; Setup'!$BS$2), "X", ""))</f>
        <v/>
      </c>
      <c r="Q1615" s="19" t="str">
        <f t="shared" si="76"/>
        <v/>
      </c>
      <c r="S1615" s="75">
        <f t="shared" si="77"/>
        <v>0</v>
      </c>
    </row>
    <row r="1616" spans="1:19" x14ac:dyDescent="0.25">
      <c r="A1616" s="55"/>
      <c r="B1616" s="111"/>
      <c r="C1616" s="112"/>
      <c r="D1616" s="113"/>
      <c r="E1616" s="113"/>
      <c r="F1616" s="112"/>
      <c r="G1616" s="114"/>
      <c r="H1616" s="115"/>
      <c r="I1616" s="55"/>
      <c r="L1616" s="53" t="str">
        <f>IF(OR(F1616="", G1616=""), "", IFERROR(INDEX('Sub Contractors'!$C$11:$C$49, MATCH(F1616, 'Sub Contractors'!$B$11:$B$49, 0)), ""))</f>
        <v/>
      </c>
      <c r="M1616" s="44" t="str">
        <f t="shared" si="75"/>
        <v/>
      </c>
      <c r="O1616" s="19" t="str">
        <f>IF($B1616="", "", IF(OR($B1616&lt;'Intro &amp; Setup'!$BS$4, $B1616&gt;'Intro &amp; Setup'!$BS$2), "X", ""))</f>
        <v/>
      </c>
      <c r="Q1616" s="19" t="str">
        <f t="shared" si="76"/>
        <v/>
      </c>
      <c r="S1616" s="75">
        <f t="shared" si="77"/>
        <v>0</v>
      </c>
    </row>
    <row r="1617" spans="1:19" x14ac:dyDescent="0.25">
      <c r="A1617" s="55"/>
      <c r="B1617" s="111"/>
      <c r="C1617" s="112"/>
      <c r="D1617" s="113"/>
      <c r="E1617" s="113"/>
      <c r="F1617" s="112"/>
      <c r="G1617" s="114"/>
      <c r="H1617" s="115"/>
      <c r="I1617" s="55"/>
      <c r="L1617" s="53" t="str">
        <f>IF(OR(F1617="", G1617=""), "", IFERROR(INDEX('Sub Contractors'!$C$11:$C$49, MATCH(F1617, 'Sub Contractors'!$B$11:$B$49, 0)), ""))</f>
        <v/>
      </c>
      <c r="M1617" s="44" t="str">
        <f t="shared" si="75"/>
        <v/>
      </c>
      <c r="O1617" s="19" t="str">
        <f>IF($B1617="", "", IF(OR($B1617&lt;'Intro &amp; Setup'!$BS$4, $B1617&gt;'Intro &amp; Setup'!$BS$2), "X", ""))</f>
        <v/>
      </c>
      <c r="Q1617" s="19" t="str">
        <f t="shared" si="76"/>
        <v/>
      </c>
      <c r="S1617" s="75">
        <f t="shared" si="77"/>
        <v>0</v>
      </c>
    </row>
    <row r="1618" spans="1:19" x14ac:dyDescent="0.25">
      <c r="A1618" s="55"/>
      <c r="B1618" s="111"/>
      <c r="C1618" s="112"/>
      <c r="D1618" s="113"/>
      <c r="E1618" s="113"/>
      <c r="F1618" s="112"/>
      <c r="G1618" s="114"/>
      <c r="H1618" s="115"/>
      <c r="I1618" s="55"/>
      <c r="L1618" s="53" t="str">
        <f>IF(OR(F1618="", G1618=""), "", IFERROR(INDEX('Sub Contractors'!$C$11:$C$49, MATCH(F1618, 'Sub Contractors'!$B$11:$B$49, 0)), ""))</f>
        <v/>
      </c>
      <c r="M1618" s="44" t="str">
        <f t="shared" si="75"/>
        <v/>
      </c>
      <c r="O1618" s="19" t="str">
        <f>IF($B1618="", "", IF(OR($B1618&lt;'Intro &amp; Setup'!$BS$4, $B1618&gt;'Intro &amp; Setup'!$BS$2), "X", ""))</f>
        <v/>
      </c>
      <c r="Q1618" s="19" t="str">
        <f t="shared" si="76"/>
        <v/>
      </c>
      <c r="S1618" s="75">
        <f t="shared" si="77"/>
        <v>0</v>
      </c>
    </row>
    <row r="1619" spans="1:19" x14ac:dyDescent="0.25">
      <c r="A1619" s="55"/>
      <c r="B1619" s="111"/>
      <c r="C1619" s="112"/>
      <c r="D1619" s="113"/>
      <c r="E1619" s="113"/>
      <c r="F1619" s="112"/>
      <c r="G1619" s="114"/>
      <c r="H1619" s="115"/>
      <c r="I1619" s="55"/>
      <c r="L1619" s="53" t="str">
        <f>IF(OR(F1619="", G1619=""), "", IFERROR(INDEX('Sub Contractors'!$C$11:$C$49, MATCH(F1619, 'Sub Contractors'!$B$11:$B$49, 0)), ""))</f>
        <v/>
      </c>
      <c r="M1619" s="44" t="str">
        <f t="shared" si="75"/>
        <v/>
      </c>
      <c r="O1619" s="19" t="str">
        <f>IF($B1619="", "", IF(OR($B1619&lt;'Intro &amp; Setup'!$BS$4, $B1619&gt;'Intro &amp; Setup'!$BS$2), "X", ""))</f>
        <v/>
      </c>
      <c r="Q1619" s="19" t="str">
        <f t="shared" si="76"/>
        <v/>
      </c>
      <c r="S1619" s="75">
        <f t="shared" si="77"/>
        <v>0</v>
      </c>
    </row>
    <row r="1620" spans="1:19" x14ac:dyDescent="0.25">
      <c r="A1620" s="55"/>
      <c r="B1620" s="111"/>
      <c r="C1620" s="112"/>
      <c r="D1620" s="113"/>
      <c r="E1620" s="113"/>
      <c r="F1620" s="112"/>
      <c r="G1620" s="114"/>
      <c r="H1620" s="115"/>
      <c r="I1620" s="55"/>
      <c r="L1620" s="53" t="str">
        <f>IF(OR(F1620="", G1620=""), "", IFERROR(INDEX('Sub Contractors'!$C$11:$C$49, MATCH(F1620, 'Sub Contractors'!$B$11:$B$49, 0)), ""))</f>
        <v/>
      </c>
      <c r="M1620" s="44" t="str">
        <f t="shared" si="75"/>
        <v/>
      </c>
      <c r="O1620" s="19" t="str">
        <f>IF($B1620="", "", IF(OR($B1620&lt;'Intro &amp; Setup'!$BS$4, $B1620&gt;'Intro &amp; Setup'!$BS$2), "X", ""))</f>
        <v/>
      </c>
      <c r="Q1620" s="19" t="str">
        <f t="shared" si="76"/>
        <v/>
      </c>
      <c r="S1620" s="75">
        <f t="shared" si="77"/>
        <v>0</v>
      </c>
    </row>
    <row r="1621" spans="1:19" x14ac:dyDescent="0.25">
      <c r="A1621" s="55"/>
      <c r="B1621" s="111"/>
      <c r="C1621" s="112"/>
      <c r="D1621" s="113"/>
      <c r="E1621" s="113"/>
      <c r="F1621" s="112"/>
      <c r="G1621" s="114"/>
      <c r="H1621" s="115"/>
      <c r="I1621" s="55"/>
      <c r="L1621" s="53" t="str">
        <f>IF(OR(F1621="", G1621=""), "", IFERROR(INDEX('Sub Contractors'!$C$11:$C$49, MATCH(F1621, 'Sub Contractors'!$B$11:$B$49, 0)), ""))</f>
        <v/>
      </c>
      <c r="M1621" s="44" t="str">
        <f t="shared" si="75"/>
        <v/>
      </c>
      <c r="O1621" s="19" t="str">
        <f>IF($B1621="", "", IF(OR($B1621&lt;'Intro &amp; Setup'!$BS$4, $B1621&gt;'Intro &amp; Setup'!$BS$2), "X", ""))</f>
        <v/>
      </c>
      <c r="Q1621" s="19" t="str">
        <f t="shared" si="76"/>
        <v/>
      </c>
      <c r="S1621" s="75">
        <f t="shared" si="77"/>
        <v>0</v>
      </c>
    </row>
    <row r="1622" spans="1:19" x14ac:dyDescent="0.25">
      <c r="A1622" s="55"/>
      <c r="B1622" s="111"/>
      <c r="C1622" s="112"/>
      <c r="D1622" s="113"/>
      <c r="E1622" s="113"/>
      <c r="F1622" s="112"/>
      <c r="G1622" s="114"/>
      <c r="H1622" s="115"/>
      <c r="I1622" s="55"/>
      <c r="L1622" s="53" t="str">
        <f>IF(OR(F1622="", G1622=""), "", IFERROR(INDEX('Sub Contractors'!$C$11:$C$49, MATCH(F1622, 'Sub Contractors'!$B$11:$B$49, 0)), ""))</f>
        <v/>
      </c>
      <c r="M1622" s="44" t="str">
        <f t="shared" si="75"/>
        <v/>
      </c>
      <c r="O1622" s="19" t="str">
        <f>IF($B1622="", "", IF(OR($B1622&lt;'Intro &amp; Setup'!$BS$4, $B1622&gt;'Intro &amp; Setup'!$BS$2), "X", ""))</f>
        <v/>
      </c>
      <c r="Q1622" s="19" t="str">
        <f t="shared" si="76"/>
        <v/>
      </c>
      <c r="S1622" s="75">
        <f t="shared" si="77"/>
        <v>0</v>
      </c>
    </row>
    <row r="1623" spans="1:19" x14ac:dyDescent="0.25">
      <c r="A1623" s="55"/>
      <c r="B1623" s="111"/>
      <c r="C1623" s="112"/>
      <c r="D1623" s="113"/>
      <c r="E1623" s="113"/>
      <c r="F1623" s="112"/>
      <c r="G1623" s="114"/>
      <c r="H1623" s="115"/>
      <c r="I1623" s="55"/>
      <c r="L1623" s="53" t="str">
        <f>IF(OR(F1623="", G1623=""), "", IFERROR(INDEX('Sub Contractors'!$C$11:$C$49, MATCH(F1623, 'Sub Contractors'!$B$11:$B$49, 0)), ""))</f>
        <v/>
      </c>
      <c r="M1623" s="44" t="str">
        <f t="shared" si="75"/>
        <v/>
      </c>
      <c r="O1623" s="19" t="str">
        <f>IF($B1623="", "", IF(OR($B1623&lt;'Intro &amp; Setup'!$BS$4, $B1623&gt;'Intro &amp; Setup'!$BS$2), "X", ""))</f>
        <v/>
      </c>
      <c r="Q1623" s="19" t="str">
        <f t="shared" si="76"/>
        <v/>
      </c>
      <c r="S1623" s="75">
        <f t="shared" si="77"/>
        <v>0</v>
      </c>
    </row>
    <row r="1624" spans="1:19" x14ac:dyDescent="0.25">
      <c r="A1624" s="55"/>
      <c r="B1624" s="111"/>
      <c r="C1624" s="112"/>
      <c r="D1624" s="113"/>
      <c r="E1624" s="113"/>
      <c r="F1624" s="112"/>
      <c r="G1624" s="114"/>
      <c r="H1624" s="115"/>
      <c r="I1624" s="55"/>
      <c r="L1624" s="53" t="str">
        <f>IF(OR(F1624="", G1624=""), "", IFERROR(INDEX('Sub Contractors'!$C$11:$C$49, MATCH(F1624, 'Sub Contractors'!$B$11:$B$49, 0)), ""))</f>
        <v/>
      </c>
      <c r="M1624" s="44" t="str">
        <f t="shared" si="75"/>
        <v/>
      </c>
      <c r="O1624" s="19" t="str">
        <f>IF($B1624="", "", IF(OR($B1624&lt;'Intro &amp; Setup'!$BS$4, $B1624&gt;'Intro &amp; Setup'!$BS$2), "X", ""))</f>
        <v/>
      </c>
      <c r="Q1624" s="19" t="str">
        <f t="shared" si="76"/>
        <v/>
      </c>
      <c r="S1624" s="75">
        <f t="shared" si="77"/>
        <v>0</v>
      </c>
    </row>
    <row r="1625" spans="1:19" x14ac:dyDescent="0.25">
      <c r="A1625" s="55"/>
      <c r="B1625" s="111"/>
      <c r="C1625" s="112"/>
      <c r="D1625" s="113"/>
      <c r="E1625" s="113"/>
      <c r="F1625" s="112"/>
      <c r="G1625" s="114"/>
      <c r="H1625" s="115"/>
      <c r="I1625" s="55"/>
      <c r="L1625" s="53" t="str">
        <f>IF(OR(F1625="", G1625=""), "", IFERROR(INDEX('Sub Contractors'!$C$11:$C$49, MATCH(F1625, 'Sub Contractors'!$B$11:$B$49, 0)), ""))</f>
        <v/>
      </c>
      <c r="M1625" s="44" t="str">
        <f t="shared" si="75"/>
        <v/>
      </c>
      <c r="O1625" s="19" t="str">
        <f>IF($B1625="", "", IF(OR($B1625&lt;'Intro &amp; Setup'!$BS$4, $B1625&gt;'Intro &amp; Setup'!$BS$2), "X", ""))</f>
        <v/>
      </c>
      <c r="Q1625" s="19" t="str">
        <f t="shared" si="76"/>
        <v/>
      </c>
      <c r="S1625" s="75">
        <f t="shared" si="77"/>
        <v>0</v>
      </c>
    </row>
    <row r="1626" spans="1:19" x14ac:dyDescent="0.25">
      <c r="A1626" s="55"/>
      <c r="B1626" s="111"/>
      <c r="C1626" s="112"/>
      <c r="D1626" s="113"/>
      <c r="E1626" s="113"/>
      <c r="F1626" s="112"/>
      <c r="G1626" s="114"/>
      <c r="H1626" s="115"/>
      <c r="I1626" s="55"/>
      <c r="L1626" s="53" t="str">
        <f>IF(OR(F1626="", G1626=""), "", IFERROR(INDEX('Sub Contractors'!$C$11:$C$49, MATCH(F1626, 'Sub Contractors'!$B$11:$B$49, 0)), ""))</f>
        <v/>
      </c>
      <c r="M1626" s="44" t="str">
        <f t="shared" si="75"/>
        <v/>
      </c>
      <c r="O1626" s="19" t="str">
        <f>IF($B1626="", "", IF(OR($B1626&lt;'Intro &amp; Setup'!$BS$4, $B1626&gt;'Intro &amp; Setup'!$BS$2), "X", ""))</f>
        <v/>
      </c>
      <c r="Q1626" s="19" t="str">
        <f t="shared" si="76"/>
        <v/>
      </c>
      <c r="S1626" s="75">
        <f t="shared" si="77"/>
        <v>0</v>
      </c>
    </row>
    <row r="1627" spans="1:19" x14ac:dyDescent="0.25">
      <c r="A1627" s="55"/>
      <c r="B1627" s="111"/>
      <c r="C1627" s="112"/>
      <c r="D1627" s="113"/>
      <c r="E1627" s="113"/>
      <c r="F1627" s="112"/>
      <c r="G1627" s="114"/>
      <c r="H1627" s="115"/>
      <c r="I1627" s="55"/>
      <c r="L1627" s="53" t="str">
        <f>IF(OR(F1627="", G1627=""), "", IFERROR(INDEX('Sub Contractors'!$C$11:$C$49, MATCH(F1627, 'Sub Contractors'!$B$11:$B$49, 0)), ""))</f>
        <v/>
      </c>
      <c r="M1627" s="44" t="str">
        <f t="shared" si="75"/>
        <v/>
      </c>
      <c r="O1627" s="19" t="str">
        <f>IF($B1627="", "", IF(OR($B1627&lt;'Intro &amp; Setup'!$BS$4, $B1627&gt;'Intro &amp; Setup'!$BS$2), "X", ""))</f>
        <v/>
      </c>
      <c r="Q1627" s="19" t="str">
        <f t="shared" si="76"/>
        <v/>
      </c>
      <c r="S1627" s="75">
        <f t="shared" si="77"/>
        <v>0</v>
      </c>
    </row>
    <row r="1628" spans="1:19" x14ac:dyDescent="0.25">
      <c r="A1628" s="55"/>
      <c r="B1628" s="111"/>
      <c r="C1628" s="112"/>
      <c r="D1628" s="113"/>
      <c r="E1628" s="113"/>
      <c r="F1628" s="112"/>
      <c r="G1628" s="114"/>
      <c r="H1628" s="115"/>
      <c r="I1628" s="55"/>
      <c r="L1628" s="53" t="str">
        <f>IF(OR(F1628="", G1628=""), "", IFERROR(INDEX('Sub Contractors'!$C$11:$C$49, MATCH(F1628, 'Sub Contractors'!$B$11:$B$49, 0)), ""))</f>
        <v/>
      </c>
      <c r="M1628" s="44" t="str">
        <f t="shared" si="75"/>
        <v/>
      </c>
      <c r="O1628" s="19" t="str">
        <f>IF($B1628="", "", IF(OR($B1628&lt;'Intro &amp; Setup'!$BS$4, $B1628&gt;'Intro &amp; Setup'!$BS$2), "X", ""))</f>
        <v/>
      </c>
      <c r="Q1628" s="19" t="str">
        <f t="shared" si="76"/>
        <v/>
      </c>
      <c r="S1628" s="75">
        <f t="shared" si="77"/>
        <v>0</v>
      </c>
    </row>
    <row r="1629" spans="1:19" x14ac:dyDescent="0.25">
      <c r="A1629" s="55"/>
      <c r="B1629" s="111"/>
      <c r="C1629" s="112"/>
      <c r="D1629" s="113"/>
      <c r="E1629" s="113"/>
      <c r="F1629" s="112"/>
      <c r="G1629" s="114"/>
      <c r="H1629" s="115"/>
      <c r="I1629" s="55"/>
      <c r="L1629" s="53" t="str">
        <f>IF(OR(F1629="", G1629=""), "", IFERROR(INDEX('Sub Contractors'!$C$11:$C$49, MATCH(F1629, 'Sub Contractors'!$B$11:$B$49, 0)), ""))</f>
        <v/>
      </c>
      <c r="M1629" s="44" t="str">
        <f t="shared" si="75"/>
        <v/>
      </c>
      <c r="O1629" s="19" t="str">
        <f>IF($B1629="", "", IF(OR($B1629&lt;'Intro &amp; Setup'!$BS$4, $B1629&gt;'Intro &amp; Setup'!$BS$2), "X", ""))</f>
        <v/>
      </c>
      <c r="Q1629" s="19" t="str">
        <f t="shared" si="76"/>
        <v/>
      </c>
      <c r="S1629" s="75">
        <f t="shared" si="77"/>
        <v>0</v>
      </c>
    </row>
    <row r="1630" spans="1:19" x14ac:dyDescent="0.25">
      <c r="A1630" s="55"/>
      <c r="B1630" s="111"/>
      <c r="C1630" s="112"/>
      <c r="D1630" s="113"/>
      <c r="E1630" s="113"/>
      <c r="F1630" s="112"/>
      <c r="G1630" s="114"/>
      <c r="H1630" s="115"/>
      <c r="I1630" s="55"/>
      <c r="L1630" s="53" t="str">
        <f>IF(OR(F1630="", G1630=""), "", IFERROR(INDEX('Sub Contractors'!$C$11:$C$49, MATCH(F1630, 'Sub Contractors'!$B$11:$B$49, 0)), ""))</f>
        <v/>
      </c>
      <c r="M1630" s="44" t="str">
        <f t="shared" si="75"/>
        <v/>
      </c>
      <c r="O1630" s="19" t="str">
        <f>IF($B1630="", "", IF(OR($B1630&lt;'Intro &amp; Setup'!$BS$4, $B1630&gt;'Intro &amp; Setup'!$BS$2), "X", ""))</f>
        <v/>
      </c>
      <c r="Q1630" s="19" t="str">
        <f t="shared" si="76"/>
        <v/>
      </c>
      <c r="S1630" s="75">
        <f t="shared" si="77"/>
        <v>0</v>
      </c>
    </row>
    <row r="1631" spans="1:19" x14ac:dyDescent="0.25">
      <c r="A1631" s="55"/>
      <c r="B1631" s="111"/>
      <c r="C1631" s="112"/>
      <c r="D1631" s="113"/>
      <c r="E1631" s="113"/>
      <c r="F1631" s="112"/>
      <c r="G1631" s="114"/>
      <c r="H1631" s="115"/>
      <c r="I1631" s="55"/>
      <c r="L1631" s="53" t="str">
        <f>IF(OR(F1631="", G1631=""), "", IFERROR(INDEX('Sub Contractors'!$C$11:$C$49, MATCH(F1631, 'Sub Contractors'!$B$11:$B$49, 0)), ""))</f>
        <v/>
      </c>
      <c r="M1631" s="44" t="str">
        <f t="shared" si="75"/>
        <v/>
      </c>
      <c r="O1631" s="19" t="str">
        <f>IF($B1631="", "", IF(OR($B1631&lt;'Intro &amp; Setup'!$BS$4, $B1631&gt;'Intro &amp; Setup'!$BS$2), "X", ""))</f>
        <v/>
      </c>
      <c r="Q1631" s="19" t="str">
        <f t="shared" si="76"/>
        <v/>
      </c>
      <c r="S1631" s="75">
        <f t="shared" si="77"/>
        <v>0</v>
      </c>
    </row>
    <row r="1632" spans="1:19" x14ac:dyDescent="0.25">
      <c r="A1632" s="55"/>
      <c r="B1632" s="111"/>
      <c r="C1632" s="112"/>
      <c r="D1632" s="113"/>
      <c r="E1632" s="113"/>
      <c r="F1632" s="112"/>
      <c r="G1632" s="114"/>
      <c r="H1632" s="115"/>
      <c r="I1632" s="55"/>
      <c r="L1632" s="53" t="str">
        <f>IF(OR(F1632="", G1632=""), "", IFERROR(INDEX('Sub Contractors'!$C$11:$C$49, MATCH(F1632, 'Sub Contractors'!$B$11:$B$49, 0)), ""))</f>
        <v/>
      </c>
      <c r="M1632" s="44" t="str">
        <f t="shared" si="75"/>
        <v/>
      </c>
      <c r="O1632" s="19" t="str">
        <f>IF($B1632="", "", IF(OR($B1632&lt;'Intro &amp; Setup'!$BS$4, $B1632&gt;'Intro &amp; Setup'!$BS$2), "X", ""))</f>
        <v/>
      </c>
      <c r="Q1632" s="19" t="str">
        <f t="shared" si="76"/>
        <v/>
      </c>
      <c r="S1632" s="75">
        <f t="shared" si="77"/>
        <v>0</v>
      </c>
    </row>
    <row r="1633" spans="1:19" x14ac:dyDescent="0.25">
      <c r="A1633" s="55"/>
      <c r="B1633" s="111"/>
      <c r="C1633" s="112"/>
      <c r="D1633" s="113"/>
      <c r="E1633" s="113"/>
      <c r="F1633" s="112"/>
      <c r="G1633" s="114"/>
      <c r="H1633" s="115"/>
      <c r="I1633" s="55"/>
      <c r="L1633" s="53" t="str">
        <f>IF(OR(F1633="", G1633=""), "", IFERROR(INDEX('Sub Contractors'!$C$11:$C$49, MATCH(F1633, 'Sub Contractors'!$B$11:$B$49, 0)), ""))</f>
        <v/>
      </c>
      <c r="M1633" s="44" t="str">
        <f t="shared" si="75"/>
        <v/>
      </c>
      <c r="O1633" s="19" t="str">
        <f>IF($B1633="", "", IF(OR($B1633&lt;'Intro &amp; Setup'!$BS$4, $B1633&gt;'Intro &amp; Setup'!$BS$2), "X", ""))</f>
        <v/>
      </c>
      <c r="Q1633" s="19" t="str">
        <f t="shared" si="76"/>
        <v/>
      </c>
      <c r="S1633" s="75">
        <f t="shared" si="77"/>
        <v>0</v>
      </c>
    </row>
    <row r="1634" spans="1:19" x14ac:dyDescent="0.25">
      <c r="A1634" s="55"/>
      <c r="B1634" s="111"/>
      <c r="C1634" s="112"/>
      <c r="D1634" s="113"/>
      <c r="E1634" s="113"/>
      <c r="F1634" s="112"/>
      <c r="G1634" s="114"/>
      <c r="H1634" s="115"/>
      <c r="I1634" s="55"/>
      <c r="L1634" s="53" t="str">
        <f>IF(OR(F1634="", G1634=""), "", IFERROR(INDEX('Sub Contractors'!$C$11:$C$49, MATCH(F1634, 'Sub Contractors'!$B$11:$B$49, 0)), ""))</f>
        <v/>
      </c>
      <c r="M1634" s="44" t="str">
        <f t="shared" si="75"/>
        <v/>
      </c>
      <c r="O1634" s="19" t="str">
        <f>IF($B1634="", "", IF(OR($B1634&lt;'Intro &amp; Setup'!$BS$4, $B1634&gt;'Intro &amp; Setup'!$BS$2), "X", ""))</f>
        <v/>
      </c>
      <c r="Q1634" s="19" t="str">
        <f t="shared" si="76"/>
        <v/>
      </c>
      <c r="S1634" s="75">
        <f t="shared" si="77"/>
        <v>0</v>
      </c>
    </row>
    <row r="1635" spans="1:19" x14ac:dyDescent="0.25">
      <c r="A1635" s="55"/>
      <c r="B1635" s="111"/>
      <c r="C1635" s="112"/>
      <c r="D1635" s="113"/>
      <c r="E1635" s="113"/>
      <c r="F1635" s="112"/>
      <c r="G1635" s="114"/>
      <c r="H1635" s="115"/>
      <c r="I1635" s="55"/>
      <c r="L1635" s="53" t="str">
        <f>IF(OR(F1635="", G1635=""), "", IFERROR(INDEX('Sub Contractors'!$C$11:$C$49, MATCH(F1635, 'Sub Contractors'!$B$11:$B$49, 0)), ""))</f>
        <v/>
      </c>
      <c r="M1635" s="44" t="str">
        <f t="shared" si="75"/>
        <v/>
      </c>
      <c r="O1635" s="19" t="str">
        <f>IF($B1635="", "", IF(OR($B1635&lt;'Intro &amp; Setup'!$BS$4, $B1635&gt;'Intro &amp; Setup'!$BS$2), "X", ""))</f>
        <v/>
      </c>
      <c r="Q1635" s="19" t="str">
        <f t="shared" si="76"/>
        <v/>
      </c>
      <c r="S1635" s="75">
        <f t="shared" si="77"/>
        <v>0</v>
      </c>
    </row>
    <row r="1636" spans="1:19" x14ac:dyDescent="0.25">
      <c r="A1636" s="55"/>
      <c r="B1636" s="111"/>
      <c r="C1636" s="112"/>
      <c r="D1636" s="113"/>
      <c r="E1636" s="113"/>
      <c r="F1636" s="112"/>
      <c r="G1636" s="114"/>
      <c r="H1636" s="115"/>
      <c r="I1636" s="55"/>
      <c r="L1636" s="53" t="str">
        <f>IF(OR(F1636="", G1636=""), "", IFERROR(INDEX('Sub Contractors'!$C$11:$C$49, MATCH(F1636, 'Sub Contractors'!$B$11:$B$49, 0)), ""))</f>
        <v/>
      </c>
      <c r="M1636" s="44" t="str">
        <f t="shared" si="75"/>
        <v/>
      </c>
      <c r="O1636" s="19" t="str">
        <f>IF($B1636="", "", IF(OR($B1636&lt;'Intro &amp; Setup'!$BS$4, $B1636&gt;'Intro &amp; Setup'!$BS$2), "X", ""))</f>
        <v/>
      </c>
      <c r="Q1636" s="19" t="str">
        <f t="shared" si="76"/>
        <v/>
      </c>
      <c r="S1636" s="75">
        <f t="shared" si="77"/>
        <v>0</v>
      </c>
    </row>
    <row r="1637" spans="1:19" x14ac:dyDescent="0.25">
      <c r="A1637" s="55"/>
      <c r="B1637" s="111"/>
      <c r="C1637" s="112"/>
      <c r="D1637" s="113"/>
      <c r="E1637" s="113"/>
      <c r="F1637" s="112"/>
      <c r="G1637" s="114"/>
      <c r="H1637" s="115"/>
      <c r="I1637" s="55"/>
      <c r="L1637" s="53" t="str">
        <f>IF(OR(F1637="", G1637=""), "", IFERROR(INDEX('Sub Contractors'!$C$11:$C$49, MATCH(F1637, 'Sub Contractors'!$B$11:$B$49, 0)), ""))</f>
        <v/>
      </c>
      <c r="M1637" s="44" t="str">
        <f t="shared" si="75"/>
        <v/>
      </c>
      <c r="O1637" s="19" t="str">
        <f>IF($B1637="", "", IF(OR($B1637&lt;'Intro &amp; Setup'!$BS$4, $B1637&gt;'Intro &amp; Setup'!$BS$2), "X", ""))</f>
        <v/>
      </c>
      <c r="Q1637" s="19" t="str">
        <f t="shared" si="76"/>
        <v/>
      </c>
      <c r="S1637" s="75">
        <f t="shared" si="77"/>
        <v>0</v>
      </c>
    </row>
    <row r="1638" spans="1:19" x14ac:dyDescent="0.25">
      <c r="A1638" s="55"/>
      <c r="B1638" s="111"/>
      <c r="C1638" s="112"/>
      <c r="D1638" s="113"/>
      <c r="E1638" s="113"/>
      <c r="F1638" s="112"/>
      <c r="G1638" s="114"/>
      <c r="H1638" s="115"/>
      <c r="I1638" s="55"/>
      <c r="L1638" s="53" t="str">
        <f>IF(OR(F1638="", G1638=""), "", IFERROR(INDEX('Sub Contractors'!$C$11:$C$49, MATCH(F1638, 'Sub Contractors'!$B$11:$B$49, 0)), ""))</f>
        <v/>
      </c>
      <c r="M1638" s="44" t="str">
        <f t="shared" si="75"/>
        <v/>
      </c>
      <c r="O1638" s="19" t="str">
        <f>IF($B1638="", "", IF(OR($B1638&lt;'Intro &amp; Setup'!$BS$4, $B1638&gt;'Intro &amp; Setup'!$BS$2), "X", ""))</f>
        <v/>
      </c>
      <c r="Q1638" s="19" t="str">
        <f t="shared" si="76"/>
        <v/>
      </c>
      <c r="S1638" s="75">
        <f t="shared" si="77"/>
        <v>0</v>
      </c>
    </row>
    <row r="1639" spans="1:19" x14ac:dyDescent="0.25">
      <c r="A1639" s="55"/>
      <c r="B1639" s="111"/>
      <c r="C1639" s="112"/>
      <c r="D1639" s="113"/>
      <c r="E1639" s="113"/>
      <c r="F1639" s="112"/>
      <c r="G1639" s="114"/>
      <c r="H1639" s="115"/>
      <c r="I1639" s="55"/>
      <c r="L1639" s="53" t="str">
        <f>IF(OR(F1639="", G1639=""), "", IFERROR(INDEX('Sub Contractors'!$C$11:$C$49, MATCH(F1639, 'Sub Contractors'!$B$11:$B$49, 0)), ""))</f>
        <v/>
      </c>
      <c r="M1639" s="44" t="str">
        <f t="shared" si="75"/>
        <v/>
      </c>
      <c r="O1639" s="19" t="str">
        <f>IF($B1639="", "", IF(OR($B1639&lt;'Intro &amp; Setup'!$BS$4, $B1639&gt;'Intro &amp; Setup'!$BS$2), "X", ""))</f>
        <v/>
      </c>
      <c r="Q1639" s="19" t="str">
        <f t="shared" si="76"/>
        <v/>
      </c>
      <c r="S1639" s="75">
        <f t="shared" si="77"/>
        <v>0</v>
      </c>
    </row>
    <row r="1640" spans="1:19" x14ac:dyDescent="0.25">
      <c r="A1640" s="55"/>
      <c r="B1640" s="111"/>
      <c r="C1640" s="112"/>
      <c r="D1640" s="113"/>
      <c r="E1640" s="113"/>
      <c r="F1640" s="112"/>
      <c r="G1640" s="114"/>
      <c r="H1640" s="115"/>
      <c r="I1640" s="55"/>
      <c r="L1640" s="53" t="str">
        <f>IF(OR(F1640="", G1640=""), "", IFERROR(INDEX('Sub Contractors'!$C$11:$C$49, MATCH(F1640, 'Sub Contractors'!$B$11:$B$49, 0)), ""))</f>
        <v/>
      </c>
      <c r="M1640" s="44" t="str">
        <f t="shared" si="75"/>
        <v/>
      </c>
      <c r="O1640" s="19" t="str">
        <f>IF($B1640="", "", IF(OR($B1640&lt;'Intro &amp; Setup'!$BS$4, $B1640&gt;'Intro &amp; Setup'!$BS$2), "X", ""))</f>
        <v/>
      </c>
      <c r="Q1640" s="19" t="str">
        <f t="shared" si="76"/>
        <v/>
      </c>
      <c r="S1640" s="75">
        <f t="shared" si="77"/>
        <v>0</v>
      </c>
    </row>
    <row r="1641" spans="1:19" x14ac:dyDescent="0.25">
      <c r="A1641" s="55"/>
      <c r="B1641" s="111"/>
      <c r="C1641" s="112"/>
      <c r="D1641" s="113"/>
      <c r="E1641" s="113"/>
      <c r="F1641" s="112"/>
      <c r="G1641" s="114"/>
      <c r="H1641" s="115"/>
      <c r="I1641" s="55"/>
      <c r="L1641" s="53" t="str">
        <f>IF(OR(F1641="", G1641=""), "", IFERROR(INDEX('Sub Contractors'!$C$11:$C$49, MATCH(F1641, 'Sub Contractors'!$B$11:$B$49, 0)), ""))</f>
        <v/>
      </c>
      <c r="M1641" s="44" t="str">
        <f t="shared" si="75"/>
        <v/>
      </c>
      <c r="O1641" s="19" t="str">
        <f>IF($B1641="", "", IF(OR($B1641&lt;'Intro &amp; Setup'!$BS$4, $B1641&gt;'Intro &amp; Setup'!$BS$2), "X", ""))</f>
        <v/>
      </c>
      <c r="Q1641" s="19" t="str">
        <f t="shared" si="76"/>
        <v/>
      </c>
      <c r="S1641" s="75">
        <f t="shared" si="77"/>
        <v>0</v>
      </c>
    </row>
    <row r="1642" spans="1:19" x14ac:dyDescent="0.25">
      <c r="A1642" s="55"/>
      <c r="B1642" s="111"/>
      <c r="C1642" s="112"/>
      <c r="D1642" s="113"/>
      <c r="E1642" s="113"/>
      <c r="F1642" s="112"/>
      <c r="G1642" s="114"/>
      <c r="H1642" s="115"/>
      <c r="I1642" s="55"/>
      <c r="L1642" s="53" t="str">
        <f>IF(OR(F1642="", G1642=""), "", IFERROR(INDEX('Sub Contractors'!$C$11:$C$49, MATCH(F1642, 'Sub Contractors'!$B$11:$B$49, 0)), ""))</f>
        <v/>
      </c>
      <c r="M1642" s="44" t="str">
        <f t="shared" si="75"/>
        <v/>
      </c>
      <c r="O1642" s="19" t="str">
        <f>IF($B1642="", "", IF(OR($B1642&lt;'Intro &amp; Setup'!$BS$4, $B1642&gt;'Intro &amp; Setup'!$BS$2), "X", ""))</f>
        <v/>
      </c>
      <c r="Q1642" s="19" t="str">
        <f t="shared" si="76"/>
        <v/>
      </c>
      <c r="S1642" s="75">
        <f t="shared" si="77"/>
        <v>0</v>
      </c>
    </row>
    <row r="1643" spans="1:19" x14ac:dyDescent="0.25">
      <c r="A1643" s="55"/>
      <c r="B1643" s="111"/>
      <c r="C1643" s="112"/>
      <c r="D1643" s="113"/>
      <c r="E1643" s="113"/>
      <c r="F1643" s="112"/>
      <c r="G1643" s="114"/>
      <c r="H1643" s="115"/>
      <c r="I1643" s="55"/>
      <c r="L1643" s="53" t="str">
        <f>IF(OR(F1643="", G1643=""), "", IFERROR(INDEX('Sub Contractors'!$C$11:$C$49, MATCH(F1643, 'Sub Contractors'!$B$11:$B$49, 0)), ""))</f>
        <v/>
      </c>
      <c r="M1643" s="44" t="str">
        <f t="shared" si="75"/>
        <v/>
      </c>
      <c r="O1643" s="19" t="str">
        <f>IF($B1643="", "", IF(OR($B1643&lt;'Intro &amp; Setup'!$BS$4, $B1643&gt;'Intro &amp; Setup'!$BS$2), "X", ""))</f>
        <v/>
      </c>
      <c r="Q1643" s="19" t="str">
        <f t="shared" si="76"/>
        <v/>
      </c>
      <c r="S1643" s="75">
        <f t="shared" si="77"/>
        <v>0</v>
      </c>
    </row>
    <row r="1644" spans="1:19" x14ac:dyDescent="0.25">
      <c r="A1644" s="55"/>
      <c r="B1644" s="111"/>
      <c r="C1644" s="112"/>
      <c r="D1644" s="113"/>
      <c r="E1644" s="113"/>
      <c r="F1644" s="112"/>
      <c r="G1644" s="114"/>
      <c r="H1644" s="115"/>
      <c r="I1644" s="55"/>
      <c r="L1644" s="53" t="str">
        <f>IF(OR(F1644="", G1644=""), "", IFERROR(INDEX('Sub Contractors'!$C$11:$C$49, MATCH(F1644, 'Sub Contractors'!$B$11:$B$49, 0)), ""))</f>
        <v/>
      </c>
      <c r="M1644" s="44" t="str">
        <f t="shared" si="75"/>
        <v/>
      </c>
      <c r="O1644" s="19" t="str">
        <f>IF($B1644="", "", IF(OR($B1644&lt;'Intro &amp; Setup'!$BS$4, $B1644&gt;'Intro &amp; Setup'!$BS$2), "X", ""))</f>
        <v/>
      </c>
      <c r="Q1644" s="19" t="str">
        <f t="shared" si="76"/>
        <v/>
      </c>
      <c r="S1644" s="75">
        <f t="shared" si="77"/>
        <v>0</v>
      </c>
    </row>
    <row r="1645" spans="1:19" x14ac:dyDescent="0.25">
      <c r="A1645" s="55"/>
      <c r="B1645" s="111"/>
      <c r="C1645" s="112"/>
      <c r="D1645" s="113"/>
      <c r="E1645" s="113"/>
      <c r="F1645" s="112"/>
      <c r="G1645" s="114"/>
      <c r="H1645" s="115"/>
      <c r="I1645" s="55"/>
      <c r="L1645" s="53" t="str">
        <f>IF(OR(F1645="", G1645=""), "", IFERROR(INDEX('Sub Contractors'!$C$11:$C$49, MATCH(F1645, 'Sub Contractors'!$B$11:$B$49, 0)), ""))</f>
        <v/>
      </c>
      <c r="M1645" s="44" t="str">
        <f t="shared" si="75"/>
        <v/>
      </c>
      <c r="O1645" s="19" t="str">
        <f>IF($B1645="", "", IF(OR($B1645&lt;'Intro &amp; Setup'!$BS$4, $B1645&gt;'Intro &amp; Setup'!$BS$2), "X", ""))</f>
        <v/>
      </c>
      <c r="Q1645" s="19" t="str">
        <f t="shared" si="76"/>
        <v/>
      </c>
      <c r="S1645" s="75">
        <f t="shared" si="77"/>
        <v>0</v>
      </c>
    </row>
    <row r="1646" spans="1:19" x14ac:dyDescent="0.25">
      <c r="A1646" s="55"/>
      <c r="B1646" s="111"/>
      <c r="C1646" s="112"/>
      <c r="D1646" s="113"/>
      <c r="E1646" s="113"/>
      <c r="F1646" s="112"/>
      <c r="G1646" s="114"/>
      <c r="H1646" s="115"/>
      <c r="I1646" s="55"/>
      <c r="L1646" s="53" t="str">
        <f>IF(OR(F1646="", G1646=""), "", IFERROR(INDEX('Sub Contractors'!$C$11:$C$49, MATCH(F1646, 'Sub Contractors'!$B$11:$B$49, 0)), ""))</f>
        <v/>
      </c>
      <c r="M1646" s="44" t="str">
        <f t="shared" si="75"/>
        <v/>
      </c>
      <c r="O1646" s="19" t="str">
        <f>IF($B1646="", "", IF(OR($B1646&lt;'Intro &amp; Setup'!$BS$4, $B1646&gt;'Intro &amp; Setup'!$BS$2), "X", ""))</f>
        <v/>
      </c>
      <c r="Q1646" s="19" t="str">
        <f t="shared" si="76"/>
        <v/>
      </c>
      <c r="S1646" s="75">
        <f t="shared" si="77"/>
        <v>0</v>
      </c>
    </row>
    <row r="1647" spans="1:19" x14ac:dyDescent="0.25">
      <c r="A1647" s="55"/>
      <c r="B1647" s="111"/>
      <c r="C1647" s="112"/>
      <c r="D1647" s="113"/>
      <c r="E1647" s="113"/>
      <c r="F1647" s="112"/>
      <c r="G1647" s="114"/>
      <c r="H1647" s="115"/>
      <c r="I1647" s="55"/>
      <c r="L1647" s="53" t="str">
        <f>IF(OR(F1647="", G1647=""), "", IFERROR(INDEX('Sub Contractors'!$C$11:$C$49, MATCH(F1647, 'Sub Contractors'!$B$11:$B$49, 0)), ""))</f>
        <v/>
      </c>
      <c r="M1647" s="44" t="str">
        <f t="shared" si="75"/>
        <v/>
      </c>
      <c r="O1647" s="19" t="str">
        <f>IF($B1647="", "", IF(OR($B1647&lt;'Intro &amp; Setup'!$BS$4, $B1647&gt;'Intro &amp; Setup'!$BS$2), "X", ""))</f>
        <v/>
      </c>
      <c r="Q1647" s="19" t="str">
        <f t="shared" si="76"/>
        <v/>
      </c>
      <c r="S1647" s="75">
        <f t="shared" si="77"/>
        <v>0</v>
      </c>
    </row>
    <row r="1648" spans="1:19" x14ac:dyDescent="0.25">
      <c r="A1648" s="55"/>
      <c r="B1648" s="111"/>
      <c r="C1648" s="112"/>
      <c r="D1648" s="113"/>
      <c r="E1648" s="113"/>
      <c r="F1648" s="112"/>
      <c r="G1648" s="114"/>
      <c r="H1648" s="115"/>
      <c r="I1648" s="55"/>
      <c r="L1648" s="53" t="str">
        <f>IF(OR(F1648="", G1648=""), "", IFERROR(INDEX('Sub Contractors'!$C$11:$C$49, MATCH(F1648, 'Sub Contractors'!$B$11:$B$49, 0)), ""))</f>
        <v/>
      </c>
      <c r="M1648" s="44" t="str">
        <f t="shared" si="75"/>
        <v/>
      </c>
      <c r="O1648" s="19" t="str">
        <f>IF($B1648="", "", IF(OR($B1648&lt;'Intro &amp; Setup'!$BS$4, $B1648&gt;'Intro &amp; Setup'!$BS$2), "X", ""))</f>
        <v/>
      </c>
      <c r="Q1648" s="19" t="str">
        <f t="shared" si="76"/>
        <v/>
      </c>
      <c r="S1648" s="75">
        <f t="shared" si="77"/>
        <v>0</v>
      </c>
    </row>
    <row r="1649" spans="1:19" x14ac:dyDescent="0.25">
      <c r="A1649" s="55"/>
      <c r="B1649" s="111"/>
      <c r="C1649" s="112"/>
      <c r="D1649" s="113"/>
      <c r="E1649" s="113"/>
      <c r="F1649" s="112"/>
      <c r="G1649" s="114"/>
      <c r="H1649" s="115"/>
      <c r="I1649" s="55"/>
      <c r="L1649" s="53" t="str">
        <f>IF(OR(F1649="", G1649=""), "", IFERROR(INDEX('Sub Contractors'!$C$11:$C$49, MATCH(F1649, 'Sub Contractors'!$B$11:$B$49, 0)), ""))</f>
        <v/>
      </c>
      <c r="M1649" s="44" t="str">
        <f t="shared" si="75"/>
        <v/>
      </c>
      <c r="O1649" s="19" t="str">
        <f>IF($B1649="", "", IF(OR($B1649&lt;'Intro &amp; Setup'!$BS$4, $B1649&gt;'Intro &amp; Setup'!$BS$2), "X", ""))</f>
        <v/>
      </c>
      <c r="Q1649" s="19" t="str">
        <f t="shared" si="76"/>
        <v/>
      </c>
      <c r="S1649" s="75">
        <f t="shared" si="77"/>
        <v>0</v>
      </c>
    </row>
    <row r="1650" spans="1:19" x14ac:dyDescent="0.25">
      <c r="A1650" s="55"/>
      <c r="B1650" s="111"/>
      <c r="C1650" s="112"/>
      <c r="D1650" s="113"/>
      <c r="E1650" s="113"/>
      <c r="F1650" s="112"/>
      <c r="G1650" s="114"/>
      <c r="H1650" s="115"/>
      <c r="I1650" s="55"/>
      <c r="L1650" s="53" t="str">
        <f>IF(OR(F1650="", G1650=""), "", IFERROR(INDEX('Sub Contractors'!$C$11:$C$49, MATCH(F1650, 'Sub Contractors'!$B$11:$B$49, 0)), ""))</f>
        <v/>
      </c>
      <c r="M1650" s="44" t="str">
        <f t="shared" si="75"/>
        <v/>
      </c>
      <c r="O1650" s="19" t="str">
        <f>IF($B1650="", "", IF(OR($B1650&lt;'Intro &amp; Setup'!$BS$4, $B1650&gt;'Intro &amp; Setup'!$BS$2), "X", ""))</f>
        <v/>
      </c>
      <c r="Q1650" s="19" t="str">
        <f t="shared" si="76"/>
        <v/>
      </c>
      <c r="S1650" s="75">
        <f t="shared" si="77"/>
        <v>0</v>
      </c>
    </row>
    <row r="1651" spans="1:19" x14ac:dyDescent="0.25">
      <c r="A1651" s="55"/>
      <c r="B1651" s="111"/>
      <c r="C1651" s="112"/>
      <c r="D1651" s="113"/>
      <c r="E1651" s="113"/>
      <c r="F1651" s="112"/>
      <c r="G1651" s="114"/>
      <c r="H1651" s="115"/>
      <c r="I1651" s="55"/>
      <c r="L1651" s="53" t="str">
        <f>IF(OR(F1651="", G1651=""), "", IFERROR(INDEX('Sub Contractors'!$C$11:$C$49, MATCH(F1651, 'Sub Contractors'!$B$11:$B$49, 0)), ""))</f>
        <v/>
      </c>
      <c r="M1651" s="44" t="str">
        <f t="shared" si="75"/>
        <v/>
      </c>
      <c r="O1651" s="19" t="str">
        <f>IF($B1651="", "", IF(OR($B1651&lt;'Intro &amp; Setup'!$BS$4, $B1651&gt;'Intro &amp; Setup'!$BS$2), "X", ""))</f>
        <v/>
      </c>
      <c r="Q1651" s="19" t="str">
        <f t="shared" si="76"/>
        <v/>
      </c>
      <c r="S1651" s="75">
        <f t="shared" si="77"/>
        <v>0</v>
      </c>
    </row>
    <row r="1652" spans="1:19" x14ac:dyDescent="0.25">
      <c r="A1652" s="55"/>
      <c r="B1652" s="111"/>
      <c r="C1652" s="112"/>
      <c r="D1652" s="113"/>
      <c r="E1652" s="113"/>
      <c r="F1652" s="112"/>
      <c r="G1652" s="114"/>
      <c r="H1652" s="115"/>
      <c r="I1652" s="55"/>
      <c r="L1652" s="53" t="str">
        <f>IF(OR(F1652="", G1652=""), "", IFERROR(INDEX('Sub Contractors'!$C$11:$C$49, MATCH(F1652, 'Sub Contractors'!$B$11:$B$49, 0)), ""))</f>
        <v/>
      </c>
      <c r="M1652" s="44" t="str">
        <f t="shared" si="75"/>
        <v/>
      </c>
      <c r="O1652" s="19" t="str">
        <f>IF($B1652="", "", IF(OR($B1652&lt;'Intro &amp; Setup'!$BS$4, $B1652&gt;'Intro &amp; Setup'!$BS$2), "X", ""))</f>
        <v/>
      </c>
      <c r="Q1652" s="19" t="str">
        <f t="shared" si="76"/>
        <v/>
      </c>
      <c r="S1652" s="75">
        <f t="shared" si="77"/>
        <v>0</v>
      </c>
    </row>
    <row r="1653" spans="1:19" x14ac:dyDescent="0.25">
      <c r="A1653" s="55"/>
      <c r="B1653" s="111"/>
      <c r="C1653" s="112"/>
      <c r="D1653" s="113"/>
      <c r="E1653" s="113"/>
      <c r="F1653" s="112"/>
      <c r="G1653" s="114"/>
      <c r="H1653" s="115"/>
      <c r="I1653" s="55"/>
      <c r="L1653" s="53" t="str">
        <f>IF(OR(F1653="", G1653=""), "", IFERROR(INDEX('Sub Contractors'!$C$11:$C$49, MATCH(F1653, 'Sub Contractors'!$B$11:$B$49, 0)), ""))</f>
        <v/>
      </c>
      <c r="M1653" s="44" t="str">
        <f t="shared" si="75"/>
        <v/>
      </c>
      <c r="O1653" s="19" t="str">
        <f>IF($B1653="", "", IF(OR($B1653&lt;'Intro &amp; Setup'!$BS$4, $B1653&gt;'Intro &amp; Setup'!$BS$2), "X", ""))</f>
        <v/>
      </c>
      <c r="Q1653" s="19" t="str">
        <f t="shared" si="76"/>
        <v/>
      </c>
      <c r="S1653" s="75">
        <f t="shared" si="77"/>
        <v>0</v>
      </c>
    </row>
    <row r="1654" spans="1:19" x14ac:dyDescent="0.25">
      <c r="A1654" s="55"/>
      <c r="B1654" s="111"/>
      <c r="C1654" s="112"/>
      <c r="D1654" s="113"/>
      <c r="E1654" s="113"/>
      <c r="F1654" s="112"/>
      <c r="G1654" s="114"/>
      <c r="H1654" s="115"/>
      <c r="I1654" s="55"/>
      <c r="L1654" s="53" t="str">
        <f>IF(OR(F1654="", G1654=""), "", IFERROR(INDEX('Sub Contractors'!$C$11:$C$49, MATCH(F1654, 'Sub Contractors'!$B$11:$B$49, 0)), ""))</f>
        <v/>
      </c>
      <c r="M1654" s="44" t="str">
        <f t="shared" si="75"/>
        <v/>
      </c>
      <c r="O1654" s="19" t="str">
        <f>IF($B1654="", "", IF(OR($B1654&lt;'Intro &amp; Setup'!$BS$4, $B1654&gt;'Intro &amp; Setup'!$BS$2), "X", ""))</f>
        <v/>
      </c>
      <c r="Q1654" s="19" t="str">
        <f t="shared" si="76"/>
        <v/>
      </c>
      <c r="S1654" s="75">
        <f t="shared" si="77"/>
        <v>0</v>
      </c>
    </row>
    <row r="1655" spans="1:19" x14ac:dyDescent="0.25">
      <c r="A1655" s="55"/>
      <c r="B1655" s="111"/>
      <c r="C1655" s="112"/>
      <c r="D1655" s="113"/>
      <c r="E1655" s="113"/>
      <c r="F1655" s="112"/>
      <c r="G1655" s="114"/>
      <c r="H1655" s="115"/>
      <c r="I1655" s="55"/>
      <c r="L1655" s="53" t="str">
        <f>IF(OR(F1655="", G1655=""), "", IFERROR(INDEX('Sub Contractors'!$C$11:$C$49, MATCH(F1655, 'Sub Contractors'!$B$11:$B$49, 0)), ""))</f>
        <v/>
      </c>
      <c r="M1655" s="44" t="str">
        <f t="shared" si="75"/>
        <v/>
      </c>
      <c r="O1655" s="19" t="str">
        <f>IF($B1655="", "", IF(OR($B1655&lt;'Intro &amp; Setup'!$BS$4, $B1655&gt;'Intro &amp; Setup'!$BS$2), "X", ""))</f>
        <v/>
      </c>
      <c r="Q1655" s="19" t="str">
        <f t="shared" si="76"/>
        <v/>
      </c>
      <c r="S1655" s="75">
        <f t="shared" si="77"/>
        <v>0</v>
      </c>
    </row>
    <row r="1656" spans="1:19" x14ac:dyDescent="0.25">
      <c r="A1656" s="55"/>
      <c r="B1656" s="111"/>
      <c r="C1656" s="112"/>
      <c r="D1656" s="113"/>
      <c r="E1656" s="113"/>
      <c r="F1656" s="112"/>
      <c r="G1656" s="114"/>
      <c r="H1656" s="115"/>
      <c r="I1656" s="55"/>
      <c r="L1656" s="53" t="str">
        <f>IF(OR(F1656="", G1656=""), "", IFERROR(INDEX('Sub Contractors'!$C$11:$C$49, MATCH(F1656, 'Sub Contractors'!$B$11:$B$49, 0)), ""))</f>
        <v/>
      </c>
      <c r="M1656" s="44" t="str">
        <f t="shared" si="75"/>
        <v/>
      </c>
      <c r="O1656" s="19" t="str">
        <f>IF($B1656="", "", IF(OR($B1656&lt;'Intro &amp; Setup'!$BS$4, $B1656&gt;'Intro &amp; Setup'!$BS$2), "X", ""))</f>
        <v/>
      </c>
      <c r="Q1656" s="19" t="str">
        <f t="shared" si="76"/>
        <v/>
      </c>
      <c r="S1656" s="75">
        <f t="shared" si="77"/>
        <v>0</v>
      </c>
    </row>
    <row r="1657" spans="1:19" x14ac:dyDescent="0.25">
      <c r="A1657" s="55"/>
      <c r="B1657" s="111"/>
      <c r="C1657" s="112"/>
      <c r="D1657" s="113"/>
      <c r="E1657" s="113"/>
      <c r="F1657" s="112"/>
      <c r="G1657" s="114"/>
      <c r="H1657" s="115"/>
      <c r="I1657" s="55"/>
      <c r="L1657" s="53" t="str">
        <f>IF(OR(F1657="", G1657=""), "", IFERROR(INDEX('Sub Contractors'!$C$11:$C$49, MATCH(F1657, 'Sub Contractors'!$B$11:$B$49, 0)), ""))</f>
        <v/>
      </c>
      <c r="M1657" s="44" t="str">
        <f t="shared" si="75"/>
        <v/>
      </c>
      <c r="O1657" s="19" t="str">
        <f>IF($B1657="", "", IF(OR($B1657&lt;'Intro &amp; Setup'!$BS$4, $B1657&gt;'Intro &amp; Setup'!$BS$2), "X", ""))</f>
        <v/>
      </c>
      <c r="Q1657" s="19" t="str">
        <f t="shared" si="76"/>
        <v/>
      </c>
      <c r="S1657" s="75">
        <f t="shared" si="77"/>
        <v>0</v>
      </c>
    </row>
    <row r="1658" spans="1:19" x14ac:dyDescent="0.25">
      <c r="A1658" s="55"/>
      <c r="B1658" s="111"/>
      <c r="C1658" s="112"/>
      <c r="D1658" s="113"/>
      <c r="E1658" s="113"/>
      <c r="F1658" s="112"/>
      <c r="G1658" s="114"/>
      <c r="H1658" s="115"/>
      <c r="I1658" s="55"/>
      <c r="L1658" s="53" t="str">
        <f>IF(OR(F1658="", G1658=""), "", IFERROR(INDEX('Sub Contractors'!$C$11:$C$49, MATCH(F1658, 'Sub Contractors'!$B$11:$B$49, 0)), ""))</f>
        <v/>
      </c>
      <c r="M1658" s="44" t="str">
        <f t="shared" si="75"/>
        <v/>
      </c>
      <c r="O1658" s="19" t="str">
        <f>IF($B1658="", "", IF(OR($B1658&lt;'Intro &amp; Setup'!$BS$4, $B1658&gt;'Intro &amp; Setup'!$BS$2), "X", ""))</f>
        <v/>
      </c>
      <c r="Q1658" s="19" t="str">
        <f t="shared" si="76"/>
        <v/>
      </c>
      <c r="S1658" s="75">
        <f t="shared" si="77"/>
        <v>0</v>
      </c>
    </row>
    <row r="1659" spans="1:19" x14ac:dyDescent="0.25">
      <c r="A1659" s="55"/>
      <c r="B1659" s="111"/>
      <c r="C1659" s="112"/>
      <c r="D1659" s="113"/>
      <c r="E1659" s="113"/>
      <c r="F1659" s="112"/>
      <c r="G1659" s="114"/>
      <c r="H1659" s="115"/>
      <c r="I1659" s="55"/>
      <c r="L1659" s="53" t="str">
        <f>IF(OR(F1659="", G1659=""), "", IFERROR(INDEX('Sub Contractors'!$C$11:$C$49, MATCH(F1659, 'Sub Contractors'!$B$11:$B$49, 0)), ""))</f>
        <v/>
      </c>
      <c r="M1659" s="44" t="str">
        <f t="shared" si="75"/>
        <v/>
      </c>
      <c r="O1659" s="19" t="str">
        <f>IF($B1659="", "", IF(OR($B1659&lt;'Intro &amp; Setup'!$BS$4, $B1659&gt;'Intro &amp; Setup'!$BS$2), "X", ""))</f>
        <v/>
      </c>
      <c r="Q1659" s="19" t="str">
        <f t="shared" si="76"/>
        <v/>
      </c>
      <c r="S1659" s="75">
        <f t="shared" si="77"/>
        <v>0</v>
      </c>
    </row>
    <row r="1660" spans="1:19" x14ac:dyDescent="0.25">
      <c r="A1660" s="55"/>
      <c r="B1660" s="111"/>
      <c r="C1660" s="112"/>
      <c r="D1660" s="113"/>
      <c r="E1660" s="113"/>
      <c r="F1660" s="112"/>
      <c r="G1660" s="114"/>
      <c r="H1660" s="115"/>
      <c r="I1660" s="55"/>
      <c r="L1660" s="53" t="str">
        <f>IF(OR(F1660="", G1660=""), "", IFERROR(INDEX('Sub Contractors'!$C$11:$C$49, MATCH(F1660, 'Sub Contractors'!$B$11:$B$49, 0)), ""))</f>
        <v/>
      </c>
      <c r="M1660" s="44" t="str">
        <f t="shared" si="75"/>
        <v/>
      </c>
      <c r="O1660" s="19" t="str">
        <f>IF($B1660="", "", IF(OR($B1660&lt;'Intro &amp; Setup'!$BS$4, $B1660&gt;'Intro &amp; Setup'!$BS$2), "X", ""))</f>
        <v/>
      </c>
      <c r="Q1660" s="19" t="str">
        <f t="shared" si="76"/>
        <v/>
      </c>
      <c r="S1660" s="75">
        <f t="shared" si="77"/>
        <v>0</v>
      </c>
    </row>
    <row r="1661" spans="1:19" x14ac:dyDescent="0.25">
      <c r="A1661" s="55"/>
      <c r="B1661" s="111"/>
      <c r="C1661" s="112"/>
      <c r="D1661" s="113"/>
      <c r="E1661" s="113"/>
      <c r="F1661" s="112"/>
      <c r="G1661" s="114"/>
      <c r="H1661" s="115"/>
      <c r="I1661" s="55"/>
      <c r="L1661" s="53" t="str">
        <f>IF(OR(F1661="", G1661=""), "", IFERROR(INDEX('Sub Contractors'!$C$11:$C$49, MATCH(F1661, 'Sub Contractors'!$B$11:$B$49, 0)), ""))</f>
        <v/>
      </c>
      <c r="M1661" s="44" t="str">
        <f t="shared" si="75"/>
        <v/>
      </c>
      <c r="O1661" s="19" t="str">
        <f>IF($B1661="", "", IF(OR($B1661&lt;'Intro &amp; Setup'!$BS$4, $B1661&gt;'Intro &amp; Setup'!$BS$2), "X", ""))</f>
        <v/>
      </c>
      <c r="Q1661" s="19" t="str">
        <f t="shared" si="76"/>
        <v/>
      </c>
      <c r="S1661" s="75">
        <f t="shared" si="77"/>
        <v>0</v>
      </c>
    </row>
    <row r="1662" spans="1:19" x14ac:dyDescent="0.25">
      <c r="A1662" s="55"/>
      <c r="B1662" s="111"/>
      <c r="C1662" s="112"/>
      <c r="D1662" s="113"/>
      <c r="E1662" s="113"/>
      <c r="F1662" s="112"/>
      <c r="G1662" s="114"/>
      <c r="H1662" s="115"/>
      <c r="I1662" s="55"/>
      <c r="L1662" s="53" t="str">
        <f>IF(OR(F1662="", G1662=""), "", IFERROR(INDEX('Sub Contractors'!$C$11:$C$49, MATCH(F1662, 'Sub Contractors'!$B$11:$B$49, 0)), ""))</f>
        <v/>
      </c>
      <c r="M1662" s="44" t="str">
        <f t="shared" si="75"/>
        <v/>
      </c>
      <c r="O1662" s="19" t="str">
        <f>IF($B1662="", "", IF(OR($B1662&lt;'Intro &amp; Setup'!$BS$4, $B1662&gt;'Intro &amp; Setup'!$BS$2), "X", ""))</f>
        <v/>
      </c>
      <c r="Q1662" s="19" t="str">
        <f t="shared" si="76"/>
        <v/>
      </c>
      <c r="S1662" s="75">
        <f t="shared" si="77"/>
        <v>0</v>
      </c>
    </row>
    <row r="1663" spans="1:19" x14ac:dyDescent="0.25">
      <c r="A1663" s="55"/>
      <c r="B1663" s="111"/>
      <c r="C1663" s="112"/>
      <c r="D1663" s="113"/>
      <c r="E1663" s="113"/>
      <c r="F1663" s="112"/>
      <c r="G1663" s="114"/>
      <c r="H1663" s="115"/>
      <c r="I1663" s="55"/>
      <c r="L1663" s="53" t="str">
        <f>IF(OR(F1663="", G1663=""), "", IFERROR(INDEX('Sub Contractors'!$C$11:$C$49, MATCH(F1663, 'Sub Contractors'!$B$11:$B$49, 0)), ""))</f>
        <v/>
      </c>
      <c r="M1663" s="44" t="str">
        <f t="shared" si="75"/>
        <v/>
      </c>
      <c r="O1663" s="19" t="str">
        <f>IF($B1663="", "", IF(OR($B1663&lt;'Intro &amp; Setup'!$BS$4, $B1663&gt;'Intro &amp; Setup'!$BS$2), "X", ""))</f>
        <v/>
      </c>
      <c r="Q1663" s="19" t="str">
        <f t="shared" si="76"/>
        <v/>
      </c>
      <c r="S1663" s="75">
        <f t="shared" si="77"/>
        <v>0</v>
      </c>
    </row>
    <row r="1664" spans="1:19" x14ac:dyDescent="0.25">
      <c r="A1664" s="55"/>
      <c r="B1664" s="111"/>
      <c r="C1664" s="112"/>
      <c r="D1664" s="113"/>
      <c r="E1664" s="113"/>
      <c r="F1664" s="112"/>
      <c r="G1664" s="114"/>
      <c r="H1664" s="115"/>
      <c r="I1664" s="55"/>
      <c r="L1664" s="53" t="str">
        <f>IF(OR(F1664="", G1664=""), "", IFERROR(INDEX('Sub Contractors'!$C$11:$C$49, MATCH(F1664, 'Sub Contractors'!$B$11:$B$49, 0)), ""))</f>
        <v/>
      </c>
      <c r="M1664" s="44" t="str">
        <f t="shared" si="75"/>
        <v/>
      </c>
      <c r="O1664" s="19" t="str">
        <f>IF($B1664="", "", IF(OR($B1664&lt;'Intro &amp; Setup'!$BS$4, $B1664&gt;'Intro &amp; Setup'!$BS$2), "X", ""))</f>
        <v/>
      </c>
      <c r="Q1664" s="19" t="str">
        <f t="shared" si="76"/>
        <v/>
      </c>
      <c r="S1664" s="75">
        <f t="shared" si="77"/>
        <v>0</v>
      </c>
    </row>
    <row r="1665" spans="1:19" x14ac:dyDescent="0.25">
      <c r="A1665" s="55"/>
      <c r="B1665" s="111"/>
      <c r="C1665" s="112"/>
      <c r="D1665" s="113"/>
      <c r="E1665" s="113"/>
      <c r="F1665" s="112"/>
      <c r="G1665" s="114"/>
      <c r="H1665" s="115"/>
      <c r="I1665" s="55"/>
      <c r="L1665" s="53" t="str">
        <f>IF(OR(F1665="", G1665=""), "", IFERROR(INDEX('Sub Contractors'!$C$11:$C$49, MATCH(F1665, 'Sub Contractors'!$B$11:$B$49, 0)), ""))</f>
        <v/>
      </c>
      <c r="M1665" s="44" t="str">
        <f t="shared" si="75"/>
        <v/>
      </c>
      <c r="O1665" s="19" t="str">
        <f>IF($B1665="", "", IF(OR($B1665&lt;'Intro &amp; Setup'!$BS$4, $B1665&gt;'Intro &amp; Setup'!$BS$2), "X", ""))</f>
        <v/>
      </c>
      <c r="Q1665" s="19" t="str">
        <f t="shared" si="76"/>
        <v/>
      </c>
      <c r="S1665" s="75">
        <f t="shared" si="77"/>
        <v>0</v>
      </c>
    </row>
    <row r="1666" spans="1:19" x14ac:dyDescent="0.25">
      <c r="A1666" s="55"/>
      <c r="B1666" s="111"/>
      <c r="C1666" s="112"/>
      <c r="D1666" s="113"/>
      <c r="E1666" s="113"/>
      <c r="F1666" s="112"/>
      <c r="G1666" s="114"/>
      <c r="H1666" s="115"/>
      <c r="I1666" s="55"/>
      <c r="L1666" s="53" t="str">
        <f>IF(OR(F1666="", G1666=""), "", IFERROR(INDEX('Sub Contractors'!$C$11:$C$49, MATCH(F1666, 'Sub Contractors'!$B$11:$B$49, 0)), ""))</f>
        <v/>
      </c>
      <c r="M1666" s="44" t="str">
        <f t="shared" si="75"/>
        <v/>
      </c>
      <c r="O1666" s="19" t="str">
        <f>IF($B1666="", "", IF(OR($B1666&lt;'Intro &amp; Setup'!$BS$4, $B1666&gt;'Intro &amp; Setup'!$BS$2), "X", ""))</f>
        <v/>
      </c>
      <c r="Q1666" s="19" t="str">
        <f t="shared" si="76"/>
        <v/>
      </c>
      <c r="S1666" s="75">
        <f t="shared" si="77"/>
        <v>0</v>
      </c>
    </row>
    <row r="1667" spans="1:19" x14ac:dyDescent="0.25">
      <c r="A1667" s="55"/>
      <c r="B1667" s="111"/>
      <c r="C1667" s="112"/>
      <c r="D1667" s="113"/>
      <c r="E1667" s="113"/>
      <c r="F1667" s="112"/>
      <c r="G1667" s="114"/>
      <c r="H1667" s="115"/>
      <c r="I1667" s="55"/>
      <c r="L1667" s="53" t="str">
        <f>IF(OR(F1667="", G1667=""), "", IFERROR(INDEX('Sub Contractors'!$C$11:$C$49, MATCH(F1667, 'Sub Contractors'!$B$11:$B$49, 0)), ""))</f>
        <v/>
      </c>
      <c r="M1667" s="44" t="str">
        <f t="shared" si="75"/>
        <v/>
      </c>
      <c r="O1667" s="19" t="str">
        <f>IF($B1667="", "", IF(OR($B1667&lt;'Intro &amp; Setup'!$BS$4, $B1667&gt;'Intro &amp; Setup'!$BS$2), "X", ""))</f>
        <v/>
      </c>
      <c r="Q1667" s="19" t="str">
        <f t="shared" si="76"/>
        <v/>
      </c>
      <c r="S1667" s="75">
        <f t="shared" si="77"/>
        <v>0</v>
      </c>
    </row>
    <row r="1668" spans="1:19" x14ac:dyDescent="0.25">
      <c r="A1668" s="55"/>
      <c r="B1668" s="111"/>
      <c r="C1668" s="112"/>
      <c r="D1668" s="113"/>
      <c r="E1668" s="113"/>
      <c r="F1668" s="112"/>
      <c r="G1668" s="114"/>
      <c r="H1668" s="115"/>
      <c r="I1668" s="55"/>
      <c r="L1668" s="53" t="str">
        <f>IF(OR(F1668="", G1668=""), "", IFERROR(INDEX('Sub Contractors'!$C$11:$C$49, MATCH(F1668, 'Sub Contractors'!$B$11:$B$49, 0)), ""))</f>
        <v/>
      </c>
      <c r="M1668" s="44" t="str">
        <f t="shared" si="75"/>
        <v/>
      </c>
      <c r="O1668" s="19" t="str">
        <f>IF($B1668="", "", IF(OR($B1668&lt;'Intro &amp; Setup'!$BS$4, $B1668&gt;'Intro &amp; Setup'!$BS$2), "X", ""))</f>
        <v/>
      </c>
      <c r="Q1668" s="19" t="str">
        <f t="shared" si="76"/>
        <v/>
      </c>
      <c r="S1668" s="75">
        <f t="shared" si="77"/>
        <v>0</v>
      </c>
    </row>
    <row r="1669" spans="1:19" x14ac:dyDescent="0.25">
      <c r="A1669" s="55"/>
      <c r="B1669" s="111"/>
      <c r="C1669" s="112"/>
      <c r="D1669" s="113"/>
      <c r="E1669" s="113"/>
      <c r="F1669" s="112"/>
      <c r="G1669" s="114"/>
      <c r="H1669" s="115"/>
      <c r="I1669" s="55"/>
      <c r="L1669" s="53" t="str">
        <f>IF(OR(F1669="", G1669=""), "", IFERROR(INDEX('Sub Contractors'!$C$11:$C$49, MATCH(F1669, 'Sub Contractors'!$B$11:$B$49, 0)), ""))</f>
        <v/>
      </c>
      <c r="M1669" s="44" t="str">
        <f t="shared" si="75"/>
        <v/>
      </c>
      <c r="O1669" s="19" t="str">
        <f>IF($B1669="", "", IF(OR($B1669&lt;'Intro &amp; Setup'!$BS$4, $B1669&gt;'Intro &amp; Setup'!$BS$2), "X", ""))</f>
        <v/>
      </c>
      <c r="Q1669" s="19" t="str">
        <f t="shared" si="76"/>
        <v/>
      </c>
      <c r="S1669" s="75">
        <f t="shared" si="77"/>
        <v>0</v>
      </c>
    </row>
    <row r="1670" spans="1:19" x14ac:dyDescent="0.25">
      <c r="A1670" s="55"/>
      <c r="B1670" s="111"/>
      <c r="C1670" s="112"/>
      <c r="D1670" s="113"/>
      <c r="E1670" s="113"/>
      <c r="F1670" s="112"/>
      <c r="G1670" s="114"/>
      <c r="H1670" s="115"/>
      <c r="I1670" s="55"/>
      <c r="L1670" s="53" t="str">
        <f>IF(OR(F1670="", G1670=""), "", IFERROR(INDEX('Sub Contractors'!$C$11:$C$49, MATCH(F1670, 'Sub Contractors'!$B$11:$B$49, 0)), ""))</f>
        <v/>
      </c>
      <c r="M1670" s="44" t="str">
        <f t="shared" si="75"/>
        <v/>
      </c>
      <c r="O1670" s="19" t="str">
        <f>IF($B1670="", "", IF(OR($B1670&lt;'Intro &amp; Setup'!$BS$4, $B1670&gt;'Intro &amp; Setup'!$BS$2), "X", ""))</f>
        <v/>
      </c>
      <c r="Q1670" s="19" t="str">
        <f t="shared" si="76"/>
        <v/>
      </c>
      <c r="S1670" s="75">
        <f t="shared" si="77"/>
        <v>0</v>
      </c>
    </row>
    <row r="1671" spans="1:19" x14ac:dyDescent="0.25">
      <c r="A1671" s="55"/>
      <c r="B1671" s="111"/>
      <c r="C1671" s="112"/>
      <c r="D1671" s="113"/>
      <c r="E1671" s="113"/>
      <c r="F1671" s="112"/>
      <c r="G1671" s="114"/>
      <c r="H1671" s="115"/>
      <c r="I1671" s="55"/>
      <c r="L1671" s="53" t="str">
        <f>IF(OR(F1671="", G1671=""), "", IFERROR(INDEX('Sub Contractors'!$C$11:$C$49, MATCH(F1671, 'Sub Contractors'!$B$11:$B$49, 0)), ""))</f>
        <v/>
      </c>
      <c r="M1671" s="44" t="str">
        <f t="shared" si="75"/>
        <v/>
      </c>
      <c r="O1671" s="19" t="str">
        <f>IF($B1671="", "", IF(OR($B1671&lt;'Intro &amp; Setup'!$BS$4, $B1671&gt;'Intro &amp; Setup'!$BS$2), "X", ""))</f>
        <v/>
      </c>
      <c r="Q1671" s="19" t="str">
        <f t="shared" si="76"/>
        <v/>
      </c>
      <c r="S1671" s="75">
        <f t="shared" si="77"/>
        <v>0</v>
      </c>
    </row>
    <row r="1672" spans="1:19" x14ac:dyDescent="0.25">
      <c r="A1672" s="55"/>
      <c r="B1672" s="111"/>
      <c r="C1672" s="112"/>
      <c r="D1672" s="113"/>
      <c r="E1672" s="113"/>
      <c r="F1672" s="112"/>
      <c r="G1672" s="114"/>
      <c r="H1672" s="115"/>
      <c r="I1672" s="55"/>
      <c r="L1672" s="53" t="str">
        <f>IF(OR(F1672="", G1672=""), "", IFERROR(INDEX('Sub Contractors'!$C$11:$C$49, MATCH(F1672, 'Sub Contractors'!$B$11:$B$49, 0)), ""))</f>
        <v/>
      </c>
      <c r="M1672" s="44" t="str">
        <f t="shared" si="75"/>
        <v/>
      </c>
      <c r="O1672" s="19" t="str">
        <f>IF($B1672="", "", IF(OR($B1672&lt;'Intro &amp; Setup'!$BS$4, $B1672&gt;'Intro &amp; Setup'!$BS$2), "X", ""))</f>
        <v/>
      </c>
      <c r="Q1672" s="19" t="str">
        <f t="shared" si="76"/>
        <v/>
      </c>
      <c r="S1672" s="75">
        <f t="shared" si="77"/>
        <v>0</v>
      </c>
    </row>
    <row r="1673" spans="1:19" x14ac:dyDescent="0.25">
      <c r="A1673" s="55"/>
      <c r="B1673" s="111"/>
      <c r="C1673" s="112"/>
      <c r="D1673" s="113"/>
      <c r="E1673" s="113"/>
      <c r="F1673" s="112"/>
      <c r="G1673" s="114"/>
      <c r="H1673" s="115"/>
      <c r="I1673" s="55"/>
      <c r="L1673" s="53" t="str">
        <f>IF(OR(F1673="", G1673=""), "", IFERROR(INDEX('Sub Contractors'!$C$11:$C$49, MATCH(F1673, 'Sub Contractors'!$B$11:$B$49, 0)), ""))</f>
        <v/>
      </c>
      <c r="M1673" s="44" t="str">
        <f t="shared" si="75"/>
        <v/>
      </c>
      <c r="O1673" s="19" t="str">
        <f>IF($B1673="", "", IF(OR($B1673&lt;'Intro &amp; Setup'!$BS$4, $B1673&gt;'Intro &amp; Setup'!$BS$2), "X", ""))</f>
        <v/>
      </c>
      <c r="Q1673" s="19" t="str">
        <f t="shared" si="76"/>
        <v/>
      </c>
      <c r="S1673" s="75">
        <f t="shared" si="77"/>
        <v>0</v>
      </c>
    </row>
    <row r="1674" spans="1:19" x14ac:dyDescent="0.25">
      <c r="A1674" s="55"/>
      <c r="B1674" s="111"/>
      <c r="C1674" s="112"/>
      <c r="D1674" s="113"/>
      <c r="E1674" s="113"/>
      <c r="F1674" s="112"/>
      <c r="G1674" s="114"/>
      <c r="H1674" s="115"/>
      <c r="I1674" s="55"/>
      <c r="L1674" s="53" t="str">
        <f>IF(OR(F1674="", G1674=""), "", IFERROR(INDEX('Sub Contractors'!$C$11:$C$49, MATCH(F1674, 'Sub Contractors'!$B$11:$B$49, 0)), ""))</f>
        <v/>
      </c>
      <c r="M1674" s="44" t="str">
        <f t="shared" si="75"/>
        <v/>
      </c>
      <c r="O1674" s="19" t="str">
        <f>IF($B1674="", "", IF(OR($B1674&lt;'Intro &amp; Setup'!$BS$4, $B1674&gt;'Intro &amp; Setup'!$BS$2), "X", ""))</f>
        <v/>
      </c>
      <c r="Q1674" s="19" t="str">
        <f t="shared" si="76"/>
        <v/>
      </c>
      <c r="S1674" s="75">
        <f t="shared" si="77"/>
        <v>0</v>
      </c>
    </row>
    <row r="1675" spans="1:19" x14ac:dyDescent="0.25">
      <c r="A1675" s="55"/>
      <c r="B1675" s="111"/>
      <c r="C1675" s="112"/>
      <c r="D1675" s="113"/>
      <c r="E1675" s="113"/>
      <c r="F1675" s="112"/>
      <c r="G1675" s="114"/>
      <c r="H1675" s="115"/>
      <c r="I1675" s="55"/>
      <c r="L1675" s="53" t="str">
        <f>IF(OR(F1675="", G1675=""), "", IFERROR(INDEX('Sub Contractors'!$C$11:$C$49, MATCH(F1675, 'Sub Contractors'!$B$11:$B$49, 0)), ""))</f>
        <v/>
      </c>
      <c r="M1675" s="44" t="str">
        <f t="shared" si="75"/>
        <v/>
      </c>
      <c r="O1675" s="19" t="str">
        <f>IF($B1675="", "", IF(OR($B1675&lt;'Intro &amp; Setup'!$BS$4, $B1675&gt;'Intro &amp; Setup'!$BS$2), "X", ""))</f>
        <v/>
      </c>
      <c r="Q1675" s="19" t="str">
        <f t="shared" si="76"/>
        <v/>
      </c>
      <c r="S1675" s="75">
        <f t="shared" si="77"/>
        <v>0</v>
      </c>
    </row>
    <row r="1676" spans="1:19" x14ac:dyDescent="0.25">
      <c r="A1676" s="55"/>
      <c r="B1676" s="111"/>
      <c r="C1676" s="112"/>
      <c r="D1676" s="113"/>
      <c r="E1676" s="113"/>
      <c r="F1676" s="112"/>
      <c r="G1676" s="114"/>
      <c r="H1676" s="115"/>
      <c r="I1676" s="55"/>
      <c r="L1676" s="53" t="str">
        <f>IF(OR(F1676="", G1676=""), "", IFERROR(INDEX('Sub Contractors'!$C$11:$C$49, MATCH(F1676, 'Sub Contractors'!$B$11:$B$49, 0)), ""))</f>
        <v/>
      </c>
      <c r="M1676" s="44" t="str">
        <f t="shared" ref="M1676:M1739" si="78">IF($L1676="", "", $L1676*$G1676*24)</f>
        <v/>
      </c>
      <c r="O1676" s="19" t="str">
        <f>IF($B1676="", "", IF(OR($B1676&lt;'Intro &amp; Setup'!$BS$4, $B1676&gt;'Intro &amp; Setup'!$BS$2), "X", ""))</f>
        <v/>
      </c>
      <c r="Q1676" s="19" t="str">
        <f t="shared" ref="Q1676:Q1739" si="79">IF($B1676="", "", TEXT($B1676, "mmm yyyy"))</f>
        <v/>
      </c>
      <c r="S1676" s="75">
        <f t="shared" ref="S1676:S1739" si="80">$E1676-$D1676-$H1676</f>
        <v>0</v>
      </c>
    </row>
    <row r="1677" spans="1:19" x14ac:dyDescent="0.25">
      <c r="A1677" s="55"/>
      <c r="B1677" s="111"/>
      <c r="C1677" s="112"/>
      <c r="D1677" s="113"/>
      <c r="E1677" s="113"/>
      <c r="F1677" s="112"/>
      <c r="G1677" s="114"/>
      <c r="H1677" s="115"/>
      <c r="I1677" s="55"/>
      <c r="L1677" s="53" t="str">
        <f>IF(OR(F1677="", G1677=""), "", IFERROR(INDEX('Sub Contractors'!$C$11:$C$49, MATCH(F1677, 'Sub Contractors'!$B$11:$B$49, 0)), ""))</f>
        <v/>
      </c>
      <c r="M1677" s="44" t="str">
        <f t="shared" si="78"/>
        <v/>
      </c>
      <c r="O1677" s="19" t="str">
        <f>IF($B1677="", "", IF(OR($B1677&lt;'Intro &amp; Setup'!$BS$4, $B1677&gt;'Intro &amp; Setup'!$BS$2), "X", ""))</f>
        <v/>
      </c>
      <c r="Q1677" s="19" t="str">
        <f t="shared" si="79"/>
        <v/>
      </c>
      <c r="S1677" s="75">
        <f t="shared" si="80"/>
        <v>0</v>
      </c>
    </row>
    <row r="1678" spans="1:19" x14ac:dyDescent="0.25">
      <c r="A1678" s="55"/>
      <c r="B1678" s="111"/>
      <c r="C1678" s="112"/>
      <c r="D1678" s="113"/>
      <c r="E1678" s="113"/>
      <c r="F1678" s="112"/>
      <c r="G1678" s="114"/>
      <c r="H1678" s="115"/>
      <c r="I1678" s="55"/>
      <c r="L1678" s="53" t="str">
        <f>IF(OR(F1678="", G1678=""), "", IFERROR(INDEX('Sub Contractors'!$C$11:$C$49, MATCH(F1678, 'Sub Contractors'!$B$11:$B$49, 0)), ""))</f>
        <v/>
      </c>
      <c r="M1678" s="44" t="str">
        <f t="shared" si="78"/>
        <v/>
      </c>
      <c r="O1678" s="19" t="str">
        <f>IF($B1678="", "", IF(OR($B1678&lt;'Intro &amp; Setup'!$BS$4, $B1678&gt;'Intro &amp; Setup'!$BS$2), "X", ""))</f>
        <v/>
      </c>
      <c r="Q1678" s="19" t="str">
        <f t="shared" si="79"/>
        <v/>
      </c>
      <c r="S1678" s="75">
        <f t="shared" si="80"/>
        <v>0</v>
      </c>
    </row>
    <row r="1679" spans="1:19" x14ac:dyDescent="0.25">
      <c r="A1679" s="55"/>
      <c r="B1679" s="111"/>
      <c r="C1679" s="112"/>
      <c r="D1679" s="113"/>
      <c r="E1679" s="113"/>
      <c r="F1679" s="112"/>
      <c r="G1679" s="114"/>
      <c r="H1679" s="115"/>
      <c r="I1679" s="55"/>
      <c r="L1679" s="53" t="str">
        <f>IF(OR(F1679="", G1679=""), "", IFERROR(INDEX('Sub Contractors'!$C$11:$C$49, MATCH(F1679, 'Sub Contractors'!$B$11:$B$49, 0)), ""))</f>
        <v/>
      </c>
      <c r="M1679" s="44" t="str">
        <f t="shared" si="78"/>
        <v/>
      </c>
      <c r="O1679" s="19" t="str">
        <f>IF($B1679="", "", IF(OR($B1679&lt;'Intro &amp; Setup'!$BS$4, $B1679&gt;'Intro &amp; Setup'!$BS$2), "X", ""))</f>
        <v/>
      </c>
      <c r="Q1679" s="19" t="str">
        <f t="shared" si="79"/>
        <v/>
      </c>
      <c r="S1679" s="75">
        <f t="shared" si="80"/>
        <v>0</v>
      </c>
    </row>
    <row r="1680" spans="1:19" x14ac:dyDescent="0.25">
      <c r="A1680" s="55"/>
      <c r="B1680" s="111"/>
      <c r="C1680" s="112"/>
      <c r="D1680" s="113"/>
      <c r="E1680" s="113"/>
      <c r="F1680" s="112"/>
      <c r="G1680" s="114"/>
      <c r="H1680" s="115"/>
      <c r="I1680" s="55"/>
      <c r="L1680" s="53" t="str">
        <f>IF(OR(F1680="", G1680=""), "", IFERROR(INDEX('Sub Contractors'!$C$11:$C$49, MATCH(F1680, 'Sub Contractors'!$B$11:$B$49, 0)), ""))</f>
        <v/>
      </c>
      <c r="M1680" s="44" t="str">
        <f t="shared" si="78"/>
        <v/>
      </c>
      <c r="O1680" s="19" t="str">
        <f>IF($B1680="", "", IF(OR($B1680&lt;'Intro &amp; Setup'!$BS$4, $B1680&gt;'Intro &amp; Setup'!$BS$2), "X", ""))</f>
        <v/>
      </c>
      <c r="Q1680" s="19" t="str">
        <f t="shared" si="79"/>
        <v/>
      </c>
      <c r="S1680" s="75">
        <f t="shared" si="80"/>
        <v>0</v>
      </c>
    </row>
    <row r="1681" spans="1:19" x14ac:dyDescent="0.25">
      <c r="A1681" s="55"/>
      <c r="B1681" s="111"/>
      <c r="C1681" s="112"/>
      <c r="D1681" s="113"/>
      <c r="E1681" s="113"/>
      <c r="F1681" s="112"/>
      <c r="G1681" s="114"/>
      <c r="H1681" s="115"/>
      <c r="I1681" s="55"/>
      <c r="L1681" s="53" t="str">
        <f>IF(OR(F1681="", G1681=""), "", IFERROR(INDEX('Sub Contractors'!$C$11:$C$49, MATCH(F1681, 'Sub Contractors'!$B$11:$B$49, 0)), ""))</f>
        <v/>
      </c>
      <c r="M1681" s="44" t="str">
        <f t="shared" si="78"/>
        <v/>
      </c>
      <c r="O1681" s="19" t="str">
        <f>IF($B1681="", "", IF(OR($B1681&lt;'Intro &amp; Setup'!$BS$4, $B1681&gt;'Intro &amp; Setup'!$BS$2), "X", ""))</f>
        <v/>
      </c>
      <c r="Q1681" s="19" t="str">
        <f t="shared" si="79"/>
        <v/>
      </c>
      <c r="S1681" s="75">
        <f t="shared" si="80"/>
        <v>0</v>
      </c>
    </row>
    <row r="1682" spans="1:19" x14ac:dyDescent="0.25">
      <c r="A1682" s="55"/>
      <c r="B1682" s="111"/>
      <c r="C1682" s="112"/>
      <c r="D1682" s="113"/>
      <c r="E1682" s="113"/>
      <c r="F1682" s="112"/>
      <c r="G1682" s="114"/>
      <c r="H1682" s="115"/>
      <c r="I1682" s="55"/>
      <c r="L1682" s="53" t="str">
        <f>IF(OR(F1682="", G1682=""), "", IFERROR(INDEX('Sub Contractors'!$C$11:$C$49, MATCH(F1682, 'Sub Contractors'!$B$11:$B$49, 0)), ""))</f>
        <v/>
      </c>
      <c r="M1682" s="44" t="str">
        <f t="shared" si="78"/>
        <v/>
      </c>
      <c r="O1682" s="19" t="str">
        <f>IF($B1682="", "", IF(OR($B1682&lt;'Intro &amp; Setup'!$BS$4, $B1682&gt;'Intro &amp; Setup'!$BS$2), "X", ""))</f>
        <v/>
      </c>
      <c r="Q1682" s="19" t="str">
        <f t="shared" si="79"/>
        <v/>
      </c>
      <c r="S1682" s="75">
        <f t="shared" si="80"/>
        <v>0</v>
      </c>
    </row>
    <row r="1683" spans="1:19" x14ac:dyDescent="0.25">
      <c r="A1683" s="55"/>
      <c r="B1683" s="111"/>
      <c r="C1683" s="112"/>
      <c r="D1683" s="113"/>
      <c r="E1683" s="113"/>
      <c r="F1683" s="112"/>
      <c r="G1683" s="114"/>
      <c r="H1683" s="115"/>
      <c r="I1683" s="55"/>
      <c r="L1683" s="53" t="str">
        <f>IF(OR(F1683="", G1683=""), "", IFERROR(INDEX('Sub Contractors'!$C$11:$C$49, MATCH(F1683, 'Sub Contractors'!$B$11:$B$49, 0)), ""))</f>
        <v/>
      </c>
      <c r="M1683" s="44" t="str">
        <f t="shared" si="78"/>
        <v/>
      </c>
      <c r="O1683" s="19" t="str">
        <f>IF($B1683="", "", IF(OR($B1683&lt;'Intro &amp; Setup'!$BS$4, $B1683&gt;'Intro &amp; Setup'!$BS$2), "X", ""))</f>
        <v/>
      </c>
      <c r="Q1683" s="19" t="str">
        <f t="shared" si="79"/>
        <v/>
      </c>
      <c r="S1683" s="75">
        <f t="shared" si="80"/>
        <v>0</v>
      </c>
    </row>
    <row r="1684" spans="1:19" x14ac:dyDescent="0.25">
      <c r="A1684" s="55"/>
      <c r="B1684" s="111"/>
      <c r="C1684" s="112"/>
      <c r="D1684" s="113"/>
      <c r="E1684" s="113"/>
      <c r="F1684" s="112"/>
      <c r="G1684" s="114"/>
      <c r="H1684" s="115"/>
      <c r="I1684" s="55"/>
      <c r="L1684" s="53" t="str">
        <f>IF(OR(F1684="", G1684=""), "", IFERROR(INDEX('Sub Contractors'!$C$11:$C$49, MATCH(F1684, 'Sub Contractors'!$B$11:$B$49, 0)), ""))</f>
        <v/>
      </c>
      <c r="M1684" s="44" t="str">
        <f t="shared" si="78"/>
        <v/>
      </c>
      <c r="O1684" s="19" t="str">
        <f>IF($B1684="", "", IF(OR($B1684&lt;'Intro &amp; Setup'!$BS$4, $B1684&gt;'Intro &amp; Setup'!$BS$2), "X", ""))</f>
        <v/>
      </c>
      <c r="Q1684" s="19" t="str">
        <f t="shared" si="79"/>
        <v/>
      </c>
      <c r="S1684" s="75">
        <f t="shared" si="80"/>
        <v>0</v>
      </c>
    </row>
    <row r="1685" spans="1:19" x14ac:dyDescent="0.25">
      <c r="A1685" s="55"/>
      <c r="B1685" s="111"/>
      <c r="C1685" s="112"/>
      <c r="D1685" s="113"/>
      <c r="E1685" s="113"/>
      <c r="F1685" s="112"/>
      <c r="G1685" s="114"/>
      <c r="H1685" s="115"/>
      <c r="I1685" s="55"/>
      <c r="L1685" s="53" t="str">
        <f>IF(OR(F1685="", G1685=""), "", IFERROR(INDEX('Sub Contractors'!$C$11:$C$49, MATCH(F1685, 'Sub Contractors'!$B$11:$B$49, 0)), ""))</f>
        <v/>
      </c>
      <c r="M1685" s="44" t="str">
        <f t="shared" si="78"/>
        <v/>
      </c>
      <c r="O1685" s="19" t="str">
        <f>IF($B1685="", "", IF(OR($B1685&lt;'Intro &amp; Setup'!$BS$4, $B1685&gt;'Intro &amp; Setup'!$BS$2), "X", ""))</f>
        <v/>
      </c>
      <c r="Q1685" s="19" t="str">
        <f t="shared" si="79"/>
        <v/>
      </c>
      <c r="S1685" s="75">
        <f t="shared" si="80"/>
        <v>0</v>
      </c>
    </row>
    <row r="1686" spans="1:19" x14ac:dyDescent="0.25">
      <c r="A1686" s="55"/>
      <c r="B1686" s="111"/>
      <c r="C1686" s="112"/>
      <c r="D1686" s="113"/>
      <c r="E1686" s="113"/>
      <c r="F1686" s="112"/>
      <c r="G1686" s="114"/>
      <c r="H1686" s="115"/>
      <c r="I1686" s="55"/>
      <c r="L1686" s="53" t="str">
        <f>IF(OR(F1686="", G1686=""), "", IFERROR(INDEX('Sub Contractors'!$C$11:$C$49, MATCH(F1686, 'Sub Contractors'!$B$11:$B$49, 0)), ""))</f>
        <v/>
      </c>
      <c r="M1686" s="44" t="str">
        <f t="shared" si="78"/>
        <v/>
      </c>
      <c r="O1686" s="19" t="str">
        <f>IF($B1686="", "", IF(OR($B1686&lt;'Intro &amp; Setup'!$BS$4, $B1686&gt;'Intro &amp; Setup'!$BS$2), "X", ""))</f>
        <v/>
      </c>
      <c r="Q1686" s="19" t="str">
        <f t="shared" si="79"/>
        <v/>
      </c>
      <c r="S1686" s="75">
        <f t="shared" si="80"/>
        <v>0</v>
      </c>
    </row>
    <row r="1687" spans="1:19" x14ac:dyDescent="0.25">
      <c r="A1687" s="55"/>
      <c r="B1687" s="111"/>
      <c r="C1687" s="112"/>
      <c r="D1687" s="113"/>
      <c r="E1687" s="113"/>
      <c r="F1687" s="112"/>
      <c r="G1687" s="114"/>
      <c r="H1687" s="115"/>
      <c r="I1687" s="55"/>
      <c r="L1687" s="53" t="str">
        <f>IF(OR(F1687="", G1687=""), "", IFERROR(INDEX('Sub Contractors'!$C$11:$C$49, MATCH(F1687, 'Sub Contractors'!$B$11:$B$49, 0)), ""))</f>
        <v/>
      </c>
      <c r="M1687" s="44" t="str">
        <f t="shared" si="78"/>
        <v/>
      </c>
      <c r="O1687" s="19" t="str">
        <f>IF($B1687="", "", IF(OR($B1687&lt;'Intro &amp; Setup'!$BS$4, $B1687&gt;'Intro &amp; Setup'!$BS$2), "X", ""))</f>
        <v/>
      </c>
      <c r="Q1687" s="19" t="str">
        <f t="shared" si="79"/>
        <v/>
      </c>
      <c r="S1687" s="75">
        <f t="shared" si="80"/>
        <v>0</v>
      </c>
    </row>
    <row r="1688" spans="1:19" x14ac:dyDescent="0.25">
      <c r="A1688" s="55"/>
      <c r="B1688" s="111"/>
      <c r="C1688" s="112"/>
      <c r="D1688" s="113"/>
      <c r="E1688" s="113"/>
      <c r="F1688" s="112"/>
      <c r="G1688" s="114"/>
      <c r="H1688" s="115"/>
      <c r="I1688" s="55"/>
      <c r="L1688" s="53" t="str">
        <f>IF(OR(F1688="", G1688=""), "", IFERROR(INDEX('Sub Contractors'!$C$11:$C$49, MATCH(F1688, 'Sub Contractors'!$B$11:$B$49, 0)), ""))</f>
        <v/>
      </c>
      <c r="M1688" s="44" t="str">
        <f t="shared" si="78"/>
        <v/>
      </c>
      <c r="O1688" s="19" t="str">
        <f>IF($B1688="", "", IF(OR($B1688&lt;'Intro &amp; Setup'!$BS$4, $B1688&gt;'Intro &amp; Setup'!$BS$2), "X", ""))</f>
        <v/>
      </c>
      <c r="Q1688" s="19" t="str">
        <f t="shared" si="79"/>
        <v/>
      </c>
      <c r="S1688" s="75">
        <f t="shared" si="80"/>
        <v>0</v>
      </c>
    </row>
    <row r="1689" spans="1:19" x14ac:dyDescent="0.25">
      <c r="A1689" s="55"/>
      <c r="B1689" s="111"/>
      <c r="C1689" s="112"/>
      <c r="D1689" s="113"/>
      <c r="E1689" s="113"/>
      <c r="F1689" s="112"/>
      <c r="G1689" s="114"/>
      <c r="H1689" s="115"/>
      <c r="I1689" s="55"/>
      <c r="L1689" s="53" t="str">
        <f>IF(OR(F1689="", G1689=""), "", IFERROR(INDEX('Sub Contractors'!$C$11:$C$49, MATCH(F1689, 'Sub Contractors'!$B$11:$B$49, 0)), ""))</f>
        <v/>
      </c>
      <c r="M1689" s="44" t="str">
        <f t="shared" si="78"/>
        <v/>
      </c>
      <c r="O1689" s="19" t="str">
        <f>IF($B1689="", "", IF(OR($B1689&lt;'Intro &amp; Setup'!$BS$4, $B1689&gt;'Intro &amp; Setup'!$BS$2), "X", ""))</f>
        <v/>
      </c>
      <c r="Q1689" s="19" t="str">
        <f t="shared" si="79"/>
        <v/>
      </c>
      <c r="S1689" s="75">
        <f t="shared" si="80"/>
        <v>0</v>
      </c>
    </row>
    <row r="1690" spans="1:19" x14ac:dyDescent="0.25">
      <c r="A1690" s="55"/>
      <c r="B1690" s="111"/>
      <c r="C1690" s="112"/>
      <c r="D1690" s="113"/>
      <c r="E1690" s="113"/>
      <c r="F1690" s="112"/>
      <c r="G1690" s="114"/>
      <c r="H1690" s="115"/>
      <c r="I1690" s="55"/>
      <c r="L1690" s="53" t="str">
        <f>IF(OR(F1690="", G1690=""), "", IFERROR(INDEX('Sub Contractors'!$C$11:$C$49, MATCH(F1690, 'Sub Contractors'!$B$11:$B$49, 0)), ""))</f>
        <v/>
      </c>
      <c r="M1690" s="44" t="str">
        <f t="shared" si="78"/>
        <v/>
      </c>
      <c r="O1690" s="19" t="str">
        <f>IF($B1690="", "", IF(OR($B1690&lt;'Intro &amp; Setup'!$BS$4, $B1690&gt;'Intro &amp; Setup'!$BS$2), "X", ""))</f>
        <v/>
      </c>
      <c r="Q1690" s="19" t="str">
        <f t="shared" si="79"/>
        <v/>
      </c>
      <c r="S1690" s="75">
        <f t="shared" si="80"/>
        <v>0</v>
      </c>
    </row>
    <row r="1691" spans="1:19" x14ac:dyDescent="0.25">
      <c r="A1691" s="55"/>
      <c r="B1691" s="111"/>
      <c r="C1691" s="112"/>
      <c r="D1691" s="113"/>
      <c r="E1691" s="113"/>
      <c r="F1691" s="112"/>
      <c r="G1691" s="114"/>
      <c r="H1691" s="115"/>
      <c r="I1691" s="55"/>
      <c r="L1691" s="53" t="str">
        <f>IF(OR(F1691="", G1691=""), "", IFERROR(INDEX('Sub Contractors'!$C$11:$C$49, MATCH(F1691, 'Sub Contractors'!$B$11:$B$49, 0)), ""))</f>
        <v/>
      </c>
      <c r="M1691" s="44" t="str">
        <f t="shared" si="78"/>
        <v/>
      </c>
      <c r="O1691" s="19" t="str">
        <f>IF($B1691="", "", IF(OR($B1691&lt;'Intro &amp; Setup'!$BS$4, $B1691&gt;'Intro &amp; Setup'!$BS$2), "X", ""))</f>
        <v/>
      </c>
      <c r="Q1691" s="19" t="str">
        <f t="shared" si="79"/>
        <v/>
      </c>
      <c r="S1691" s="75">
        <f t="shared" si="80"/>
        <v>0</v>
      </c>
    </row>
    <row r="1692" spans="1:19" x14ac:dyDescent="0.25">
      <c r="A1692" s="55"/>
      <c r="B1692" s="111"/>
      <c r="C1692" s="112"/>
      <c r="D1692" s="113"/>
      <c r="E1692" s="113"/>
      <c r="F1692" s="112"/>
      <c r="G1692" s="114"/>
      <c r="H1692" s="115"/>
      <c r="I1692" s="55"/>
      <c r="L1692" s="53" t="str">
        <f>IF(OR(F1692="", G1692=""), "", IFERROR(INDEX('Sub Contractors'!$C$11:$C$49, MATCH(F1692, 'Sub Contractors'!$B$11:$B$49, 0)), ""))</f>
        <v/>
      </c>
      <c r="M1692" s="44" t="str">
        <f t="shared" si="78"/>
        <v/>
      </c>
      <c r="O1692" s="19" t="str">
        <f>IF($B1692="", "", IF(OR($B1692&lt;'Intro &amp; Setup'!$BS$4, $B1692&gt;'Intro &amp; Setup'!$BS$2), "X", ""))</f>
        <v/>
      </c>
      <c r="Q1692" s="19" t="str">
        <f t="shared" si="79"/>
        <v/>
      </c>
      <c r="S1692" s="75">
        <f t="shared" si="80"/>
        <v>0</v>
      </c>
    </row>
    <row r="1693" spans="1:19" x14ac:dyDescent="0.25">
      <c r="A1693" s="55"/>
      <c r="B1693" s="111"/>
      <c r="C1693" s="112"/>
      <c r="D1693" s="113"/>
      <c r="E1693" s="113"/>
      <c r="F1693" s="112"/>
      <c r="G1693" s="114"/>
      <c r="H1693" s="115"/>
      <c r="I1693" s="55"/>
      <c r="L1693" s="53" t="str">
        <f>IF(OR(F1693="", G1693=""), "", IFERROR(INDEX('Sub Contractors'!$C$11:$C$49, MATCH(F1693, 'Sub Contractors'!$B$11:$B$49, 0)), ""))</f>
        <v/>
      </c>
      <c r="M1693" s="44" t="str">
        <f t="shared" si="78"/>
        <v/>
      </c>
      <c r="O1693" s="19" t="str">
        <f>IF($B1693="", "", IF(OR($B1693&lt;'Intro &amp; Setup'!$BS$4, $B1693&gt;'Intro &amp; Setup'!$BS$2), "X", ""))</f>
        <v/>
      </c>
      <c r="Q1693" s="19" t="str">
        <f t="shared" si="79"/>
        <v/>
      </c>
      <c r="S1693" s="75">
        <f t="shared" si="80"/>
        <v>0</v>
      </c>
    </row>
    <row r="1694" spans="1:19" x14ac:dyDescent="0.25">
      <c r="A1694" s="55"/>
      <c r="B1694" s="111"/>
      <c r="C1694" s="112"/>
      <c r="D1694" s="113"/>
      <c r="E1694" s="113"/>
      <c r="F1694" s="112"/>
      <c r="G1694" s="114"/>
      <c r="H1694" s="115"/>
      <c r="I1694" s="55"/>
      <c r="L1694" s="53" t="str">
        <f>IF(OR(F1694="", G1694=""), "", IFERROR(INDEX('Sub Contractors'!$C$11:$C$49, MATCH(F1694, 'Sub Contractors'!$B$11:$B$49, 0)), ""))</f>
        <v/>
      </c>
      <c r="M1694" s="44" t="str">
        <f t="shared" si="78"/>
        <v/>
      </c>
      <c r="O1694" s="19" t="str">
        <f>IF($B1694="", "", IF(OR($B1694&lt;'Intro &amp; Setup'!$BS$4, $B1694&gt;'Intro &amp; Setup'!$BS$2), "X", ""))</f>
        <v/>
      </c>
      <c r="Q1694" s="19" t="str">
        <f t="shared" si="79"/>
        <v/>
      </c>
      <c r="S1694" s="75">
        <f t="shared" si="80"/>
        <v>0</v>
      </c>
    </row>
    <row r="1695" spans="1:19" x14ac:dyDescent="0.25">
      <c r="A1695" s="55"/>
      <c r="B1695" s="111"/>
      <c r="C1695" s="112"/>
      <c r="D1695" s="113"/>
      <c r="E1695" s="113"/>
      <c r="F1695" s="112"/>
      <c r="G1695" s="114"/>
      <c r="H1695" s="115"/>
      <c r="I1695" s="55"/>
      <c r="L1695" s="53" t="str">
        <f>IF(OR(F1695="", G1695=""), "", IFERROR(INDEX('Sub Contractors'!$C$11:$C$49, MATCH(F1695, 'Sub Contractors'!$B$11:$B$49, 0)), ""))</f>
        <v/>
      </c>
      <c r="M1695" s="44" t="str">
        <f t="shared" si="78"/>
        <v/>
      </c>
      <c r="O1695" s="19" t="str">
        <f>IF($B1695="", "", IF(OR($B1695&lt;'Intro &amp; Setup'!$BS$4, $B1695&gt;'Intro &amp; Setup'!$BS$2), "X", ""))</f>
        <v/>
      </c>
      <c r="Q1695" s="19" t="str">
        <f t="shared" si="79"/>
        <v/>
      </c>
      <c r="S1695" s="75">
        <f t="shared" si="80"/>
        <v>0</v>
      </c>
    </row>
    <row r="1696" spans="1:19" x14ac:dyDescent="0.25">
      <c r="A1696" s="55"/>
      <c r="B1696" s="111"/>
      <c r="C1696" s="112"/>
      <c r="D1696" s="113"/>
      <c r="E1696" s="113"/>
      <c r="F1696" s="112"/>
      <c r="G1696" s="114"/>
      <c r="H1696" s="115"/>
      <c r="I1696" s="55"/>
      <c r="L1696" s="53" t="str">
        <f>IF(OR(F1696="", G1696=""), "", IFERROR(INDEX('Sub Contractors'!$C$11:$C$49, MATCH(F1696, 'Sub Contractors'!$B$11:$B$49, 0)), ""))</f>
        <v/>
      </c>
      <c r="M1696" s="44" t="str">
        <f t="shared" si="78"/>
        <v/>
      </c>
      <c r="O1696" s="19" t="str">
        <f>IF($B1696="", "", IF(OR($B1696&lt;'Intro &amp; Setup'!$BS$4, $B1696&gt;'Intro &amp; Setup'!$BS$2), "X", ""))</f>
        <v/>
      </c>
      <c r="Q1696" s="19" t="str">
        <f t="shared" si="79"/>
        <v/>
      </c>
      <c r="S1696" s="75">
        <f t="shared" si="80"/>
        <v>0</v>
      </c>
    </row>
    <row r="1697" spans="1:19" x14ac:dyDescent="0.25">
      <c r="A1697" s="55"/>
      <c r="B1697" s="111"/>
      <c r="C1697" s="112"/>
      <c r="D1697" s="113"/>
      <c r="E1697" s="113"/>
      <c r="F1697" s="112"/>
      <c r="G1697" s="114"/>
      <c r="H1697" s="115"/>
      <c r="I1697" s="55"/>
      <c r="L1697" s="53" t="str">
        <f>IF(OR(F1697="", G1697=""), "", IFERROR(INDEX('Sub Contractors'!$C$11:$C$49, MATCH(F1697, 'Sub Contractors'!$B$11:$B$49, 0)), ""))</f>
        <v/>
      </c>
      <c r="M1697" s="44" t="str">
        <f t="shared" si="78"/>
        <v/>
      </c>
      <c r="O1697" s="19" t="str">
        <f>IF($B1697="", "", IF(OR($B1697&lt;'Intro &amp; Setup'!$BS$4, $B1697&gt;'Intro &amp; Setup'!$BS$2), "X", ""))</f>
        <v/>
      </c>
      <c r="Q1697" s="19" t="str">
        <f t="shared" si="79"/>
        <v/>
      </c>
      <c r="S1697" s="75">
        <f t="shared" si="80"/>
        <v>0</v>
      </c>
    </row>
    <row r="1698" spans="1:19" x14ac:dyDescent="0.25">
      <c r="A1698" s="55"/>
      <c r="B1698" s="111"/>
      <c r="C1698" s="112"/>
      <c r="D1698" s="113"/>
      <c r="E1698" s="113"/>
      <c r="F1698" s="112"/>
      <c r="G1698" s="114"/>
      <c r="H1698" s="115"/>
      <c r="I1698" s="55"/>
      <c r="L1698" s="53" t="str">
        <f>IF(OR(F1698="", G1698=""), "", IFERROR(INDEX('Sub Contractors'!$C$11:$C$49, MATCH(F1698, 'Sub Contractors'!$B$11:$B$49, 0)), ""))</f>
        <v/>
      </c>
      <c r="M1698" s="44" t="str">
        <f t="shared" si="78"/>
        <v/>
      </c>
      <c r="O1698" s="19" t="str">
        <f>IF($B1698="", "", IF(OR($B1698&lt;'Intro &amp; Setup'!$BS$4, $B1698&gt;'Intro &amp; Setup'!$BS$2), "X", ""))</f>
        <v/>
      </c>
      <c r="Q1698" s="19" t="str">
        <f t="shared" si="79"/>
        <v/>
      </c>
      <c r="S1698" s="75">
        <f t="shared" si="80"/>
        <v>0</v>
      </c>
    </row>
    <row r="1699" spans="1:19" x14ac:dyDescent="0.25">
      <c r="A1699" s="55"/>
      <c r="B1699" s="111"/>
      <c r="C1699" s="112"/>
      <c r="D1699" s="113"/>
      <c r="E1699" s="113"/>
      <c r="F1699" s="112"/>
      <c r="G1699" s="114"/>
      <c r="H1699" s="115"/>
      <c r="I1699" s="55"/>
      <c r="L1699" s="53" t="str">
        <f>IF(OR(F1699="", G1699=""), "", IFERROR(INDEX('Sub Contractors'!$C$11:$C$49, MATCH(F1699, 'Sub Contractors'!$B$11:$B$49, 0)), ""))</f>
        <v/>
      </c>
      <c r="M1699" s="44" t="str">
        <f t="shared" si="78"/>
        <v/>
      </c>
      <c r="O1699" s="19" t="str">
        <f>IF($B1699="", "", IF(OR($B1699&lt;'Intro &amp; Setup'!$BS$4, $B1699&gt;'Intro &amp; Setup'!$BS$2), "X", ""))</f>
        <v/>
      </c>
      <c r="Q1699" s="19" t="str">
        <f t="shared" si="79"/>
        <v/>
      </c>
      <c r="S1699" s="75">
        <f t="shared" si="80"/>
        <v>0</v>
      </c>
    </row>
    <row r="1700" spans="1:19" x14ac:dyDescent="0.25">
      <c r="A1700" s="55"/>
      <c r="B1700" s="111"/>
      <c r="C1700" s="112"/>
      <c r="D1700" s="113"/>
      <c r="E1700" s="113"/>
      <c r="F1700" s="112"/>
      <c r="G1700" s="114"/>
      <c r="H1700" s="115"/>
      <c r="I1700" s="55"/>
      <c r="L1700" s="53" t="str">
        <f>IF(OR(F1700="", G1700=""), "", IFERROR(INDEX('Sub Contractors'!$C$11:$C$49, MATCH(F1700, 'Sub Contractors'!$B$11:$B$49, 0)), ""))</f>
        <v/>
      </c>
      <c r="M1700" s="44" t="str">
        <f t="shared" si="78"/>
        <v/>
      </c>
      <c r="O1700" s="19" t="str">
        <f>IF($B1700="", "", IF(OR($B1700&lt;'Intro &amp; Setup'!$BS$4, $B1700&gt;'Intro &amp; Setup'!$BS$2), "X", ""))</f>
        <v/>
      </c>
      <c r="Q1700" s="19" t="str">
        <f t="shared" si="79"/>
        <v/>
      </c>
      <c r="S1700" s="75">
        <f t="shared" si="80"/>
        <v>0</v>
      </c>
    </row>
    <row r="1701" spans="1:19" x14ac:dyDescent="0.25">
      <c r="A1701" s="55"/>
      <c r="B1701" s="111"/>
      <c r="C1701" s="112"/>
      <c r="D1701" s="113"/>
      <c r="E1701" s="113"/>
      <c r="F1701" s="112"/>
      <c r="G1701" s="114"/>
      <c r="H1701" s="115"/>
      <c r="I1701" s="55"/>
      <c r="L1701" s="53" t="str">
        <f>IF(OR(F1701="", G1701=""), "", IFERROR(INDEX('Sub Contractors'!$C$11:$C$49, MATCH(F1701, 'Sub Contractors'!$B$11:$B$49, 0)), ""))</f>
        <v/>
      </c>
      <c r="M1701" s="44" t="str">
        <f t="shared" si="78"/>
        <v/>
      </c>
      <c r="O1701" s="19" t="str">
        <f>IF($B1701="", "", IF(OR($B1701&lt;'Intro &amp; Setup'!$BS$4, $B1701&gt;'Intro &amp; Setup'!$BS$2), "X", ""))</f>
        <v/>
      </c>
      <c r="Q1701" s="19" t="str">
        <f t="shared" si="79"/>
        <v/>
      </c>
      <c r="S1701" s="75">
        <f t="shared" si="80"/>
        <v>0</v>
      </c>
    </row>
    <row r="1702" spans="1:19" x14ac:dyDescent="0.25">
      <c r="A1702" s="55"/>
      <c r="B1702" s="111"/>
      <c r="C1702" s="112"/>
      <c r="D1702" s="113"/>
      <c r="E1702" s="113"/>
      <c r="F1702" s="112"/>
      <c r="G1702" s="114"/>
      <c r="H1702" s="115"/>
      <c r="I1702" s="55"/>
      <c r="L1702" s="53" t="str">
        <f>IF(OR(F1702="", G1702=""), "", IFERROR(INDEX('Sub Contractors'!$C$11:$C$49, MATCH(F1702, 'Sub Contractors'!$B$11:$B$49, 0)), ""))</f>
        <v/>
      </c>
      <c r="M1702" s="44" t="str">
        <f t="shared" si="78"/>
        <v/>
      </c>
      <c r="O1702" s="19" t="str">
        <f>IF($B1702="", "", IF(OR($B1702&lt;'Intro &amp; Setup'!$BS$4, $B1702&gt;'Intro &amp; Setup'!$BS$2), "X", ""))</f>
        <v/>
      </c>
      <c r="Q1702" s="19" t="str">
        <f t="shared" si="79"/>
        <v/>
      </c>
      <c r="S1702" s="75">
        <f t="shared" si="80"/>
        <v>0</v>
      </c>
    </row>
    <row r="1703" spans="1:19" x14ac:dyDescent="0.25">
      <c r="A1703" s="55"/>
      <c r="B1703" s="111"/>
      <c r="C1703" s="112"/>
      <c r="D1703" s="113"/>
      <c r="E1703" s="113"/>
      <c r="F1703" s="112"/>
      <c r="G1703" s="114"/>
      <c r="H1703" s="115"/>
      <c r="I1703" s="55"/>
      <c r="L1703" s="53" t="str">
        <f>IF(OR(F1703="", G1703=""), "", IFERROR(INDEX('Sub Contractors'!$C$11:$C$49, MATCH(F1703, 'Sub Contractors'!$B$11:$B$49, 0)), ""))</f>
        <v/>
      </c>
      <c r="M1703" s="44" t="str">
        <f t="shared" si="78"/>
        <v/>
      </c>
      <c r="O1703" s="19" t="str">
        <f>IF($B1703="", "", IF(OR($B1703&lt;'Intro &amp; Setup'!$BS$4, $B1703&gt;'Intro &amp; Setup'!$BS$2), "X", ""))</f>
        <v/>
      </c>
      <c r="Q1703" s="19" t="str">
        <f t="shared" si="79"/>
        <v/>
      </c>
      <c r="S1703" s="75">
        <f t="shared" si="80"/>
        <v>0</v>
      </c>
    </row>
    <row r="1704" spans="1:19" x14ac:dyDescent="0.25">
      <c r="A1704" s="55"/>
      <c r="B1704" s="111"/>
      <c r="C1704" s="112"/>
      <c r="D1704" s="113"/>
      <c r="E1704" s="113"/>
      <c r="F1704" s="112"/>
      <c r="G1704" s="114"/>
      <c r="H1704" s="115"/>
      <c r="I1704" s="55"/>
      <c r="L1704" s="53" t="str">
        <f>IF(OR(F1704="", G1704=""), "", IFERROR(INDEX('Sub Contractors'!$C$11:$C$49, MATCH(F1704, 'Sub Contractors'!$B$11:$B$49, 0)), ""))</f>
        <v/>
      </c>
      <c r="M1704" s="44" t="str">
        <f t="shared" si="78"/>
        <v/>
      </c>
      <c r="O1704" s="19" t="str">
        <f>IF($B1704="", "", IF(OR($B1704&lt;'Intro &amp; Setup'!$BS$4, $B1704&gt;'Intro &amp; Setup'!$BS$2), "X", ""))</f>
        <v/>
      </c>
      <c r="Q1704" s="19" t="str">
        <f t="shared" si="79"/>
        <v/>
      </c>
      <c r="S1704" s="75">
        <f t="shared" si="80"/>
        <v>0</v>
      </c>
    </row>
    <row r="1705" spans="1:19" x14ac:dyDescent="0.25">
      <c r="A1705" s="55"/>
      <c r="B1705" s="111"/>
      <c r="C1705" s="112"/>
      <c r="D1705" s="113"/>
      <c r="E1705" s="113"/>
      <c r="F1705" s="112"/>
      <c r="G1705" s="114"/>
      <c r="H1705" s="115"/>
      <c r="I1705" s="55"/>
      <c r="L1705" s="53" t="str">
        <f>IF(OR(F1705="", G1705=""), "", IFERROR(INDEX('Sub Contractors'!$C$11:$C$49, MATCH(F1705, 'Sub Contractors'!$B$11:$B$49, 0)), ""))</f>
        <v/>
      </c>
      <c r="M1705" s="44" t="str">
        <f t="shared" si="78"/>
        <v/>
      </c>
      <c r="O1705" s="19" t="str">
        <f>IF($B1705="", "", IF(OR($B1705&lt;'Intro &amp; Setup'!$BS$4, $B1705&gt;'Intro &amp; Setup'!$BS$2), "X", ""))</f>
        <v/>
      </c>
      <c r="Q1705" s="19" t="str">
        <f t="shared" si="79"/>
        <v/>
      </c>
      <c r="S1705" s="75">
        <f t="shared" si="80"/>
        <v>0</v>
      </c>
    </row>
    <row r="1706" spans="1:19" x14ac:dyDescent="0.25">
      <c r="A1706" s="55"/>
      <c r="B1706" s="111"/>
      <c r="C1706" s="112"/>
      <c r="D1706" s="113"/>
      <c r="E1706" s="113"/>
      <c r="F1706" s="112"/>
      <c r="G1706" s="114"/>
      <c r="H1706" s="115"/>
      <c r="I1706" s="55"/>
      <c r="L1706" s="53" t="str">
        <f>IF(OR(F1706="", G1706=""), "", IFERROR(INDEX('Sub Contractors'!$C$11:$C$49, MATCH(F1706, 'Sub Contractors'!$B$11:$B$49, 0)), ""))</f>
        <v/>
      </c>
      <c r="M1706" s="44" t="str">
        <f t="shared" si="78"/>
        <v/>
      </c>
      <c r="O1706" s="19" t="str">
        <f>IF($B1706="", "", IF(OR($B1706&lt;'Intro &amp; Setup'!$BS$4, $B1706&gt;'Intro &amp; Setup'!$BS$2), "X", ""))</f>
        <v/>
      </c>
      <c r="Q1706" s="19" t="str">
        <f t="shared" si="79"/>
        <v/>
      </c>
      <c r="S1706" s="75">
        <f t="shared" si="80"/>
        <v>0</v>
      </c>
    </row>
    <row r="1707" spans="1:19" x14ac:dyDescent="0.25">
      <c r="A1707" s="55"/>
      <c r="B1707" s="111"/>
      <c r="C1707" s="112"/>
      <c r="D1707" s="113"/>
      <c r="E1707" s="113"/>
      <c r="F1707" s="112"/>
      <c r="G1707" s="114"/>
      <c r="H1707" s="115"/>
      <c r="I1707" s="55"/>
      <c r="L1707" s="53" t="str">
        <f>IF(OR(F1707="", G1707=""), "", IFERROR(INDEX('Sub Contractors'!$C$11:$C$49, MATCH(F1707, 'Sub Contractors'!$B$11:$B$49, 0)), ""))</f>
        <v/>
      </c>
      <c r="M1707" s="44" t="str">
        <f t="shared" si="78"/>
        <v/>
      </c>
      <c r="O1707" s="19" t="str">
        <f>IF($B1707="", "", IF(OR($B1707&lt;'Intro &amp; Setup'!$BS$4, $B1707&gt;'Intro &amp; Setup'!$BS$2), "X", ""))</f>
        <v/>
      </c>
      <c r="Q1707" s="19" t="str">
        <f t="shared" si="79"/>
        <v/>
      </c>
      <c r="S1707" s="75">
        <f t="shared" si="80"/>
        <v>0</v>
      </c>
    </row>
    <row r="1708" spans="1:19" x14ac:dyDescent="0.25">
      <c r="A1708" s="55"/>
      <c r="B1708" s="111"/>
      <c r="C1708" s="112"/>
      <c r="D1708" s="113"/>
      <c r="E1708" s="113"/>
      <c r="F1708" s="112"/>
      <c r="G1708" s="114"/>
      <c r="H1708" s="115"/>
      <c r="I1708" s="55"/>
      <c r="L1708" s="53" t="str">
        <f>IF(OR(F1708="", G1708=""), "", IFERROR(INDEX('Sub Contractors'!$C$11:$C$49, MATCH(F1708, 'Sub Contractors'!$B$11:$B$49, 0)), ""))</f>
        <v/>
      </c>
      <c r="M1708" s="44" t="str">
        <f t="shared" si="78"/>
        <v/>
      </c>
      <c r="O1708" s="19" t="str">
        <f>IF($B1708="", "", IF(OR($B1708&lt;'Intro &amp; Setup'!$BS$4, $B1708&gt;'Intro &amp; Setup'!$BS$2), "X", ""))</f>
        <v/>
      </c>
      <c r="Q1708" s="19" t="str">
        <f t="shared" si="79"/>
        <v/>
      </c>
      <c r="S1708" s="75">
        <f t="shared" si="80"/>
        <v>0</v>
      </c>
    </row>
    <row r="1709" spans="1:19" x14ac:dyDescent="0.25">
      <c r="A1709" s="55"/>
      <c r="B1709" s="111"/>
      <c r="C1709" s="112"/>
      <c r="D1709" s="113"/>
      <c r="E1709" s="113"/>
      <c r="F1709" s="112"/>
      <c r="G1709" s="114"/>
      <c r="H1709" s="115"/>
      <c r="I1709" s="55"/>
      <c r="L1709" s="53" t="str">
        <f>IF(OR(F1709="", G1709=""), "", IFERROR(INDEX('Sub Contractors'!$C$11:$C$49, MATCH(F1709, 'Sub Contractors'!$B$11:$B$49, 0)), ""))</f>
        <v/>
      </c>
      <c r="M1709" s="44" t="str">
        <f t="shared" si="78"/>
        <v/>
      </c>
      <c r="O1709" s="19" t="str">
        <f>IF($B1709="", "", IF(OR($B1709&lt;'Intro &amp; Setup'!$BS$4, $B1709&gt;'Intro &amp; Setup'!$BS$2), "X", ""))</f>
        <v/>
      </c>
      <c r="Q1709" s="19" t="str">
        <f t="shared" si="79"/>
        <v/>
      </c>
      <c r="S1709" s="75">
        <f t="shared" si="80"/>
        <v>0</v>
      </c>
    </row>
    <row r="1710" spans="1:19" x14ac:dyDescent="0.25">
      <c r="A1710" s="55"/>
      <c r="B1710" s="111"/>
      <c r="C1710" s="112"/>
      <c r="D1710" s="113"/>
      <c r="E1710" s="113"/>
      <c r="F1710" s="112"/>
      <c r="G1710" s="114"/>
      <c r="H1710" s="115"/>
      <c r="I1710" s="55"/>
      <c r="L1710" s="53" t="str">
        <f>IF(OR(F1710="", G1710=""), "", IFERROR(INDEX('Sub Contractors'!$C$11:$C$49, MATCH(F1710, 'Sub Contractors'!$B$11:$B$49, 0)), ""))</f>
        <v/>
      </c>
      <c r="M1710" s="44" t="str">
        <f t="shared" si="78"/>
        <v/>
      </c>
      <c r="O1710" s="19" t="str">
        <f>IF($B1710="", "", IF(OR($B1710&lt;'Intro &amp; Setup'!$BS$4, $B1710&gt;'Intro &amp; Setup'!$BS$2), "X", ""))</f>
        <v/>
      </c>
      <c r="Q1710" s="19" t="str">
        <f t="shared" si="79"/>
        <v/>
      </c>
      <c r="S1710" s="75">
        <f t="shared" si="80"/>
        <v>0</v>
      </c>
    </row>
    <row r="1711" spans="1:19" x14ac:dyDescent="0.25">
      <c r="A1711" s="55"/>
      <c r="B1711" s="111"/>
      <c r="C1711" s="112"/>
      <c r="D1711" s="113"/>
      <c r="E1711" s="113"/>
      <c r="F1711" s="112"/>
      <c r="G1711" s="114"/>
      <c r="H1711" s="115"/>
      <c r="I1711" s="55"/>
      <c r="L1711" s="53" t="str">
        <f>IF(OR(F1711="", G1711=""), "", IFERROR(INDEX('Sub Contractors'!$C$11:$C$49, MATCH(F1711, 'Sub Contractors'!$B$11:$B$49, 0)), ""))</f>
        <v/>
      </c>
      <c r="M1711" s="44" t="str">
        <f t="shared" si="78"/>
        <v/>
      </c>
      <c r="O1711" s="19" t="str">
        <f>IF($B1711="", "", IF(OR($B1711&lt;'Intro &amp; Setup'!$BS$4, $B1711&gt;'Intro &amp; Setup'!$BS$2), "X", ""))</f>
        <v/>
      </c>
      <c r="Q1711" s="19" t="str">
        <f t="shared" si="79"/>
        <v/>
      </c>
      <c r="S1711" s="75">
        <f t="shared" si="80"/>
        <v>0</v>
      </c>
    </row>
    <row r="1712" spans="1:19" x14ac:dyDescent="0.25">
      <c r="A1712" s="55"/>
      <c r="B1712" s="111"/>
      <c r="C1712" s="112"/>
      <c r="D1712" s="113"/>
      <c r="E1712" s="113"/>
      <c r="F1712" s="112"/>
      <c r="G1712" s="114"/>
      <c r="H1712" s="115"/>
      <c r="I1712" s="55"/>
      <c r="L1712" s="53" t="str">
        <f>IF(OR(F1712="", G1712=""), "", IFERROR(INDEX('Sub Contractors'!$C$11:$C$49, MATCH(F1712, 'Sub Contractors'!$B$11:$B$49, 0)), ""))</f>
        <v/>
      </c>
      <c r="M1712" s="44" t="str">
        <f t="shared" si="78"/>
        <v/>
      </c>
      <c r="O1712" s="19" t="str">
        <f>IF($B1712="", "", IF(OR($B1712&lt;'Intro &amp; Setup'!$BS$4, $B1712&gt;'Intro &amp; Setup'!$BS$2), "X", ""))</f>
        <v/>
      </c>
      <c r="Q1712" s="19" t="str">
        <f t="shared" si="79"/>
        <v/>
      </c>
      <c r="S1712" s="75">
        <f t="shared" si="80"/>
        <v>0</v>
      </c>
    </row>
    <row r="1713" spans="1:19" x14ac:dyDescent="0.25">
      <c r="A1713" s="55"/>
      <c r="B1713" s="111"/>
      <c r="C1713" s="112"/>
      <c r="D1713" s="113"/>
      <c r="E1713" s="113"/>
      <c r="F1713" s="112"/>
      <c r="G1713" s="114"/>
      <c r="H1713" s="115"/>
      <c r="I1713" s="55"/>
      <c r="L1713" s="53" t="str">
        <f>IF(OR(F1713="", G1713=""), "", IFERROR(INDEX('Sub Contractors'!$C$11:$C$49, MATCH(F1713, 'Sub Contractors'!$B$11:$B$49, 0)), ""))</f>
        <v/>
      </c>
      <c r="M1713" s="44" t="str">
        <f t="shared" si="78"/>
        <v/>
      </c>
      <c r="O1713" s="19" t="str">
        <f>IF($B1713="", "", IF(OR($B1713&lt;'Intro &amp; Setup'!$BS$4, $B1713&gt;'Intro &amp; Setup'!$BS$2), "X", ""))</f>
        <v/>
      </c>
      <c r="Q1713" s="19" t="str">
        <f t="shared" si="79"/>
        <v/>
      </c>
      <c r="S1713" s="75">
        <f t="shared" si="80"/>
        <v>0</v>
      </c>
    </row>
    <row r="1714" spans="1:19" x14ac:dyDescent="0.25">
      <c r="A1714" s="55"/>
      <c r="B1714" s="111"/>
      <c r="C1714" s="112"/>
      <c r="D1714" s="113"/>
      <c r="E1714" s="113"/>
      <c r="F1714" s="112"/>
      <c r="G1714" s="114"/>
      <c r="H1714" s="115"/>
      <c r="I1714" s="55"/>
      <c r="L1714" s="53" t="str">
        <f>IF(OR(F1714="", G1714=""), "", IFERROR(INDEX('Sub Contractors'!$C$11:$C$49, MATCH(F1714, 'Sub Contractors'!$B$11:$B$49, 0)), ""))</f>
        <v/>
      </c>
      <c r="M1714" s="44" t="str">
        <f t="shared" si="78"/>
        <v/>
      </c>
      <c r="O1714" s="19" t="str">
        <f>IF($B1714="", "", IF(OR($B1714&lt;'Intro &amp; Setup'!$BS$4, $B1714&gt;'Intro &amp; Setup'!$BS$2), "X", ""))</f>
        <v/>
      </c>
      <c r="Q1714" s="19" t="str">
        <f t="shared" si="79"/>
        <v/>
      </c>
      <c r="S1714" s="75">
        <f t="shared" si="80"/>
        <v>0</v>
      </c>
    </row>
    <row r="1715" spans="1:19" x14ac:dyDescent="0.25">
      <c r="A1715" s="55"/>
      <c r="B1715" s="111"/>
      <c r="C1715" s="112"/>
      <c r="D1715" s="113"/>
      <c r="E1715" s="113"/>
      <c r="F1715" s="112"/>
      <c r="G1715" s="114"/>
      <c r="H1715" s="115"/>
      <c r="I1715" s="55"/>
      <c r="L1715" s="53" t="str">
        <f>IF(OR(F1715="", G1715=""), "", IFERROR(INDEX('Sub Contractors'!$C$11:$C$49, MATCH(F1715, 'Sub Contractors'!$B$11:$B$49, 0)), ""))</f>
        <v/>
      </c>
      <c r="M1715" s="44" t="str">
        <f t="shared" si="78"/>
        <v/>
      </c>
      <c r="O1715" s="19" t="str">
        <f>IF($B1715="", "", IF(OR($B1715&lt;'Intro &amp; Setup'!$BS$4, $B1715&gt;'Intro &amp; Setup'!$BS$2), "X", ""))</f>
        <v/>
      </c>
      <c r="Q1715" s="19" t="str">
        <f t="shared" si="79"/>
        <v/>
      </c>
      <c r="S1715" s="75">
        <f t="shared" si="80"/>
        <v>0</v>
      </c>
    </row>
    <row r="1716" spans="1:19" x14ac:dyDescent="0.25">
      <c r="A1716" s="55"/>
      <c r="B1716" s="111"/>
      <c r="C1716" s="112"/>
      <c r="D1716" s="113"/>
      <c r="E1716" s="113"/>
      <c r="F1716" s="112"/>
      <c r="G1716" s="114"/>
      <c r="H1716" s="115"/>
      <c r="I1716" s="55"/>
      <c r="L1716" s="53" t="str">
        <f>IF(OR(F1716="", G1716=""), "", IFERROR(INDEX('Sub Contractors'!$C$11:$C$49, MATCH(F1716, 'Sub Contractors'!$B$11:$B$49, 0)), ""))</f>
        <v/>
      </c>
      <c r="M1716" s="44" t="str">
        <f t="shared" si="78"/>
        <v/>
      </c>
      <c r="O1716" s="19" t="str">
        <f>IF($B1716="", "", IF(OR($B1716&lt;'Intro &amp; Setup'!$BS$4, $B1716&gt;'Intro &amp; Setup'!$BS$2), "X", ""))</f>
        <v/>
      </c>
      <c r="Q1716" s="19" t="str">
        <f t="shared" si="79"/>
        <v/>
      </c>
      <c r="S1716" s="75">
        <f t="shared" si="80"/>
        <v>0</v>
      </c>
    </row>
    <row r="1717" spans="1:19" x14ac:dyDescent="0.25">
      <c r="A1717" s="55"/>
      <c r="B1717" s="111"/>
      <c r="C1717" s="112"/>
      <c r="D1717" s="113"/>
      <c r="E1717" s="113"/>
      <c r="F1717" s="112"/>
      <c r="G1717" s="114"/>
      <c r="H1717" s="115"/>
      <c r="I1717" s="55"/>
      <c r="L1717" s="53" t="str">
        <f>IF(OR(F1717="", G1717=""), "", IFERROR(INDEX('Sub Contractors'!$C$11:$C$49, MATCH(F1717, 'Sub Contractors'!$B$11:$B$49, 0)), ""))</f>
        <v/>
      </c>
      <c r="M1717" s="44" t="str">
        <f t="shared" si="78"/>
        <v/>
      </c>
      <c r="O1717" s="19" t="str">
        <f>IF($B1717="", "", IF(OR($B1717&lt;'Intro &amp; Setup'!$BS$4, $B1717&gt;'Intro &amp; Setup'!$BS$2), "X", ""))</f>
        <v/>
      </c>
      <c r="Q1717" s="19" t="str">
        <f t="shared" si="79"/>
        <v/>
      </c>
      <c r="S1717" s="75">
        <f t="shared" si="80"/>
        <v>0</v>
      </c>
    </row>
    <row r="1718" spans="1:19" x14ac:dyDescent="0.25">
      <c r="A1718" s="55"/>
      <c r="B1718" s="111"/>
      <c r="C1718" s="112"/>
      <c r="D1718" s="113"/>
      <c r="E1718" s="113"/>
      <c r="F1718" s="112"/>
      <c r="G1718" s="114"/>
      <c r="H1718" s="115"/>
      <c r="I1718" s="55"/>
      <c r="L1718" s="53" t="str">
        <f>IF(OR(F1718="", G1718=""), "", IFERROR(INDEX('Sub Contractors'!$C$11:$C$49, MATCH(F1718, 'Sub Contractors'!$B$11:$B$49, 0)), ""))</f>
        <v/>
      </c>
      <c r="M1718" s="44" t="str">
        <f t="shared" si="78"/>
        <v/>
      </c>
      <c r="O1718" s="19" t="str">
        <f>IF($B1718="", "", IF(OR($B1718&lt;'Intro &amp; Setup'!$BS$4, $B1718&gt;'Intro &amp; Setup'!$BS$2), "X", ""))</f>
        <v/>
      </c>
      <c r="Q1718" s="19" t="str">
        <f t="shared" si="79"/>
        <v/>
      </c>
      <c r="S1718" s="75">
        <f t="shared" si="80"/>
        <v>0</v>
      </c>
    </row>
    <row r="1719" spans="1:19" x14ac:dyDescent="0.25">
      <c r="A1719" s="55"/>
      <c r="B1719" s="111"/>
      <c r="C1719" s="112"/>
      <c r="D1719" s="113"/>
      <c r="E1719" s="113"/>
      <c r="F1719" s="112"/>
      <c r="G1719" s="114"/>
      <c r="H1719" s="115"/>
      <c r="I1719" s="55"/>
      <c r="L1719" s="53" t="str">
        <f>IF(OR(F1719="", G1719=""), "", IFERROR(INDEX('Sub Contractors'!$C$11:$C$49, MATCH(F1719, 'Sub Contractors'!$B$11:$B$49, 0)), ""))</f>
        <v/>
      </c>
      <c r="M1719" s="44" t="str">
        <f t="shared" si="78"/>
        <v/>
      </c>
      <c r="O1719" s="19" t="str">
        <f>IF($B1719="", "", IF(OR($B1719&lt;'Intro &amp; Setup'!$BS$4, $B1719&gt;'Intro &amp; Setup'!$BS$2), "X", ""))</f>
        <v/>
      </c>
      <c r="Q1719" s="19" t="str">
        <f t="shared" si="79"/>
        <v/>
      </c>
      <c r="S1719" s="75">
        <f t="shared" si="80"/>
        <v>0</v>
      </c>
    </row>
    <row r="1720" spans="1:19" x14ac:dyDescent="0.25">
      <c r="A1720" s="55"/>
      <c r="B1720" s="111"/>
      <c r="C1720" s="112"/>
      <c r="D1720" s="113"/>
      <c r="E1720" s="113"/>
      <c r="F1720" s="112"/>
      <c r="G1720" s="114"/>
      <c r="H1720" s="115"/>
      <c r="I1720" s="55"/>
      <c r="L1720" s="53" t="str">
        <f>IF(OR(F1720="", G1720=""), "", IFERROR(INDEX('Sub Contractors'!$C$11:$C$49, MATCH(F1720, 'Sub Contractors'!$B$11:$B$49, 0)), ""))</f>
        <v/>
      </c>
      <c r="M1720" s="44" t="str">
        <f t="shared" si="78"/>
        <v/>
      </c>
      <c r="O1720" s="19" t="str">
        <f>IF($B1720="", "", IF(OR($B1720&lt;'Intro &amp; Setup'!$BS$4, $B1720&gt;'Intro &amp; Setup'!$BS$2), "X", ""))</f>
        <v/>
      </c>
      <c r="Q1720" s="19" t="str">
        <f t="shared" si="79"/>
        <v/>
      </c>
      <c r="S1720" s="75">
        <f t="shared" si="80"/>
        <v>0</v>
      </c>
    </row>
    <row r="1721" spans="1:19" x14ac:dyDescent="0.25">
      <c r="A1721" s="55"/>
      <c r="B1721" s="111"/>
      <c r="C1721" s="112"/>
      <c r="D1721" s="113"/>
      <c r="E1721" s="113"/>
      <c r="F1721" s="112"/>
      <c r="G1721" s="114"/>
      <c r="H1721" s="115"/>
      <c r="I1721" s="55"/>
      <c r="L1721" s="53" t="str">
        <f>IF(OR(F1721="", G1721=""), "", IFERROR(INDEX('Sub Contractors'!$C$11:$C$49, MATCH(F1721, 'Sub Contractors'!$B$11:$B$49, 0)), ""))</f>
        <v/>
      </c>
      <c r="M1721" s="44" t="str">
        <f t="shared" si="78"/>
        <v/>
      </c>
      <c r="O1721" s="19" t="str">
        <f>IF($B1721="", "", IF(OR($B1721&lt;'Intro &amp; Setup'!$BS$4, $B1721&gt;'Intro &amp; Setup'!$BS$2), "X", ""))</f>
        <v/>
      </c>
      <c r="Q1721" s="19" t="str">
        <f t="shared" si="79"/>
        <v/>
      </c>
      <c r="S1721" s="75">
        <f t="shared" si="80"/>
        <v>0</v>
      </c>
    </row>
    <row r="1722" spans="1:19" x14ac:dyDescent="0.25">
      <c r="A1722" s="55"/>
      <c r="B1722" s="111"/>
      <c r="C1722" s="112"/>
      <c r="D1722" s="113"/>
      <c r="E1722" s="113"/>
      <c r="F1722" s="112"/>
      <c r="G1722" s="114"/>
      <c r="H1722" s="115"/>
      <c r="I1722" s="55"/>
      <c r="L1722" s="53" t="str">
        <f>IF(OR(F1722="", G1722=""), "", IFERROR(INDEX('Sub Contractors'!$C$11:$C$49, MATCH(F1722, 'Sub Contractors'!$B$11:$B$49, 0)), ""))</f>
        <v/>
      </c>
      <c r="M1722" s="44" t="str">
        <f t="shared" si="78"/>
        <v/>
      </c>
      <c r="O1722" s="19" t="str">
        <f>IF($B1722="", "", IF(OR($B1722&lt;'Intro &amp; Setup'!$BS$4, $B1722&gt;'Intro &amp; Setup'!$BS$2), "X", ""))</f>
        <v/>
      </c>
      <c r="Q1722" s="19" t="str">
        <f t="shared" si="79"/>
        <v/>
      </c>
      <c r="S1722" s="75">
        <f t="shared" si="80"/>
        <v>0</v>
      </c>
    </row>
    <row r="1723" spans="1:19" x14ac:dyDescent="0.25">
      <c r="A1723" s="55"/>
      <c r="B1723" s="111"/>
      <c r="C1723" s="112"/>
      <c r="D1723" s="113"/>
      <c r="E1723" s="113"/>
      <c r="F1723" s="112"/>
      <c r="G1723" s="114"/>
      <c r="H1723" s="115"/>
      <c r="I1723" s="55"/>
      <c r="L1723" s="53" t="str">
        <f>IF(OR(F1723="", G1723=""), "", IFERROR(INDEX('Sub Contractors'!$C$11:$C$49, MATCH(F1723, 'Sub Contractors'!$B$11:$B$49, 0)), ""))</f>
        <v/>
      </c>
      <c r="M1723" s="44" t="str">
        <f t="shared" si="78"/>
        <v/>
      </c>
      <c r="O1723" s="19" t="str">
        <f>IF($B1723="", "", IF(OR($B1723&lt;'Intro &amp; Setup'!$BS$4, $B1723&gt;'Intro &amp; Setup'!$BS$2), "X", ""))</f>
        <v/>
      </c>
      <c r="Q1723" s="19" t="str">
        <f t="shared" si="79"/>
        <v/>
      </c>
      <c r="S1723" s="75">
        <f t="shared" si="80"/>
        <v>0</v>
      </c>
    </row>
    <row r="1724" spans="1:19" x14ac:dyDescent="0.25">
      <c r="A1724" s="55"/>
      <c r="B1724" s="111"/>
      <c r="C1724" s="112"/>
      <c r="D1724" s="113"/>
      <c r="E1724" s="113"/>
      <c r="F1724" s="112"/>
      <c r="G1724" s="114"/>
      <c r="H1724" s="115"/>
      <c r="I1724" s="55"/>
      <c r="L1724" s="53" t="str">
        <f>IF(OR(F1724="", G1724=""), "", IFERROR(INDEX('Sub Contractors'!$C$11:$C$49, MATCH(F1724, 'Sub Contractors'!$B$11:$B$49, 0)), ""))</f>
        <v/>
      </c>
      <c r="M1724" s="44" t="str">
        <f t="shared" si="78"/>
        <v/>
      </c>
      <c r="O1724" s="19" t="str">
        <f>IF($B1724="", "", IF(OR($B1724&lt;'Intro &amp; Setup'!$BS$4, $B1724&gt;'Intro &amp; Setup'!$BS$2), "X", ""))</f>
        <v/>
      </c>
      <c r="Q1724" s="19" t="str">
        <f t="shared" si="79"/>
        <v/>
      </c>
      <c r="S1724" s="75">
        <f t="shared" si="80"/>
        <v>0</v>
      </c>
    </row>
    <row r="1725" spans="1:19" x14ac:dyDescent="0.25">
      <c r="A1725" s="55"/>
      <c r="B1725" s="111"/>
      <c r="C1725" s="112"/>
      <c r="D1725" s="113"/>
      <c r="E1725" s="113"/>
      <c r="F1725" s="112"/>
      <c r="G1725" s="114"/>
      <c r="H1725" s="115"/>
      <c r="I1725" s="55"/>
      <c r="L1725" s="53" t="str">
        <f>IF(OR(F1725="", G1725=""), "", IFERROR(INDEX('Sub Contractors'!$C$11:$C$49, MATCH(F1725, 'Sub Contractors'!$B$11:$B$49, 0)), ""))</f>
        <v/>
      </c>
      <c r="M1725" s="44" t="str">
        <f t="shared" si="78"/>
        <v/>
      </c>
      <c r="O1725" s="19" t="str">
        <f>IF($B1725="", "", IF(OR($B1725&lt;'Intro &amp; Setup'!$BS$4, $B1725&gt;'Intro &amp; Setup'!$BS$2), "X", ""))</f>
        <v/>
      </c>
      <c r="Q1725" s="19" t="str">
        <f t="shared" si="79"/>
        <v/>
      </c>
      <c r="S1725" s="75">
        <f t="shared" si="80"/>
        <v>0</v>
      </c>
    </row>
    <row r="1726" spans="1:19" x14ac:dyDescent="0.25">
      <c r="A1726" s="55"/>
      <c r="B1726" s="111"/>
      <c r="C1726" s="112"/>
      <c r="D1726" s="113"/>
      <c r="E1726" s="113"/>
      <c r="F1726" s="112"/>
      <c r="G1726" s="114"/>
      <c r="H1726" s="115"/>
      <c r="I1726" s="55"/>
      <c r="L1726" s="53" t="str">
        <f>IF(OR(F1726="", G1726=""), "", IFERROR(INDEX('Sub Contractors'!$C$11:$C$49, MATCH(F1726, 'Sub Contractors'!$B$11:$B$49, 0)), ""))</f>
        <v/>
      </c>
      <c r="M1726" s="44" t="str">
        <f t="shared" si="78"/>
        <v/>
      </c>
      <c r="O1726" s="19" t="str">
        <f>IF($B1726="", "", IF(OR($B1726&lt;'Intro &amp; Setup'!$BS$4, $B1726&gt;'Intro &amp; Setup'!$BS$2), "X", ""))</f>
        <v/>
      </c>
      <c r="Q1726" s="19" t="str">
        <f t="shared" si="79"/>
        <v/>
      </c>
      <c r="S1726" s="75">
        <f t="shared" si="80"/>
        <v>0</v>
      </c>
    </row>
    <row r="1727" spans="1:19" x14ac:dyDescent="0.25">
      <c r="A1727" s="55"/>
      <c r="B1727" s="111"/>
      <c r="C1727" s="112"/>
      <c r="D1727" s="113"/>
      <c r="E1727" s="113"/>
      <c r="F1727" s="112"/>
      <c r="G1727" s="114"/>
      <c r="H1727" s="115"/>
      <c r="I1727" s="55"/>
      <c r="L1727" s="53" t="str">
        <f>IF(OR(F1727="", G1727=""), "", IFERROR(INDEX('Sub Contractors'!$C$11:$C$49, MATCH(F1727, 'Sub Contractors'!$B$11:$B$49, 0)), ""))</f>
        <v/>
      </c>
      <c r="M1727" s="44" t="str">
        <f t="shared" si="78"/>
        <v/>
      </c>
      <c r="O1727" s="19" t="str">
        <f>IF($B1727="", "", IF(OR($B1727&lt;'Intro &amp; Setup'!$BS$4, $B1727&gt;'Intro &amp; Setup'!$BS$2), "X", ""))</f>
        <v/>
      </c>
      <c r="Q1727" s="19" t="str">
        <f t="shared" si="79"/>
        <v/>
      </c>
      <c r="S1727" s="75">
        <f t="shared" si="80"/>
        <v>0</v>
      </c>
    </row>
    <row r="1728" spans="1:19" x14ac:dyDescent="0.25">
      <c r="A1728" s="55"/>
      <c r="B1728" s="111"/>
      <c r="C1728" s="112"/>
      <c r="D1728" s="113"/>
      <c r="E1728" s="113"/>
      <c r="F1728" s="112"/>
      <c r="G1728" s="114"/>
      <c r="H1728" s="115"/>
      <c r="I1728" s="55"/>
      <c r="L1728" s="53" t="str">
        <f>IF(OR(F1728="", G1728=""), "", IFERROR(INDEX('Sub Contractors'!$C$11:$C$49, MATCH(F1728, 'Sub Contractors'!$B$11:$B$49, 0)), ""))</f>
        <v/>
      </c>
      <c r="M1728" s="44" t="str">
        <f t="shared" si="78"/>
        <v/>
      </c>
      <c r="O1728" s="19" t="str">
        <f>IF($B1728="", "", IF(OR($B1728&lt;'Intro &amp; Setup'!$BS$4, $B1728&gt;'Intro &amp; Setup'!$BS$2), "X", ""))</f>
        <v/>
      </c>
      <c r="Q1728" s="19" t="str">
        <f t="shared" si="79"/>
        <v/>
      </c>
      <c r="S1728" s="75">
        <f t="shared" si="80"/>
        <v>0</v>
      </c>
    </row>
    <row r="1729" spans="1:19" x14ac:dyDescent="0.25">
      <c r="A1729" s="55"/>
      <c r="B1729" s="111"/>
      <c r="C1729" s="112"/>
      <c r="D1729" s="113"/>
      <c r="E1729" s="113"/>
      <c r="F1729" s="112"/>
      <c r="G1729" s="114"/>
      <c r="H1729" s="115"/>
      <c r="I1729" s="55"/>
      <c r="L1729" s="53" t="str">
        <f>IF(OR(F1729="", G1729=""), "", IFERROR(INDEX('Sub Contractors'!$C$11:$C$49, MATCH(F1729, 'Sub Contractors'!$B$11:$B$49, 0)), ""))</f>
        <v/>
      </c>
      <c r="M1729" s="44" t="str">
        <f t="shared" si="78"/>
        <v/>
      </c>
      <c r="O1729" s="19" t="str">
        <f>IF($B1729="", "", IF(OR($B1729&lt;'Intro &amp; Setup'!$BS$4, $B1729&gt;'Intro &amp; Setup'!$BS$2), "X", ""))</f>
        <v/>
      </c>
      <c r="Q1729" s="19" t="str">
        <f t="shared" si="79"/>
        <v/>
      </c>
      <c r="S1729" s="75">
        <f t="shared" si="80"/>
        <v>0</v>
      </c>
    </row>
    <row r="1730" spans="1:19" x14ac:dyDescent="0.25">
      <c r="A1730" s="55"/>
      <c r="B1730" s="111"/>
      <c r="C1730" s="112"/>
      <c r="D1730" s="113"/>
      <c r="E1730" s="113"/>
      <c r="F1730" s="112"/>
      <c r="G1730" s="114"/>
      <c r="H1730" s="115"/>
      <c r="I1730" s="55"/>
      <c r="L1730" s="53" t="str">
        <f>IF(OR(F1730="", G1730=""), "", IFERROR(INDEX('Sub Contractors'!$C$11:$C$49, MATCH(F1730, 'Sub Contractors'!$B$11:$B$49, 0)), ""))</f>
        <v/>
      </c>
      <c r="M1730" s="44" t="str">
        <f t="shared" si="78"/>
        <v/>
      </c>
      <c r="O1730" s="19" t="str">
        <f>IF($B1730="", "", IF(OR($B1730&lt;'Intro &amp; Setup'!$BS$4, $B1730&gt;'Intro &amp; Setup'!$BS$2), "X", ""))</f>
        <v/>
      </c>
      <c r="Q1730" s="19" t="str">
        <f t="shared" si="79"/>
        <v/>
      </c>
      <c r="S1730" s="75">
        <f t="shared" si="80"/>
        <v>0</v>
      </c>
    </row>
    <row r="1731" spans="1:19" x14ac:dyDescent="0.25">
      <c r="A1731" s="55"/>
      <c r="B1731" s="111"/>
      <c r="C1731" s="112"/>
      <c r="D1731" s="113"/>
      <c r="E1731" s="113"/>
      <c r="F1731" s="112"/>
      <c r="G1731" s="114"/>
      <c r="H1731" s="115"/>
      <c r="I1731" s="55"/>
      <c r="L1731" s="53" t="str">
        <f>IF(OR(F1731="", G1731=""), "", IFERROR(INDEX('Sub Contractors'!$C$11:$C$49, MATCH(F1731, 'Sub Contractors'!$B$11:$B$49, 0)), ""))</f>
        <v/>
      </c>
      <c r="M1731" s="44" t="str">
        <f t="shared" si="78"/>
        <v/>
      </c>
      <c r="O1731" s="19" t="str">
        <f>IF($B1731="", "", IF(OR($B1731&lt;'Intro &amp; Setup'!$BS$4, $B1731&gt;'Intro &amp; Setup'!$BS$2), "X", ""))</f>
        <v/>
      </c>
      <c r="Q1731" s="19" t="str">
        <f t="shared" si="79"/>
        <v/>
      </c>
      <c r="S1731" s="75">
        <f t="shared" si="80"/>
        <v>0</v>
      </c>
    </row>
    <row r="1732" spans="1:19" x14ac:dyDescent="0.25">
      <c r="A1732" s="55"/>
      <c r="B1732" s="111"/>
      <c r="C1732" s="112"/>
      <c r="D1732" s="113"/>
      <c r="E1732" s="113"/>
      <c r="F1732" s="112"/>
      <c r="G1732" s="114"/>
      <c r="H1732" s="115"/>
      <c r="I1732" s="55"/>
      <c r="L1732" s="53" t="str">
        <f>IF(OR(F1732="", G1732=""), "", IFERROR(INDEX('Sub Contractors'!$C$11:$C$49, MATCH(F1732, 'Sub Contractors'!$B$11:$B$49, 0)), ""))</f>
        <v/>
      </c>
      <c r="M1732" s="44" t="str">
        <f t="shared" si="78"/>
        <v/>
      </c>
      <c r="O1732" s="19" t="str">
        <f>IF($B1732="", "", IF(OR($B1732&lt;'Intro &amp; Setup'!$BS$4, $B1732&gt;'Intro &amp; Setup'!$BS$2), "X", ""))</f>
        <v/>
      </c>
      <c r="Q1732" s="19" t="str">
        <f t="shared" si="79"/>
        <v/>
      </c>
      <c r="S1732" s="75">
        <f t="shared" si="80"/>
        <v>0</v>
      </c>
    </row>
    <row r="1733" spans="1:19" x14ac:dyDescent="0.25">
      <c r="A1733" s="55"/>
      <c r="B1733" s="111"/>
      <c r="C1733" s="112"/>
      <c r="D1733" s="113"/>
      <c r="E1733" s="113"/>
      <c r="F1733" s="112"/>
      <c r="G1733" s="114"/>
      <c r="H1733" s="115"/>
      <c r="I1733" s="55"/>
      <c r="L1733" s="53" t="str">
        <f>IF(OR(F1733="", G1733=""), "", IFERROR(INDEX('Sub Contractors'!$C$11:$C$49, MATCH(F1733, 'Sub Contractors'!$B$11:$B$49, 0)), ""))</f>
        <v/>
      </c>
      <c r="M1733" s="44" t="str">
        <f t="shared" si="78"/>
        <v/>
      </c>
      <c r="O1733" s="19" t="str">
        <f>IF($B1733="", "", IF(OR($B1733&lt;'Intro &amp; Setup'!$BS$4, $B1733&gt;'Intro &amp; Setup'!$BS$2), "X", ""))</f>
        <v/>
      </c>
      <c r="Q1733" s="19" t="str">
        <f t="shared" si="79"/>
        <v/>
      </c>
      <c r="S1733" s="75">
        <f t="shared" si="80"/>
        <v>0</v>
      </c>
    </row>
    <row r="1734" spans="1:19" x14ac:dyDescent="0.25">
      <c r="A1734" s="55"/>
      <c r="B1734" s="111"/>
      <c r="C1734" s="112"/>
      <c r="D1734" s="113"/>
      <c r="E1734" s="113"/>
      <c r="F1734" s="112"/>
      <c r="G1734" s="114"/>
      <c r="H1734" s="115"/>
      <c r="I1734" s="55"/>
      <c r="L1734" s="53" t="str">
        <f>IF(OR(F1734="", G1734=""), "", IFERROR(INDEX('Sub Contractors'!$C$11:$C$49, MATCH(F1734, 'Sub Contractors'!$B$11:$B$49, 0)), ""))</f>
        <v/>
      </c>
      <c r="M1734" s="44" t="str">
        <f t="shared" si="78"/>
        <v/>
      </c>
      <c r="O1734" s="19" t="str">
        <f>IF($B1734="", "", IF(OR($B1734&lt;'Intro &amp; Setup'!$BS$4, $B1734&gt;'Intro &amp; Setup'!$BS$2), "X", ""))</f>
        <v/>
      </c>
      <c r="Q1734" s="19" t="str">
        <f t="shared" si="79"/>
        <v/>
      </c>
      <c r="S1734" s="75">
        <f t="shared" si="80"/>
        <v>0</v>
      </c>
    </row>
    <row r="1735" spans="1:19" x14ac:dyDescent="0.25">
      <c r="A1735" s="55"/>
      <c r="B1735" s="111"/>
      <c r="C1735" s="112"/>
      <c r="D1735" s="113"/>
      <c r="E1735" s="113"/>
      <c r="F1735" s="112"/>
      <c r="G1735" s="114"/>
      <c r="H1735" s="115"/>
      <c r="I1735" s="55"/>
      <c r="L1735" s="53" t="str">
        <f>IF(OR(F1735="", G1735=""), "", IFERROR(INDEX('Sub Contractors'!$C$11:$C$49, MATCH(F1735, 'Sub Contractors'!$B$11:$B$49, 0)), ""))</f>
        <v/>
      </c>
      <c r="M1735" s="44" t="str">
        <f t="shared" si="78"/>
        <v/>
      </c>
      <c r="O1735" s="19" t="str">
        <f>IF($B1735="", "", IF(OR($B1735&lt;'Intro &amp; Setup'!$BS$4, $B1735&gt;'Intro &amp; Setup'!$BS$2), "X", ""))</f>
        <v/>
      </c>
      <c r="Q1735" s="19" t="str">
        <f t="shared" si="79"/>
        <v/>
      </c>
      <c r="S1735" s="75">
        <f t="shared" si="80"/>
        <v>0</v>
      </c>
    </row>
    <row r="1736" spans="1:19" x14ac:dyDescent="0.25">
      <c r="A1736" s="55"/>
      <c r="B1736" s="111"/>
      <c r="C1736" s="112"/>
      <c r="D1736" s="113"/>
      <c r="E1736" s="113"/>
      <c r="F1736" s="112"/>
      <c r="G1736" s="114"/>
      <c r="H1736" s="115"/>
      <c r="I1736" s="55"/>
      <c r="L1736" s="53" t="str">
        <f>IF(OR(F1736="", G1736=""), "", IFERROR(INDEX('Sub Contractors'!$C$11:$C$49, MATCH(F1736, 'Sub Contractors'!$B$11:$B$49, 0)), ""))</f>
        <v/>
      </c>
      <c r="M1736" s="44" t="str">
        <f t="shared" si="78"/>
        <v/>
      </c>
      <c r="O1736" s="19" t="str">
        <f>IF($B1736="", "", IF(OR($B1736&lt;'Intro &amp; Setup'!$BS$4, $B1736&gt;'Intro &amp; Setup'!$BS$2), "X", ""))</f>
        <v/>
      </c>
      <c r="Q1736" s="19" t="str">
        <f t="shared" si="79"/>
        <v/>
      </c>
      <c r="S1736" s="75">
        <f t="shared" si="80"/>
        <v>0</v>
      </c>
    </row>
    <row r="1737" spans="1:19" x14ac:dyDescent="0.25">
      <c r="A1737" s="55"/>
      <c r="B1737" s="111"/>
      <c r="C1737" s="112"/>
      <c r="D1737" s="113"/>
      <c r="E1737" s="113"/>
      <c r="F1737" s="112"/>
      <c r="G1737" s="114"/>
      <c r="H1737" s="115"/>
      <c r="I1737" s="55"/>
      <c r="L1737" s="53" t="str">
        <f>IF(OR(F1737="", G1737=""), "", IFERROR(INDEX('Sub Contractors'!$C$11:$C$49, MATCH(F1737, 'Sub Contractors'!$B$11:$B$49, 0)), ""))</f>
        <v/>
      </c>
      <c r="M1737" s="44" t="str">
        <f t="shared" si="78"/>
        <v/>
      </c>
      <c r="O1737" s="19" t="str">
        <f>IF($B1737="", "", IF(OR($B1737&lt;'Intro &amp; Setup'!$BS$4, $B1737&gt;'Intro &amp; Setup'!$BS$2), "X", ""))</f>
        <v/>
      </c>
      <c r="Q1737" s="19" t="str">
        <f t="shared" si="79"/>
        <v/>
      </c>
      <c r="S1737" s="75">
        <f t="shared" si="80"/>
        <v>0</v>
      </c>
    </row>
    <row r="1738" spans="1:19" x14ac:dyDescent="0.25">
      <c r="A1738" s="55"/>
      <c r="B1738" s="111"/>
      <c r="C1738" s="112"/>
      <c r="D1738" s="113"/>
      <c r="E1738" s="113"/>
      <c r="F1738" s="112"/>
      <c r="G1738" s="114"/>
      <c r="H1738" s="115"/>
      <c r="I1738" s="55"/>
      <c r="L1738" s="53" t="str">
        <f>IF(OR(F1738="", G1738=""), "", IFERROR(INDEX('Sub Contractors'!$C$11:$C$49, MATCH(F1738, 'Sub Contractors'!$B$11:$B$49, 0)), ""))</f>
        <v/>
      </c>
      <c r="M1738" s="44" t="str">
        <f t="shared" si="78"/>
        <v/>
      </c>
      <c r="O1738" s="19" t="str">
        <f>IF($B1738="", "", IF(OR($B1738&lt;'Intro &amp; Setup'!$BS$4, $B1738&gt;'Intro &amp; Setup'!$BS$2), "X", ""))</f>
        <v/>
      </c>
      <c r="Q1738" s="19" t="str">
        <f t="shared" si="79"/>
        <v/>
      </c>
      <c r="S1738" s="75">
        <f t="shared" si="80"/>
        <v>0</v>
      </c>
    </row>
    <row r="1739" spans="1:19" x14ac:dyDescent="0.25">
      <c r="A1739" s="55"/>
      <c r="B1739" s="111"/>
      <c r="C1739" s="112"/>
      <c r="D1739" s="113"/>
      <c r="E1739" s="113"/>
      <c r="F1739" s="112"/>
      <c r="G1739" s="114"/>
      <c r="H1739" s="115"/>
      <c r="I1739" s="55"/>
      <c r="L1739" s="53" t="str">
        <f>IF(OR(F1739="", G1739=""), "", IFERROR(INDEX('Sub Contractors'!$C$11:$C$49, MATCH(F1739, 'Sub Contractors'!$B$11:$B$49, 0)), ""))</f>
        <v/>
      </c>
      <c r="M1739" s="44" t="str">
        <f t="shared" si="78"/>
        <v/>
      </c>
      <c r="O1739" s="19" t="str">
        <f>IF($B1739="", "", IF(OR($B1739&lt;'Intro &amp; Setup'!$BS$4, $B1739&gt;'Intro &amp; Setup'!$BS$2), "X", ""))</f>
        <v/>
      </c>
      <c r="Q1739" s="19" t="str">
        <f t="shared" si="79"/>
        <v/>
      </c>
      <c r="S1739" s="75">
        <f t="shared" si="80"/>
        <v>0</v>
      </c>
    </row>
    <row r="1740" spans="1:19" x14ac:dyDescent="0.25">
      <c r="A1740" s="55"/>
      <c r="B1740" s="111"/>
      <c r="C1740" s="112"/>
      <c r="D1740" s="113"/>
      <c r="E1740" s="113"/>
      <c r="F1740" s="112"/>
      <c r="G1740" s="114"/>
      <c r="H1740" s="115"/>
      <c r="I1740" s="55"/>
      <c r="L1740" s="53" t="str">
        <f>IF(OR(F1740="", G1740=""), "", IFERROR(INDEX('Sub Contractors'!$C$11:$C$49, MATCH(F1740, 'Sub Contractors'!$B$11:$B$49, 0)), ""))</f>
        <v/>
      </c>
      <c r="M1740" s="44" t="str">
        <f t="shared" ref="M1740:M1803" si="81">IF($L1740="", "", $L1740*$G1740*24)</f>
        <v/>
      </c>
      <c r="O1740" s="19" t="str">
        <f>IF($B1740="", "", IF(OR($B1740&lt;'Intro &amp; Setup'!$BS$4, $B1740&gt;'Intro &amp; Setup'!$BS$2), "X", ""))</f>
        <v/>
      </c>
      <c r="Q1740" s="19" t="str">
        <f t="shared" ref="Q1740:Q1803" si="82">IF($B1740="", "", TEXT($B1740, "mmm yyyy"))</f>
        <v/>
      </c>
      <c r="S1740" s="75">
        <f t="shared" ref="S1740:S1803" si="83">$E1740-$D1740-$H1740</f>
        <v>0</v>
      </c>
    </row>
    <row r="1741" spans="1:19" x14ac:dyDescent="0.25">
      <c r="A1741" s="55"/>
      <c r="B1741" s="111"/>
      <c r="C1741" s="112"/>
      <c r="D1741" s="113"/>
      <c r="E1741" s="113"/>
      <c r="F1741" s="112"/>
      <c r="G1741" s="114"/>
      <c r="H1741" s="115"/>
      <c r="I1741" s="55"/>
      <c r="L1741" s="53" t="str">
        <f>IF(OR(F1741="", G1741=""), "", IFERROR(INDEX('Sub Contractors'!$C$11:$C$49, MATCH(F1741, 'Sub Contractors'!$B$11:$B$49, 0)), ""))</f>
        <v/>
      </c>
      <c r="M1741" s="44" t="str">
        <f t="shared" si="81"/>
        <v/>
      </c>
      <c r="O1741" s="19" t="str">
        <f>IF($B1741="", "", IF(OR($B1741&lt;'Intro &amp; Setup'!$BS$4, $B1741&gt;'Intro &amp; Setup'!$BS$2), "X", ""))</f>
        <v/>
      </c>
      <c r="Q1741" s="19" t="str">
        <f t="shared" si="82"/>
        <v/>
      </c>
      <c r="S1741" s="75">
        <f t="shared" si="83"/>
        <v>0</v>
      </c>
    </row>
    <row r="1742" spans="1:19" x14ac:dyDescent="0.25">
      <c r="A1742" s="55"/>
      <c r="B1742" s="111"/>
      <c r="C1742" s="112"/>
      <c r="D1742" s="113"/>
      <c r="E1742" s="113"/>
      <c r="F1742" s="112"/>
      <c r="G1742" s="114"/>
      <c r="H1742" s="115"/>
      <c r="I1742" s="55"/>
      <c r="L1742" s="53" t="str">
        <f>IF(OR(F1742="", G1742=""), "", IFERROR(INDEX('Sub Contractors'!$C$11:$C$49, MATCH(F1742, 'Sub Contractors'!$B$11:$B$49, 0)), ""))</f>
        <v/>
      </c>
      <c r="M1742" s="44" t="str">
        <f t="shared" si="81"/>
        <v/>
      </c>
      <c r="O1742" s="19" t="str">
        <f>IF($B1742="", "", IF(OR($B1742&lt;'Intro &amp; Setup'!$BS$4, $B1742&gt;'Intro &amp; Setup'!$BS$2), "X", ""))</f>
        <v/>
      </c>
      <c r="Q1742" s="19" t="str">
        <f t="shared" si="82"/>
        <v/>
      </c>
      <c r="S1742" s="75">
        <f t="shared" si="83"/>
        <v>0</v>
      </c>
    </row>
    <row r="1743" spans="1:19" x14ac:dyDescent="0.25">
      <c r="A1743" s="55"/>
      <c r="B1743" s="111"/>
      <c r="C1743" s="112"/>
      <c r="D1743" s="113"/>
      <c r="E1743" s="113"/>
      <c r="F1743" s="112"/>
      <c r="G1743" s="114"/>
      <c r="H1743" s="115"/>
      <c r="I1743" s="55"/>
      <c r="L1743" s="53" t="str">
        <f>IF(OR(F1743="", G1743=""), "", IFERROR(INDEX('Sub Contractors'!$C$11:$C$49, MATCH(F1743, 'Sub Contractors'!$B$11:$B$49, 0)), ""))</f>
        <v/>
      </c>
      <c r="M1743" s="44" t="str">
        <f t="shared" si="81"/>
        <v/>
      </c>
      <c r="O1743" s="19" t="str">
        <f>IF($B1743="", "", IF(OR($B1743&lt;'Intro &amp; Setup'!$BS$4, $B1743&gt;'Intro &amp; Setup'!$BS$2), "X", ""))</f>
        <v/>
      </c>
      <c r="Q1743" s="19" t="str">
        <f t="shared" si="82"/>
        <v/>
      </c>
      <c r="S1743" s="75">
        <f t="shared" si="83"/>
        <v>0</v>
      </c>
    </row>
    <row r="1744" spans="1:19" x14ac:dyDescent="0.25">
      <c r="A1744" s="55"/>
      <c r="B1744" s="111"/>
      <c r="C1744" s="112"/>
      <c r="D1744" s="113"/>
      <c r="E1744" s="113"/>
      <c r="F1744" s="112"/>
      <c r="G1744" s="114"/>
      <c r="H1744" s="115"/>
      <c r="I1744" s="55"/>
      <c r="L1744" s="53" t="str">
        <f>IF(OR(F1744="", G1744=""), "", IFERROR(INDEX('Sub Contractors'!$C$11:$C$49, MATCH(F1744, 'Sub Contractors'!$B$11:$B$49, 0)), ""))</f>
        <v/>
      </c>
      <c r="M1744" s="44" t="str">
        <f t="shared" si="81"/>
        <v/>
      </c>
      <c r="O1744" s="19" t="str">
        <f>IF($B1744="", "", IF(OR($B1744&lt;'Intro &amp; Setup'!$BS$4, $B1744&gt;'Intro &amp; Setup'!$BS$2), "X", ""))</f>
        <v/>
      </c>
      <c r="Q1744" s="19" t="str">
        <f t="shared" si="82"/>
        <v/>
      </c>
      <c r="S1744" s="75">
        <f t="shared" si="83"/>
        <v>0</v>
      </c>
    </row>
    <row r="1745" spans="1:19" x14ac:dyDescent="0.25">
      <c r="A1745" s="55"/>
      <c r="B1745" s="111"/>
      <c r="C1745" s="112"/>
      <c r="D1745" s="113"/>
      <c r="E1745" s="113"/>
      <c r="F1745" s="112"/>
      <c r="G1745" s="114"/>
      <c r="H1745" s="115"/>
      <c r="I1745" s="55"/>
      <c r="L1745" s="53" t="str">
        <f>IF(OR(F1745="", G1745=""), "", IFERROR(INDEX('Sub Contractors'!$C$11:$C$49, MATCH(F1745, 'Sub Contractors'!$B$11:$B$49, 0)), ""))</f>
        <v/>
      </c>
      <c r="M1745" s="44" t="str">
        <f t="shared" si="81"/>
        <v/>
      </c>
      <c r="O1745" s="19" t="str">
        <f>IF($B1745="", "", IF(OR($B1745&lt;'Intro &amp; Setup'!$BS$4, $B1745&gt;'Intro &amp; Setup'!$BS$2), "X", ""))</f>
        <v/>
      </c>
      <c r="Q1745" s="19" t="str">
        <f t="shared" si="82"/>
        <v/>
      </c>
      <c r="S1745" s="75">
        <f t="shared" si="83"/>
        <v>0</v>
      </c>
    </row>
    <row r="1746" spans="1:19" x14ac:dyDescent="0.25">
      <c r="A1746" s="55"/>
      <c r="B1746" s="111"/>
      <c r="C1746" s="112"/>
      <c r="D1746" s="113"/>
      <c r="E1746" s="113"/>
      <c r="F1746" s="112"/>
      <c r="G1746" s="114"/>
      <c r="H1746" s="115"/>
      <c r="I1746" s="55"/>
      <c r="L1746" s="53" t="str">
        <f>IF(OR(F1746="", G1746=""), "", IFERROR(INDEX('Sub Contractors'!$C$11:$C$49, MATCH(F1746, 'Sub Contractors'!$B$11:$B$49, 0)), ""))</f>
        <v/>
      </c>
      <c r="M1746" s="44" t="str">
        <f t="shared" si="81"/>
        <v/>
      </c>
      <c r="O1746" s="19" t="str">
        <f>IF($B1746="", "", IF(OR($B1746&lt;'Intro &amp; Setup'!$BS$4, $B1746&gt;'Intro &amp; Setup'!$BS$2), "X", ""))</f>
        <v/>
      </c>
      <c r="Q1746" s="19" t="str">
        <f t="shared" si="82"/>
        <v/>
      </c>
      <c r="S1746" s="75">
        <f t="shared" si="83"/>
        <v>0</v>
      </c>
    </row>
    <row r="1747" spans="1:19" x14ac:dyDescent="0.25">
      <c r="A1747" s="55"/>
      <c r="B1747" s="111"/>
      <c r="C1747" s="112"/>
      <c r="D1747" s="113"/>
      <c r="E1747" s="113"/>
      <c r="F1747" s="112"/>
      <c r="G1747" s="114"/>
      <c r="H1747" s="115"/>
      <c r="I1747" s="55"/>
      <c r="L1747" s="53" t="str">
        <f>IF(OR(F1747="", G1747=""), "", IFERROR(INDEX('Sub Contractors'!$C$11:$C$49, MATCH(F1747, 'Sub Contractors'!$B$11:$B$49, 0)), ""))</f>
        <v/>
      </c>
      <c r="M1747" s="44" t="str">
        <f t="shared" si="81"/>
        <v/>
      </c>
      <c r="O1747" s="19" t="str">
        <f>IF($B1747="", "", IF(OR($B1747&lt;'Intro &amp; Setup'!$BS$4, $B1747&gt;'Intro &amp; Setup'!$BS$2), "X", ""))</f>
        <v/>
      </c>
      <c r="Q1747" s="19" t="str">
        <f t="shared" si="82"/>
        <v/>
      </c>
      <c r="S1747" s="75">
        <f t="shared" si="83"/>
        <v>0</v>
      </c>
    </row>
    <row r="1748" spans="1:19" x14ac:dyDescent="0.25">
      <c r="A1748" s="55"/>
      <c r="B1748" s="111"/>
      <c r="C1748" s="112"/>
      <c r="D1748" s="113"/>
      <c r="E1748" s="113"/>
      <c r="F1748" s="112"/>
      <c r="G1748" s="114"/>
      <c r="H1748" s="115"/>
      <c r="I1748" s="55"/>
      <c r="L1748" s="53" t="str">
        <f>IF(OR(F1748="", G1748=""), "", IFERROR(INDEX('Sub Contractors'!$C$11:$C$49, MATCH(F1748, 'Sub Contractors'!$B$11:$B$49, 0)), ""))</f>
        <v/>
      </c>
      <c r="M1748" s="44" t="str">
        <f t="shared" si="81"/>
        <v/>
      </c>
      <c r="O1748" s="19" t="str">
        <f>IF($B1748="", "", IF(OR($B1748&lt;'Intro &amp; Setup'!$BS$4, $B1748&gt;'Intro &amp; Setup'!$BS$2), "X", ""))</f>
        <v/>
      </c>
      <c r="Q1748" s="19" t="str">
        <f t="shared" si="82"/>
        <v/>
      </c>
      <c r="S1748" s="75">
        <f t="shared" si="83"/>
        <v>0</v>
      </c>
    </row>
    <row r="1749" spans="1:19" x14ac:dyDescent="0.25">
      <c r="A1749" s="55"/>
      <c r="B1749" s="111"/>
      <c r="C1749" s="112"/>
      <c r="D1749" s="113"/>
      <c r="E1749" s="113"/>
      <c r="F1749" s="112"/>
      <c r="G1749" s="114"/>
      <c r="H1749" s="115"/>
      <c r="I1749" s="55"/>
      <c r="L1749" s="53" t="str">
        <f>IF(OR(F1749="", G1749=""), "", IFERROR(INDEX('Sub Contractors'!$C$11:$C$49, MATCH(F1749, 'Sub Contractors'!$B$11:$B$49, 0)), ""))</f>
        <v/>
      </c>
      <c r="M1749" s="44" t="str">
        <f t="shared" si="81"/>
        <v/>
      </c>
      <c r="O1749" s="19" t="str">
        <f>IF($B1749="", "", IF(OR($B1749&lt;'Intro &amp; Setup'!$BS$4, $B1749&gt;'Intro &amp; Setup'!$BS$2), "X", ""))</f>
        <v/>
      </c>
      <c r="Q1749" s="19" t="str">
        <f t="shared" si="82"/>
        <v/>
      </c>
      <c r="S1749" s="75">
        <f t="shared" si="83"/>
        <v>0</v>
      </c>
    </row>
    <row r="1750" spans="1:19" x14ac:dyDescent="0.25">
      <c r="A1750" s="55"/>
      <c r="B1750" s="111"/>
      <c r="C1750" s="112"/>
      <c r="D1750" s="113"/>
      <c r="E1750" s="113"/>
      <c r="F1750" s="112"/>
      <c r="G1750" s="114"/>
      <c r="H1750" s="115"/>
      <c r="I1750" s="55"/>
      <c r="L1750" s="53" t="str">
        <f>IF(OR(F1750="", G1750=""), "", IFERROR(INDEX('Sub Contractors'!$C$11:$C$49, MATCH(F1750, 'Sub Contractors'!$B$11:$B$49, 0)), ""))</f>
        <v/>
      </c>
      <c r="M1750" s="44" t="str">
        <f t="shared" si="81"/>
        <v/>
      </c>
      <c r="O1750" s="19" t="str">
        <f>IF($B1750="", "", IF(OR($B1750&lt;'Intro &amp; Setup'!$BS$4, $B1750&gt;'Intro &amp; Setup'!$BS$2), "X", ""))</f>
        <v/>
      </c>
      <c r="Q1750" s="19" t="str">
        <f t="shared" si="82"/>
        <v/>
      </c>
      <c r="S1750" s="75">
        <f t="shared" si="83"/>
        <v>0</v>
      </c>
    </row>
    <row r="1751" spans="1:19" x14ac:dyDescent="0.25">
      <c r="A1751" s="55"/>
      <c r="B1751" s="111"/>
      <c r="C1751" s="112"/>
      <c r="D1751" s="113"/>
      <c r="E1751" s="113"/>
      <c r="F1751" s="112"/>
      <c r="G1751" s="114"/>
      <c r="H1751" s="115"/>
      <c r="I1751" s="55"/>
      <c r="L1751" s="53" t="str">
        <f>IF(OR(F1751="", G1751=""), "", IFERROR(INDEX('Sub Contractors'!$C$11:$C$49, MATCH(F1751, 'Sub Contractors'!$B$11:$B$49, 0)), ""))</f>
        <v/>
      </c>
      <c r="M1751" s="44" t="str">
        <f t="shared" si="81"/>
        <v/>
      </c>
      <c r="O1751" s="19" t="str">
        <f>IF($B1751="", "", IF(OR($B1751&lt;'Intro &amp; Setup'!$BS$4, $B1751&gt;'Intro &amp; Setup'!$BS$2), "X", ""))</f>
        <v/>
      </c>
      <c r="Q1751" s="19" t="str">
        <f t="shared" si="82"/>
        <v/>
      </c>
      <c r="S1751" s="75">
        <f t="shared" si="83"/>
        <v>0</v>
      </c>
    </row>
    <row r="1752" spans="1:19" x14ac:dyDescent="0.25">
      <c r="A1752" s="55"/>
      <c r="B1752" s="111"/>
      <c r="C1752" s="112"/>
      <c r="D1752" s="113"/>
      <c r="E1752" s="113"/>
      <c r="F1752" s="112"/>
      <c r="G1752" s="114"/>
      <c r="H1752" s="115"/>
      <c r="I1752" s="55"/>
      <c r="L1752" s="53" t="str">
        <f>IF(OR(F1752="", G1752=""), "", IFERROR(INDEX('Sub Contractors'!$C$11:$C$49, MATCH(F1752, 'Sub Contractors'!$B$11:$B$49, 0)), ""))</f>
        <v/>
      </c>
      <c r="M1752" s="44" t="str">
        <f t="shared" si="81"/>
        <v/>
      </c>
      <c r="O1752" s="19" t="str">
        <f>IF($B1752="", "", IF(OR($B1752&lt;'Intro &amp; Setup'!$BS$4, $B1752&gt;'Intro &amp; Setup'!$BS$2), "X", ""))</f>
        <v/>
      </c>
      <c r="Q1752" s="19" t="str">
        <f t="shared" si="82"/>
        <v/>
      </c>
      <c r="S1752" s="75">
        <f t="shared" si="83"/>
        <v>0</v>
      </c>
    </row>
    <row r="1753" spans="1:19" x14ac:dyDescent="0.25">
      <c r="A1753" s="55"/>
      <c r="B1753" s="111"/>
      <c r="C1753" s="112"/>
      <c r="D1753" s="113"/>
      <c r="E1753" s="113"/>
      <c r="F1753" s="112"/>
      <c r="G1753" s="114"/>
      <c r="H1753" s="115"/>
      <c r="I1753" s="55"/>
      <c r="L1753" s="53" t="str">
        <f>IF(OR(F1753="", G1753=""), "", IFERROR(INDEX('Sub Contractors'!$C$11:$C$49, MATCH(F1753, 'Sub Contractors'!$B$11:$B$49, 0)), ""))</f>
        <v/>
      </c>
      <c r="M1753" s="44" t="str">
        <f t="shared" si="81"/>
        <v/>
      </c>
      <c r="O1753" s="19" t="str">
        <f>IF($B1753="", "", IF(OR($B1753&lt;'Intro &amp; Setup'!$BS$4, $B1753&gt;'Intro &amp; Setup'!$BS$2), "X", ""))</f>
        <v/>
      </c>
      <c r="Q1753" s="19" t="str">
        <f t="shared" si="82"/>
        <v/>
      </c>
      <c r="S1753" s="75">
        <f t="shared" si="83"/>
        <v>0</v>
      </c>
    </row>
    <row r="1754" spans="1:19" x14ac:dyDescent="0.25">
      <c r="A1754" s="55"/>
      <c r="B1754" s="111"/>
      <c r="C1754" s="112"/>
      <c r="D1754" s="113"/>
      <c r="E1754" s="113"/>
      <c r="F1754" s="112"/>
      <c r="G1754" s="114"/>
      <c r="H1754" s="115"/>
      <c r="I1754" s="55"/>
      <c r="L1754" s="53" t="str">
        <f>IF(OR(F1754="", G1754=""), "", IFERROR(INDEX('Sub Contractors'!$C$11:$C$49, MATCH(F1754, 'Sub Contractors'!$B$11:$B$49, 0)), ""))</f>
        <v/>
      </c>
      <c r="M1754" s="44" t="str">
        <f t="shared" si="81"/>
        <v/>
      </c>
      <c r="O1754" s="19" t="str">
        <f>IF($B1754="", "", IF(OR($B1754&lt;'Intro &amp; Setup'!$BS$4, $B1754&gt;'Intro &amp; Setup'!$BS$2), "X", ""))</f>
        <v/>
      </c>
      <c r="Q1754" s="19" t="str">
        <f t="shared" si="82"/>
        <v/>
      </c>
      <c r="S1754" s="75">
        <f t="shared" si="83"/>
        <v>0</v>
      </c>
    </row>
    <row r="1755" spans="1:19" x14ac:dyDescent="0.25">
      <c r="A1755" s="55"/>
      <c r="B1755" s="111"/>
      <c r="C1755" s="112"/>
      <c r="D1755" s="113"/>
      <c r="E1755" s="113"/>
      <c r="F1755" s="112"/>
      <c r="G1755" s="114"/>
      <c r="H1755" s="115"/>
      <c r="I1755" s="55"/>
      <c r="L1755" s="53" t="str">
        <f>IF(OR(F1755="", G1755=""), "", IFERROR(INDEX('Sub Contractors'!$C$11:$C$49, MATCH(F1755, 'Sub Contractors'!$B$11:$B$49, 0)), ""))</f>
        <v/>
      </c>
      <c r="M1755" s="44" t="str">
        <f t="shared" si="81"/>
        <v/>
      </c>
      <c r="O1755" s="19" t="str">
        <f>IF($B1755="", "", IF(OR($B1755&lt;'Intro &amp; Setup'!$BS$4, $B1755&gt;'Intro &amp; Setup'!$BS$2), "X", ""))</f>
        <v/>
      </c>
      <c r="Q1755" s="19" t="str">
        <f t="shared" si="82"/>
        <v/>
      </c>
      <c r="S1755" s="75">
        <f t="shared" si="83"/>
        <v>0</v>
      </c>
    </row>
    <row r="1756" spans="1:19" x14ac:dyDescent="0.25">
      <c r="A1756" s="55"/>
      <c r="B1756" s="111"/>
      <c r="C1756" s="112"/>
      <c r="D1756" s="113"/>
      <c r="E1756" s="113"/>
      <c r="F1756" s="112"/>
      <c r="G1756" s="114"/>
      <c r="H1756" s="115"/>
      <c r="I1756" s="55"/>
      <c r="L1756" s="53" t="str">
        <f>IF(OR(F1756="", G1756=""), "", IFERROR(INDEX('Sub Contractors'!$C$11:$C$49, MATCH(F1756, 'Sub Contractors'!$B$11:$B$49, 0)), ""))</f>
        <v/>
      </c>
      <c r="M1756" s="44" t="str">
        <f t="shared" si="81"/>
        <v/>
      </c>
      <c r="O1756" s="19" t="str">
        <f>IF($B1756="", "", IF(OR($B1756&lt;'Intro &amp; Setup'!$BS$4, $B1756&gt;'Intro &amp; Setup'!$BS$2), "X", ""))</f>
        <v/>
      </c>
      <c r="Q1756" s="19" t="str">
        <f t="shared" si="82"/>
        <v/>
      </c>
      <c r="S1756" s="75">
        <f t="shared" si="83"/>
        <v>0</v>
      </c>
    </row>
    <row r="1757" spans="1:19" x14ac:dyDescent="0.25">
      <c r="A1757" s="55"/>
      <c r="B1757" s="111"/>
      <c r="C1757" s="112"/>
      <c r="D1757" s="113"/>
      <c r="E1757" s="113"/>
      <c r="F1757" s="112"/>
      <c r="G1757" s="114"/>
      <c r="H1757" s="115"/>
      <c r="I1757" s="55"/>
      <c r="L1757" s="53" t="str">
        <f>IF(OR(F1757="", G1757=""), "", IFERROR(INDEX('Sub Contractors'!$C$11:$C$49, MATCH(F1757, 'Sub Contractors'!$B$11:$B$49, 0)), ""))</f>
        <v/>
      </c>
      <c r="M1757" s="44" t="str">
        <f t="shared" si="81"/>
        <v/>
      </c>
      <c r="O1757" s="19" t="str">
        <f>IF($B1757="", "", IF(OR($B1757&lt;'Intro &amp; Setup'!$BS$4, $B1757&gt;'Intro &amp; Setup'!$BS$2), "X", ""))</f>
        <v/>
      </c>
      <c r="Q1757" s="19" t="str">
        <f t="shared" si="82"/>
        <v/>
      </c>
      <c r="S1757" s="75">
        <f t="shared" si="83"/>
        <v>0</v>
      </c>
    </row>
    <row r="1758" spans="1:19" x14ac:dyDescent="0.25">
      <c r="A1758" s="55"/>
      <c r="B1758" s="111"/>
      <c r="C1758" s="112"/>
      <c r="D1758" s="113"/>
      <c r="E1758" s="113"/>
      <c r="F1758" s="112"/>
      <c r="G1758" s="114"/>
      <c r="H1758" s="115"/>
      <c r="I1758" s="55"/>
      <c r="L1758" s="53" t="str">
        <f>IF(OR(F1758="", G1758=""), "", IFERROR(INDEX('Sub Contractors'!$C$11:$C$49, MATCH(F1758, 'Sub Contractors'!$B$11:$B$49, 0)), ""))</f>
        <v/>
      </c>
      <c r="M1758" s="44" t="str">
        <f t="shared" si="81"/>
        <v/>
      </c>
      <c r="O1758" s="19" t="str">
        <f>IF($B1758="", "", IF(OR($B1758&lt;'Intro &amp; Setup'!$BS$4, $B1758&gt;'Intro &amp; Setup'!$BS$2), "X", ""))</f>
        <v/>
      </c>
      <c r="Q1758" s="19" t="str">
        <f t="shared" si="82"/>
        <v/>
      </c>
      <c r="S1758" s="75">
        <f t="shared" si="83"/>
        <v>0</v>
      </c>
    </row>
    <row r="1759" spans="1:19" x14ac:dyDescent="0.25">
      <c r="A1759" s="55"/>
      <c r="B1759" s="111"/>
      <c r="C1759" s="112"/>
      <c r="D1759" s="113"/>
      <c r="E1759" s="113"/>
      <c r="F1759" s="112"/>
      <c r="G1759" s="114"/>
      <c r="H1759" s="115"/>
      <c r="I1759" s="55"/>
      <c r="L1759" s="53" t="str">
        <f>IF(OR(F1759="", G1759=""), "", IFERROR(INDEX('Sub Contractors'!$C$11:$C$49, MATCH(F1759, 'Sub Contractors'!$B$11:$B$49, 0)), ""))</f>
        <v/>
      </c>
      <c r="M1759" s="44" t="str">
        <f t="shared" si="81"/>
        <v/>
      </c>
      <c r="O1759" s="19" t="str">
        <f>IF($B1759="", "", IF(OR($B1759&lt;'Intro &amp; Setup'!$BS$4, $B1759&gt;'Intro &amp; Setup'!$BS$2), "X", ""))</f>
        <v/>
      </c>
      <c r="Q1759" s="19" t="str">
        <f t="shared" si="82"/>
        <v/>
      </c>
      <c r="S1759" s="75">
        <f t="shared" si="83"/>
        <v>0</v>
      </c>
    </row>
    <row r="1760" spans="1:19" x14ac:dyDescent="0.25">
      <c r="A1760" s="55"/>
      <c r="B1760" s="111"/>
      <c r="C1760" s="112"/>
      <c r="D1760" s="113"/>
      <c r="E1760" s="113"/>
      <c r="F1760" s="112"/>
      <c r="G1760" s="114"/>
      <c r="H1760" s="115"/>
      <c r="I1760" s="55"/>
      <c r="L1760" s="53" t="str">
        <f>IF(OR(F1760="", G1760=""), "", IFERROR(INDEX('Sub Contractors'!$C$11:$C$49, MATCH(F1760, 'Sub Contractors'!$B$11:$B$49, 0)), ""))</f>
        <v/>
      </c>
      <c r="M1760" s="44" t="str">
        <f t="shared" si="81"/>
        <v/>
      </c>
      <c r="O1760" s="19" t="str">
        <f>IF($B1760="", "", IF(OR($B1760&lt;'Intro &amp; Setup'!$BS$4, $B1760&gt;'Intro &amp; Setup'!$BS$2), "X", ""))</f>
        <v/>
      </c>
      <c r="Q1760" s="19" t="str">
        <f t="shared" si="82"/>
        <v/>
      </c>
      <c r="S1760" s="75">
        <f t="shared" si="83"/>
        <v>0</v>
      </c>
    </row>
    <row r="1761" spans="1:19" x14ac:dyDescent="0.25">
      <c r="A1761" s="55"/>
      <c r="B1761" s="111"/>
      <c r="C1761" s="112"/>
      <c r="D1761" s="113"/>
      <c r="E1761" s="113"/>
      <c r="F1761" s="112"/>
      <c r="G1761" s="114"/>
      <c r="H1761" s="115"/>
      <c r="I1761" s="55"/>
      <c r="L1761" s="53" t="str">
        <f>IF(OR(F1761="", G1761=""), "", IFERROR(INDEX('Sub Contractors'!$C$11:$C$49, MATCH(F1761, 'Sub Contractors'!$B$11:$B$49, 0)), ""))</f>
        <v/>
      </c>
      <c r="M1761" s="44" t="str">
        <f t="shared" si="81"/>
        <v/>
      </c>
      <c r="O1761" s="19" t="str">
        <f>IF($B1761="", "", IF(OR($B1761&lt;'Intro &amp; Setup'!$BS$4, $B1761&gt;'Intro &amp; Setup'!$BS$2), "X", ""))</f>
        <v/>
      </c>
      <c r="Q1761" s="19" t="str">
        <f t="shared" si="82"/>
        <v/>
      </c>
      <c r="S1761" s="75">
        <f t="shared" si="83"/>
        <v>0</v>
      </c>
    </row>
    <row r="1762" spans="1:19" x14ac:dyDescent="0.25">
      <c r="A1762" s="55"/>
      <c r="B1762" s="111"/>
      <c r="C1762" s="112"/>
      <c r="D1762" s="113"/>
      <c r="E1762" s="113"/>
      <c r="F1762" s="112"/>
      <c r="G1762" s="114"/>
      <c r="H1762" s="115"/>
      <c r="I1762" s="55"/>
      <c r="L1762" s="53" t="str">
        <f>IF(OR(F1762="", G1762=""), "", IFERROR(INDEX('Sub Contractors'!$C$11:$C$49, MATCH(F1762, 'Sub Contractors'!$B$11:$B$49, 0)), ""))</f>
        <v/>
      </c>
      <c r="M1762" s="44" t="str">
        <f t="shared" si="81"/>
        <v/>
      </c>
      <c r="O1762" s="19" t="str">
        <f>IF($B1762="", "", IF(OR($B1762&lt;'Intro &amp; Setup'!$BS$4, $B1762&gt;'Intro &amp; Setup'!$BS$2), "X", ""))</f>
        <v/>
      </c>
      <c r="Q1762" s="19" t="str">
        <f t="shared" si="82"/>
        <v/>
      </c>
      <c r="S1762" s="75">
        <f t="shared" si="83"/>
        <v>0</v>
      </c>
    </row>
    <row r="1763" spans="1:19" x14ac:dyDescent="0.25">
      <c r="A1763" s="55"/>
      <c r="B1763" s="111"/>
      <c r="C1763" s="112"/>
      <c r="D1763" s="113"/>
      <c r="E1763" s="113"/>
      <c r="F1763" s="112"/>
      <c r="G1763" s="114"/>
      <c r="H1763" s="115"/>
      <c r="I1763" s="55"/>
      <c r="L1763" s="53" t="str">
        <f>IF(OR(F1763="", G1763=""), "", IFERROR(INDEX('Sub Contractors'!$C$11:$C$49, MATCH(F1763, 'Sub Contractors'!$B$11:$B$49, 0)), ""))</f>
        <v/>
      </c>
      <c r="M1763" s="44" t="str">
        <f t="shared" si="81"/>
        <v/>
      </c>
      <c r="O1763" s="19" t="str">
        <f>IF($B1763="", "", IF(OR($B1763&lt;'Intro &amp; Setup'!$BS$4, $B1763&gt;'Intro &amp; Setup'!$BS$2), "X", ""))</f>
        <v/>
      </c>
      <c r="Q1763" s="19" t="str">
        <f t="shared" si="82"/>
        <v/>
      </c>
      <c r="S1763" s="75">
        <f t="shared" si="83"/>
        <v>0</v>
      </c>
    </row>
    <row r="1764" spans="1:19" x14ac:dyDescent="0.25">
      <c r="A1764" s="55"/>
      <c r="B1764" s="111"/>
      <c r="C1764" s="112"/>
      <c r="D1764" s="113"/>
      <c r="E1764" s="113"/>
      <c r="F1764" s="112"/>
      <c r="G1764" s="114"/>
      <c r="H1764" s="115"/>
      <c r="I1764" s="55"/>
      <c r="L1764" s="53" t="str">
        <f>IF(OR(F1764="", G1764=""), "", IFERROR(INDEX('Sub Contractors'!$C$11:$C$49, MATCH(F1764, 'Sub Contractors'!$B$11:$B$49, 0)), ""))</f>
        <v/>
      </c>
      <c r="M1764" s="44" t="str">
        <f t="shared" si="81"/>
        <v/>
      </c>
      <c r="O1764" s="19" t="str">
        <f>IF($B1764="", "", IF(OR($B1764&lt;'Intro &amp; Setup'!$BS$4, $B1764&gt;'Intro &amp; Setup'!$BS$2), "X", ""))</f>
        <v/>
      </c>
      <c r="Q1764" s="19" t="str">
        <f t="shared" si="82"/>
        <v/>
      </c>
      <c r="S1764" s="75">
        <f t="shared" si="83"/>
        <v>0</v>
      </c>
    </row>
    <row r="1765" spans="1:19" x14ac:dyDescent="0.25">
      <c r="A1765" s="55"/>
      <c r="B1765" s="111"/>
      <c r="C1765" s="112"/>
      <c r="D1765" s="113"/>
      <c r="E1765" s="113"/>
      <c r="F1765" s="112"/>
      <c r="G1765" s="114"/>
      <c r="H1765" s="115"/>
      <c r="I1765" s="55"/>
      <c r="L1765" s="53" t="str">
        <f>IF(OR(F1765="", G1765=""), "", IFERROR(INDEX('Sub Contractors'!$C$11:$C$49, MATCH(F1765, 'Sub Contractors'!$B$11:$B$49, 0)), ""))</f>
        <v/>
      </c>
      <c r="M1765" s="44" t="str">
        <f t="shared" si="81"/>
        <v/>
      </c>
      <c r="O1765" s="19" t="str">
        <f>IF($B1765="", "", IF(OR($B1765&lt;'Intro &amp; Setup'!$BS$4, $B1765&gt;'Intro &amp; Setup'!$BS$2), "X", ""))</f>
        <v/>
      </c>
      <c r="Q1765" s="19" t="str">
        <f t="shared" si="82"/>
        <v/>
      </c>
      <c r="S1765" s="75">
        <f t="shared" si="83"/>
        <v>0</v>
      </c>
    </row>
    <row r="1766" spans="1:19" x14ac:dyDescent="0.25">
      <c r="A1766" s="55"/>
      <c r="B1766" s="111"/>
      <c r="C1766" s="112"/>
      <c r="D1766" s="113"/>
      <c r="E1766" s="113"/>
      <c r="F1766" s="112"/>
      <c r="G1766" s="114"/>
      <c r="H1766" s="115"/>
      <c r="I1766" s="55"/>
      <c r="L1766" s="53" t="str">
        <f>IF(OR(F1766="", G1766=""), "", IFERROR(INDEX('Sub Contractors'!$C$11:$C$49, MATCH(F1766, 'Sub Contractors'!$B$11:$B$49, 0)), ""))</f>
        <v/>
      </c>
      <c r="M1766" s="44" t="str">
        <f t="shared" si="81"/>
        <v/>
      </c>
      <c r="O1766" s="19" t="str">
        <f>IF($B1766="", "", IF(OR($B1766&lt;'Intro &amp; Setup'!$BS$4, $B1766&gt;'Intro &amp; Setup'!$BS$2), "X", ""))</f>
        <v/>
      </c>
      <c r="Q1766" s="19" t="str">
        <f t="shared" si="82"/>
        <v/>
      </c>
      <c r="S1766" s="75">
        <f t="shared" si="83"/>
        <v>0</v>
      </c>
    </row>
    <row r="1767" spans="1:19" x14ac:dyDescent="0.25">
      <c r="A1767" s="55"/>
      <c r="B1767" s="111"/>
      <c r="C1767" s="112"/>
      <c r="D1767" s="113"/>
      <c r="E1767" s="113"/>
      <c r="F1767" s="112"/>
      <c r="G1767" s="114"/>
      <c r="H1767" s="115"/>
      <c r="I1767" s="55"/>
      <c r="L1767" s="53" t="str">
        <f>IF(OR(F1767="", G1767=""), "", IFERROR(INDEX('Sub Contractors'!$C$11:$C$49, MATCH(F1767, 'Sub Contractors'!$B$11:$B$49, 0)), ""))</f>
        <v/>
      </c>
      <c r="M1767" s="44" t="str">
        <f t="shared" si="81"/>
        <v/>
      </c>
      <c r="O1767" s="19" t="str">
        <f>IF($B1767="", "", IF(OR($B1767&lt;'Intro &amp; Setup'!$BS$4, $B1767&gt;'Intro &amp; Setup'!$BS$2), "X", ""))</f>
        <v/>
      </c>
      <c r="Q1767" s="19" t="str">
        <f t="shared" si="82"/>
        <v/>
      </c>
      <c r="S1767" s="75">
        <f t="shared" si="83"/>
        <v>0</v>
      </c>
    </row>
    <row r="1768" spans="1:19" x14ac:dyDescent="0.25">
      <c r="A1768" s="55"/>
      <c r="B1768" s="111"/>
      <c r="C1768" s="112"/>
      <c r="D1768" s="113"/>
      <c r="E1768" s="113"/>
      <c r="F1768" s="112"/>
      <c r="G1768" s="114"/>
      <c r="H1768" s="115"/>
      <c r="I1768" s="55"/>
      <c r="L1768" s="53" t="str">
        <f>IF(OR(F1768="", G1768=""), "", IFERROR(INDEX('Sub Contractors'!$C$11:$C$49, MATCH(F1768, 'Sub Contractors'!$B$11:$B$49, 0)), ""))</f>
        <v/>
      </c>
      <c r="M1768" s="44" t="str">
        <f t="shared" si="81"/>
        <v/>
      </c>
      <c r="O1768" s="19" t="str">
        <f>IF($B1768="", "", IF(OR($B1768&lt;'Intro &amp; Setup'!$BS$4, $B1768&gt;'Intro &amp; Setup'!$BS$2), "X", ""))</f>
        <v/>
      </c>
      <c r="Q1768" s="19" t="str">
        <f t="shared" si="82"/>
        <v/>
      </c>
      <c r="S1768" s="75">
        <f t="shared" si="83"/>
        <v>0</v>
      </c>
    </row>
    <row r="1769" spans="1:19" x14ac:dyDescent="0.25">
      <c r="A1769" s="55"/>
      <c r="B1769" s="111"/>
      <c r="C1769" s="112"/>
      <c r="D1769" s="113"/>
      <c r="E1769" s="113"/>
      <c r="F1769" s="112"/>
      <c r="G1769" s="114"/>
      <c r="H1769" s="115"/>
      <c r="I1769" s="55"/>
      <c r="L1769" s="53" t="str">
        <f>IF(OR(F1769="", G1769=""), "", IFERROR(INDEX('Sub Contractors'!$C$11:$C$49, MATCH(F1769, 'Sub Contractors'!$B$11:$B$49, 0)), ""))</f>
        <v/>
      </c>
      <c r="M1769" s="44" t="str">
        <f t="shared" si="81"/>
        <v/>
      </c>
      <c r="O1769" s="19" t="str">
        <f>IF($B1769="", "", IF(OR($B1769&lt;'Intro &amp; Setup'!$BS$4, $B1769&gt;'Intro &amp; Setup'!$BS$2), "X", ""))</f>
        <v/>
      </c>
      <c r="Q1769" s="19" t="str">
        <f t="shared" si="82"/>
        <v/>
      </c>
      <c r="S1769" s="75">
        <f t="shared" si="83"/>
        <v>0</v>
      </c>
    </row>
    <row r="1770" spans="1:19" x14ac:dyDescent="0.25">
      <c r="A1770" s="55"/>
      <c r="B1770" s="111"/>
      <c r="C1770" s="112"/>
      <c r="D1770" s="113"/>
      <c r="E1770" s="113"/>
      <c r="F1770" s="112"/>
      <c r="G1770" s="114"/>
      <c r="H1770" s="115"/>
      <c r="I1770" s="55"/>
      <c r="L1770" s="53" t="str">
        <f>IF(OR(F1770="", G1770=""), "", IFERROR(INDEX('Sub Contractors'!$C$11:$C$49, MATCH(F1770, 'Sub Contractors'!$B$11:$B$49, 0)), ""))</f>
        <v/>
      </c>
      <c r="M1770" s="44" t="str">
        <f t="shared" si="81"/>
        <v/>
      </c>
      <c r="O1770" s="19" t="str">
        <f>IF($B1770="", "", IF(OR($B1770&lt;'Intro &amp; Setup'!$BS$4, $B1770&gt;'Intro &amp; Setup'!$BS$2), "X", ""))</f>
        <v/>
      </c>
      <c r="Q1770" s="19" t="str">
        <f t="shared" si="82"/>
        <v/>
      </c>
      <c r="S1770" s="75">
        <f t="shared" si="83"/>
        <v>0</v>
      </c>
    </row>
    <row r="1771" spans="1:19" x14ac:dyDescent="0.25">
      <c r="A1771" s="55"/>
      <c r="B1771" s="111"/>
      <c r="C1771" s="112"/>
      <c r="D1771" s="113"/>
      <c r="E1771" s="113"/>
      <c r="F1771" s="112"/>
      <c r="G1771" s="114"/>
      <c r="H1771" s="115"/>
      <c r="I1771" s="55"/>
      <c r="L1771" s="53" t="str">
        <f>IF(OR(F1771="", G1771=""), "", IFERROR(INDEX('Sub Contractors'!$C$11:$C$49, MATCH(F1771, 'Sub Contractors'!$B$11:$B$49, 0)), ""))</f>
        <v/>
      </c>
      <c r="M1771" s="44" t="str">
        <f t="shared" si="81"/>
        <v/>
      </c>
      <c r="O1771" s="19" t="str">
        <f>IF($B1771="", "", IF(OR($B1771&lt;'Intro &amp; Setup'!$BS$4, $B1771&gt;'Intro &amp; Setup'!$BS$2), "X", ""))</f>
        <v/>
      </c>
      <c r="Q1771" s="19" t="str">
        <f t="shared" si="82"/>
        <v/>
      </c>
      <c r="S1771" s="75">
        <f t="shared" si="83"/>
        <v>0</v>
      </c>
    </row>
    <row r="1772" spans="1:19" x14ac:dyDescent="0.25">
      <c r="A1772" s="55"/>
      <c r="B1772" s="111"/>
      <c r="C1772" s="112"/>
      <c r="D1772" s="113"/>
      <c r="E1772" s="113"/>
      <c r="F1772" s="112"/>
      <c r="G1772" s="114"/>
      <c r="H1772" s="115"/>
      <c r="I1772" s="55"/>
      <c r="L1772" s="53" t="str">
        <f>IF(OR(F1772="", G1772=""), "", IFERROR(INDEX('Sub Contractors'!$C$11:$C$49, MATCH(F1772, 'Sub Contractors'!$B$11:$B$49, 0)), ""))</f>
        <v/>
      </c>
      <c r="M1772" s="44" t="str">
        <f t="shared" si="81"/>
        <v/>
      </c>
      <c r="O1772" s="19" t="str">
        <f>IF($B1772="", "", IF(OR($B1772&lt;'Intro &amp; Setup'!$BS$4, $B1772&gt;'Intro &amp; Setup'!$BS$2), "X", ""))</f>
        <v/>
      </c>
      <c r="Q1772" s="19" t="str">
        <f t="shared" si="82"/>
        <v/>
      </c>
      <c r="S1772" s="75">
        <f t="shared" si="83"/>
        <v>0</v>
      </c>
    </row>
    <row r="1773" spans="1:19" x14ac:dyDescent="0.25">
      <c r="A1773" s="55"/>
      <c r="B1773" s="111"/>
      <c r="C1773" s="112"/>
      <c r="D1773" s="113"/>
      <c r="E1773" s="113"/>
      <c r="F1773" s="112"/>
      <c r="G1773" s="114"/>
      <c r="H1773" s="115"/>
      <c r="I1773" s="55"/>
      <c r="L1773" s="53" t="str">
        <f>IF(OR(F1773="", G1773=""), "", IFERROR(INDEX('Sub Contractors'!$C$11:$C$49, MATCH(F1773, 'Sub Contractors'!$B$11:$B$49, 0)), ""))</f>
        <v/>
      </c>
      <c r="M1773" s="44" t="str">
        <f t="shared" si="81"/>
        <v/>
      </c>
      <c r="O1773" s="19" t="str">
        <f>IF($B1773="", "", IF(OR($B1773&lt;'Intro &amp; Setup'!$BS$4, $B1773&gt;'Intro &amp; Setup'!$BS$2), "X", ""))</f>
        <v/>
      </c>
      <c r="Q1773" s="19" t="str">
        <f t="shared" si="82"/>
        <v/>
      </c>
      <c r="S1773" s="75">
        <f t="shared" si="83"/>
        <v>0</v>
      </c>
    </row>
    <row r="1774" spans="1:19" x14ac:dyDescent="0.25">
      <c r="A1774" s="55"/>
      <c r="B1774" s="111"/>
      <c r="C1774" s="112"/>
      <c r="D1774" s="113"/>
      <c r="E1774" s="113"/>
      <c r="F1774" s="112"/>
      <c r="G1774" s="114"/>
      <c r="H1774" s="115"/>
      <c r="I1774" s="55"/>
      <c r="L1774" s="53" t="str">
        <f>IF(OR(F1774="", G1774=""), "", IFERROR(INDEX('Sub Contractors'!$C$11:$C$49, MATCH(F1774, 'Sub Contractors'!$B$11:$B$49, 0)), ""))</f>
        <v/>
      </c>
      <c r="M1774" s="44" t="str">
        <f t="shared" si="81"/>
        <v/>
      </c>
      <c r="O1774" s="19" t="str">
        <f>IF($B1774="", "", IF(OR($B1774&lt;'Intro &amp; Setup'!$BS$4, $B1774&gt;'Intro &amp; Setup'!$BS$2), "X", ""))</f>
        <v/>
      </c>
      <c r="Q1774" s="19" t="str">
        <f t="shared" si="82"/>
        <v/>
      </c>
      <c r="S1774" s="75">
        <f t="shared" si="83"/>
        <v>0</v>
      </c>
    </row>
    <row r="1775" spans="1:19" x14ac:dyDescent="0.25">
      <c r="A1775" s="55"/>
      <c r="B1775" s="111"/>
      <c r="C1775" s="112"/>
      <c r="D1775" s="113"/>
      <c r="E1775" s="113"/>
      <c r="F1775" s="112"/>
      <c r="G1775" s="114"/>
      <c r="H1775" s="115"/>
      <c r="I1775" s="55"/>
      <c r="L1775" s="53" t="str">
        <f>IF(OR(F1775="", G1775=""), "", IFERROR(INDEX('Sub Contractors'!$C$11:$C$49, MATCH(F1775, 'Sub Contractors'!$B$11:$B$49, 0)), ""))</f>
        <v/>
      </c>
      <c r="M1775" s="44" t="str">
        <f t="shared" si="81"/>
        <v/>
      </c>
      <c r="O1775" s="19" t="str">
        <f>IF($B1775="", "", IF(OR($B1775&lt;'Intro &amp; Setup'!$BS$4, $B1775&gt;'Intro &amp; Setup'!$BS$2), "X", ""))</f>
        <v/>
      </c>
      <c r="Q1775" s="19" t="str">
        <f t="shared" si="82"/>
        <v/>
      </c>
      <c r="S1775" s="75">
        <f t="shared" si="83"/>
        <v>0</v>
      </c>
    </row>
    <row r="1776" spans="1:19" x14ac:dyDescent="0.25">
      <c r="A1776" s="55"/>
      <c r="B1776" s="111"/>
      <c r="C1776" s="112"/>
      <c r="D1776" s="113"/>
      <c r="E1776" s="113"/>
      <c r="F1776" s="112"/>
      <c r="G1776" s="114"/>
      <c r="H1776" s="115"/>
      <c r="I1776" s="55"/>
      <c r="L1776" s="53" t="str">
        <f>IF(OR(F1776="", G1776=""), "", IFERROR(INDEX('Sub Contractors'!$C$11:$C$49, MATCH(F1776, 'Sub Contractors'!$B$11:$B$49, 0)), ""))</f>
        <v/>
      </c>
      <c r="M1776" s="44" t="str">
        <f t="shared" si="81"/>
        <v/>
      </c>
      <c r="O1776" s="19" t="str">
        <f>IF($B1776="", "", IF(OR($B1776&lt;'Intro &amp; Setup'!$BS$4, $B1776&gt;'Intro &amp; Setup'!$BS$2), "X", ""))</f>
        <v/>
      </c>
      <c r="Q1776" s="19" t="str">
        <f t="shared" si="82"/>
        <v/>
      </c>
      <c r="S1776" s="75">
        <f t="shared" si="83"/>
        <v>0</v>
      </c>
    </row>
    <row r="1777" spans="1:19" x14ac:dyDescent="0.25">
      <c r="A1777" s="55"/>
      <c r="B1777" s="111"/>
      <c r="C1777" s="112"/>
      <c r="D1777" s="113"/>
      <c r="E1777" s="113"/>
      <c r="F1777" s="112"/>
      <c r="G1777" s="114"/>
      <c r="H1777" s="115"/>
      <c r="I1777" s="55"/>
      <c r="L1777" s="53" t="str">
        <f>IF(OR(F1777="", G1777=""), "", IFERROR(INDEX('Sub Contractors'!$C$11:$C$49, MATCH(F1777, 'Sub Contractors'!$B$11:$B$49, 0)), ""))</f>
        <v/>
      </c>
      <c r="M1777" s="44" t="str">
        <f t="shared" si="81"/>
        <v/>
      </c>
      <c r="O1777" s="19" t="str">
        <f>IF($B1777="", "", IF(OR($B1777&lt;'Intro &amp; Setup'!$BS$4, $B1777&gt;'Intro &amp; Setup'!$BS$2), "X", ""))</f>
        <v/>
      </c>
      <c r="Q1777" s="19" t="str">
        <f t="shared" si="82"/>
        <v/>
      </c>
      <c r="S1777" s="75">
        <f t="shared" si="83"/>
        <v>0</v>
      </c>
    </row>
    <row r="1778" spans="1:19" x14ac:dyDescent="0.25">
      <c r="A1778" s="55"/>
      <c r="B1778" s="111"/>
      <c r="C1778" s="112"/>
      <c r="D1778" s="113"/>
      <c r="E1778" s="113"/>
      <c r="F1778" s="112"/>
      <c r="G1778" s="114"/>
      <c r="H1778" s="115"/>
      <c r="I1778" s="55"/>
      <c r="L1778" s="53" t="str">
        <f>IF(OR(F1778="", G1778=""), "", IFERROR(INDEX('Sub Contractors'!$C$11:$C$49, MATCH(F1778, 'Sub Contractors'!$B$11:$B$49, 0)), ""))</f>
        <v/>
      </c>
      <c r="M1778" s="44" t="str">
        <f t="shared" si="81"/>
        <v/>
      </c>
      <c r="O1778" s="19" t="str">
        <f>IF($B1778="", "", IF(OR($B1778&lt;'Intro &amp; Setup'!$BS$4, $B1778&gt;'Intro &amp; Setup'!$BS$2), "X", ""))</f>
        <v/>
      </c>
      <c r="Q1778" s="19" t="str">
        <f t="shared" si="82"/>
        <v/>
      </c>
      <c r="S1778" s="75">
        <f t="shared" si="83"/>
        <v>0</v>
      </c>
    </row>
    <row r="1779" spans="1:19" x14ac:dyDescent="0.25">
      <c r="A1779" s="55"/>
      <c r="B1779" s="111"/>
      <c r="C1779" s="112"/>
      <c r="D1779" s="113"/>
      <c r="E1779" s="113"/>
      <c r="F1779" s="112"/>
      <c r="G1779" s="114"/>
      <c r="H1779" s="115"/>
      <c r="I1779" s="55"/>
      <c r="L1779" s="53" t="str">
        <f>IF(OR(F1779="", G1779=""), "", IFERROR(INDEX('Sub Contractors'!$C$11:$C$49, MATCH(F1779, 'Sub Contractors'!$B$11:$B$49, 0)), ""))</f>
        <v/>
      </c>
      <c r="M1779" s="44" t="str">
        <f t="shared" si="81"/>
        <v/>
      </c>
      <c r="O1779" s="19" t="str">
        <f>IF($B1779="", "", IF(OR($B1779&lt;'Intro &amp; Setup'!$BS$4, $B1779&gt;'Intro &amp; Setup'!$BS$2), "X", ""))</f>
        <v/>
      </c>
      <c r="Q1779" s="19" t="str">
        <f t="shared" si="82"/>
        <v/>
      </c>
      <c r="S1779" s="75">
        <f t="shared" si="83"/>
        <v>0</v>
      </c>
    </row>
    <row r="1780" spans="1:19" x14ac:dyDescent="0.25">
      <c r="A1780" s="55"/>
      <c r="B1780" s="111"/>
      <c r="C1780" s="112"/>
      <c r="D1780" s="113"/>
      <c r="E1780" s="113"/>
      <c r="F1780" s="112"/>
      <c r="G1780" s="114"/>
      <c r="H1780" s="115"/>
      <c r="I1780" s="55"/>
      <c r="L1780" s="53" t="str">
        <f>IF(OR(F1780="", G1780=""), "", IFERROR(INDEX('Sub Contractors'!$C$11:$C$49, MATCH(F1780, 'Sub Contractors'!$B$11:$B$49, 0)), ""))</f>
        <v/>
      </c>
      <c r="M1780" s="44" t="str">
        <f t="shared" si="81"/>
        <v/>
      </c>
      <c r="O1780" s="19" t="str">
        <f>IF($B1780="", "", IF(OR($B1780&lt;'Intro &amp; Setup'!$BS$4, $B1780&gt;'Intro &amp; Setup'!$BS$2), "X", ""))</f>
        <v/>
      </c>
      <c r="Q1780" s="19" t="str">
        <f t="shared" si="82"/>
        <v/>
      </c>
      <c r="S1780" s="75">
        <f t="shared" si="83"/>
        <v>0</v>
      </c>
    </row>
    <row r="1781" spans="1:19" x14ac:dyDescent="0.25">
      <c r="A1781" s="55"/>
      <c r="B1781" s="111"/>
      <c r="C1781" s="112"/>
      <c r="D1781" s="113"/>
      <c r="E1781" s="113"/>
      <c r="F1781" s="112"/>
      <c r="G1781" s="114"/>
      <c r="H1781" s="115"/>
      <c r="I1781" s="55"/>
      <c r="L1781" s="53" t="str">
        <f>IF(OR(F1781="", G1781=""), "", IFERROR(INDEX('Sub Contractors'!$C$11:$C$49, MATCH(F1781, 'Sub Contractors'!$B$11:$B$49, 0)), ""))</f>
        <v/>
      </c>
      <c r="M1781" s="44" t="str">
        <f t="shared" si="81"/>
        <v/>
      </c>
      <c r="O1781" s="19" t="str">
        <f>IF($B1781="", "", IF(OR($B1781&lt;'Intro &amp; Setup'!$BS$4, $B1781&gt;'Intro &amp; Setup'!$BS$2), "X", ""))</f>
        <v/>
      </c>
      <c r="Q1781" s="19" t="str">
        <f t="shared" si="82"/>
        <v/>
      </c>
      <c r="S1781" s="75">
        <f t="shared" si="83"/>
        <v>0</v>
      </c>
    </row>
    <row r="1782" spans="1:19" x14ac:dyDescent="0.25">
      <c r="A1782" s="55"/>
      <c r="B1782" s="111"/>
      <c r="C1782" s="112"/>
      <c r="D1782" s="113"/>
      <c r="E1782" s="113"/>
      <c r="F1782" s="112"/>
      <c r="G1782" s="114"/>
      <c r="H1782" s="115"/>
      <c r="I1782" s="55"/>
      <c r="L1782" s="53" t="str">
        <f>IF(OR(F1782="", G1782=""), "", IFERROR(INDEX('Sub Contractors'!$C$11:$C$49, MATCH(F1782, 'Sub Contractors'!$B$11:$B$49, 0)), ""))</f>
        <v/>
      </c>
      <c r="M1782" s="44" t="str">
        <f t="shared" si="81"/>
        <v/>
      </c>
      <c r="O1782" s="19" t="str">
        <f>IF($B1782="", "", IF(OR($B1782&lt;'Intro &amp; Setup'!$BS$4, $B1782&gt;'Intro &amp; Setup'!$BS$2), "X", ""))</f>
        <v/>
      </c>
      <c r="Q1782" s="19" t="str">
        <f t="shared" si="82"/>
        <v/>
      </c>
      <c r="S1782" s="75">
        <f t="shared" si="83"/>
        <v>0</v>
      </c>
    </row>
    <row r="1783" spans="1:19" x14ac:dyDescent="0.25">
      <c r="A1783" s="55"/>
      <c r="B1783" s="111"/>
      <c r="C1783" s="112"/>
      <c r="D1783" s="113"/>
      <c r="E1783" s="113"/>
      <c r="F1783" s="112"/>
      <c r="G1783" s="114"/>
      <c r="H1783" s="115"/>
      <c r="I1783" s="55"/>
      <c r="L1783" s="53" t="str">
        <f>IF(OR(F1783="", G1783=""), "", IFERROR(INDEX('Sub Contractors'!$C$11:$C$49, MATCH(F1783, 'Sub Contractors'!$B$11:$B$49, 0)), ""))</f>
        <v/>
      </c>
      <c r="M1783" s="44" t="str">
        <f t="shared" si="81"/>
        <v/>
      </c>
      <c r="O1783" s="19" t="str">
        <f>IF($B1783="", "", IF(OR($B1783&lt;'Intro &amp; Setup'!$BS$4, $B1783&gt;'Intro &amp; Setup'!$BS$2), "X", ""))</f>
        <v/>
      </c>
      <c r="Q1783" s="19" t="str">
        <f t="shared" si="82"/>
        <v/>
      </c>
      <c r="S1783" s="75">
        <f t="shared" si="83"/>
        <v>0</v>
      </c>
    </row>
    <row r="1784" spans="1:19" x14ac:dyDescent="0.25">
      <c r="A1784" s="55"/>
      <c r="B1784" s="111"/>
      <c r="C1784" s="112"/>
      <c r="D1784" s="113"/>
      <c r="E1784" s="113"/>
      <c r="F1784" s="112"/>
      <c r="G1784" s="114"/>
      <c r="H1784" s="115"/>
      <c r="I1784" s="55"/>
      <c r="L1784" s="53" t="str">
        <f>IF(OR(F1784="", G1784=""), "", IFERROR(INDEX('Sub Contractors'!$C$11:$C$49, MATCH(F1784, 'Sub Contractors'!$B$11:$B$49, 0)), ""))</f>
        <v/>
      </c>
      <c r="M1784" s="44" t="str">
        <f t="shared" si="81"/>
        <v/>
      </c>
      <c r="O1784" s="19" t="str">
        <f>IF($B1784="", "", IF(OR($B1784&lt;'Intro &amp; Setup'!$BS$4, $B1784&gt;'Intro &amp; Setup'!$BS$2), "X", ""))</f>
        <v/>
      </c>
      <c r="Q1784" s="19" t="str">
        <f t="shared" si="82"/>
        <v/>
      </c>
      <c r="S1784" s="75">
        <f t="shared" si="83"/>
        <v>0</v>
      </c>
    </row>
    <row r="1785" spans="1:19" x14ac:dyDescent="0.25">
      <c r="A1785" s="55"/>
      <c r="B1785" s="111"/>
      <c r="C1785" s="112"/>
      <c r="D1785" s="113"/>
      <c r="E1785" s="113"/>
      <c r="F1785" s="112"/>
      <c r="G1785" s="114"/>
      <c r="H1785" s="115"/>
      <c r="I1785" s="55"/>
      <c r="L1785" s="53" t="str">
        <f>IF(OR(F1785="", G1785=""), "", IFERROR(INDEX('Sub Contractors'!$C$11:$C$49, MATCH(F1785, 'Sub Contractors'!$B$11:$B$49, 0)), ""))</f>
        <v/>
      </c>
      <c r="M1785" s="44" t="str">
        <f t="shared" si="81"/>
        <v/>
      </c>
      <c r="O1785" s="19" t="str">
        <f>IF($B1785="", "", IF(OR($B1785&lt;'Intro &amp; Setup'!$BS$4, $B1785&gt;'Intro &amp; Setup'!$BS$2), "X", ""))</f>
        <v/>
      </c>
      <c r="Q1785" s="19" t="str">
        <f t="shared" si="82"/>
        <v/>
      </c>
      <c r="S1785" s="75">
        <f t="shared" si="83"/>
        <v>0</v>
      </c>
    </row>
    <row r="1786" spans="1:19" x14ac:dyDescent="0.25">
      <c r="A1786" s="55"/>
      <c r="B1786" s="111"/>
      <c r="C1786" s="112"/>
      <c r="D1786" s="113"/>
      <c r="E1786" s="113"/>
      <c r="F1786" s="112"/>
      <c r="G1786" s="114"/>
      <c r="H1786" s="115"/>
      <c r="I1786" s="55"/>
      <c r="L1786" s="53" t="str">
        <f>IF(OR(F1786="", G1786=""), "", IFERROR(INDEX('Sub Contractors'!$C$11:$C$49, MATCH(F1786, 'Sub Contractors'!$B$11:$B$49, 0)), ""))</f>
        <v/>
      </c>
      <c r="M1786" s="44" t="str">
        <f t="shared" si="81"/>
        <v/>
      </c>
      <c r="O1786" s="19" t="str">
        <f>IF($B1786="", "", IF(OR($B1786&lt;'Intro &amp; Setup'!$BS$4, $B1786&gt;'Intro &amp; Setup'!$BS$2), "X", ""))</f>
        <v/>
      </c>
      <c r="Q1786" s="19" t="str">
        <f t="shared" si="82"/>
        <v/>
      </c>
      <c r="S1786" s="75">
        <f t="shared" si="83"/>
        <v>0</v>
      </c>
    </row>
    <row r="1787" spans="1:19" x14ac:dyDescent="0.25">
      <c r="A1787" s="55"/>
      <c r="B1787" s="111"/>
      <c r="C1787" s="112"/>
      <c r="D1787" s="113"/>
      <c r="E1787" s="113"/>
      <c r="F1787" s="112"/>
      <c r="G1787" s="114"/>
      <c r="H1787" s="115"/>
      <c r="I1787" s="55"/>
      <c r="L1787" s="53" t="str">
        <f>IF(OR(F1787="", G1787=""), "", IFERROR(INDEX('Sub Contractors'!$C$11:$C$49, MATCH(F1787, 'Sub Contractors'!$B$11:$B$49, 0)), ""))</f>
        <v/>
      </c>
      <c r="M1787" s="44" t="str">
        <f t="shared" si="81"/>
        <v/>
      </c>
      <c r="O1787" s="19" t="str">
        <f>IF($B1787="", "", IF(OR($B1787&lt;'Intro &amp; Setup'!$BS$4, $B1787&gt;'Intro &amp; Setup'!$BS$2), "X", ""))</f>
        <v/>
      </c>
      <c r="Q1787" s="19" t="str">
        <f t="shared" si="82"/>
        <v/>
      </c>
      <c r="S1787" s="75">
        <f t="shared" si="83"/>
        <v>0</v>
      </c>
    </row>
    <row r="1788" spans="1:19" x14ac:dyDescent="0.25">
      <c r="A1788" s="55"/>
      <c r="B1788" s="111"/>
      <c r="C1788" s="112"/>
      <c r="D1788" s="113"/>
      <c r="E1788" s="113"/>
      <c r="F1788" s="112"/>
      <c r="G1788" s="114"/>
      <c r="H1788" s="115"/>
      <c r="I1788" s="55"/>
      <c r="L1788" s="53" t="str">
        <f>IF(OR(F1788="", G1788=""), "", IFERROR(INDEX('Sub Contractors'!$C$11:$C$49, MATCH(F1788, 'Sub Contractors'!$B$11:$B$49, 0)), ""))</f>
        <v/>
      </c>
      <c r="M1788" s="44" t="str">
        <f t="shared" si="81"/>
        <v/>
      </c>
      <c r="O1788" s="19" t="str">
        <f>IF($B1788="", "", IF(OR($B1788&lt;'Intro &amp; Setup'!$BS$4, $B1788&gt;'Intro &amp; Setup'!$BS$2), "X", ""))</f>
        <v/>
      </c>
      <c r="Q1788" s="19" t="str">
        <f t="shared" si="82"/>
        <v/>
      </c>
      <c r="S1788" s="75">
        <f t="shared" si="83"/>
        <v>0</v>
      </c>
    </row>
    <row r="1789" spans="1:19" x14ac:dyDescent="0.25">
      <c r="A1789" s="55"/>
      <c r="B1789" s="111"/>
      <c r="C1789" s="112"/>
      <c r="D1789" s="113"/>
      <c r="E1789" s="113"/>
      <c r="F1789" s="112"/>
      <c r="G1789" s="114"/>
      <c r="H1789" s="115"/>
      <c r="I1789" s="55"/>
      <c r="L1789" s="53" t="str">
        <f>IF(OR(F1789="", G1789=""), "", IFERROR(INDEX('Sub Contractors'!$C$11:$C$49, MATCH(F1789, 'Sub Contractors'!$B$11:$B$49, 0)), ""))</f>
        <v/>
      </c>
      <c r="M1789" s="44" t="str">
        <f t="shared" si="81"/>
        <v/>
      </c>
      <c r="O1789" s="19" t="str">
        <f>IF($B1789="", "", IF(OR($B1789&lt;'Intro &amp; Setup'!$BS$4, $B1789&gt;'Intro &amp; Setup'!$BS$2), "X", ""))</f>
        <v/>
      </c>
      <c r="Q1789" s="19" t="str">
        <f t="shared" si="82"/>
        <v/>
      </c>
      <c r="S1789" s="75">
        <f t="shared" si="83"/>
        <v>0</v>
      </c>
    </row>
    <row r="1790" spans="1:19" x14ac:dyDescent="0.25">
      <c r="A1790" s="55"/>
      <c r="B1790" s="111"/>
      <c r="C1790" s="112"/>
      <c r="D1790" s="113"/>
      <c r="E1790" s="113"/>
      <c r="F1790" s="112"/>
      <c r="G1790" s="114"/>
      <c r="H1790" s="115"/>
      <c r="I1790" s="55"/>
      <c r="L1790" s="53" t="str">
        <f>IF(OR(F1790="", G1790=""), "", IFERROR(INDEX('Sub Contractors'!$C$11:$C$49, MATCH(F1790, 'Sub Contractors'!$B$11:$B$49, 0)), ""))</f>
        <v/>
      </c>
      <c r="M1790" s="44" t="str">
        <f t="shared" si="81"/>
        <v/>
      </c>
      <c r="O1790" s="19" t="str">
        <f>IF($B1790="", "", IF(OR($B1790&lt;'Intro &amp; Setup'!$BS$4, $B1790&gt;'Intro &amp; Setup'!$BS$2), "X", ""))</f>
        <v/>
      </c>
      <c r="Q1790" s="19" t="str">
        <f t="shared" si="82"/>
        <v/>
      </c>
      <c r="S1790" s="75">
        <f t="shared" si="83"/>
        <v>0</v>
      </c>
    </row>
    <row r="1791" spans="1:19" x14ac:dyDescent="0.25">
      <c r="A1791" s="55"/>
      <c r="B1791" s="111"/>
      <c r="C1791" s="112"/>
      <c r="D1791" s="113"/>
      <c r="E1791" s="113"/>
      <c r="F1791" s="112"/>
      <c r="G1791" s="114"/>
      <c r="H1791" s="115"/>
      <c r="I1791" s="55"/>
      <c r="L1791" s="53" t="str">
        <f>IF(OR(F1791="", G1791=""), "", IFERROR(INDEX('Sub Contractors'!$C$11:$C$49, MATCH(F1791, 'Sub Contractors'!$B$11:$B$49, 0)), ""))</f>
        <v/>
      </c>
      <c r="M1791" s="44" t="str">
        <f t="shared" si="81"/>
        <v/>
      </c>
      <c r="O1791" s="19" t="str">
        <f>IF($B1791="", "", IF(OR($B1791&lt;'Intro &amp; Setup'!$BS$4, $B1791&gt;'Intro &amp; Setup'!$BS$2), "X", ""))</f>
        <v/>
      </c>
      <c r="Q1791" s="19" t="str">
        <f t="shared" si="82"/>
        <v/>
      </c>
      <c r="S1791" s="75">
        <f t="shared" si="83"/>
        <v>0</v>
      </c>
    </row>
    <row r="1792" spans="1:19" x14ac:dyDescent="0.25">
      <c r="A1792" s="55"/>
      <c r="B1792" s="111"/>
      <c r="C1792" s="112"/>
      <c r="D1792" s="113"/>
      <c r="E1792" s="113"/>
      <c r="F1792" s="112"/>
      <c r="G1792" s="114"/>
      <c r="H1792" s="115"/>
      <c r="I1792" s="55"/>
      <c r="L1792" s="53" t="str">
        <f>IF(OR(F1792="", G1792=""), "", IFERROR(INDEX('Sub Contractors'!$C$11:$C$49, MATCH(F1792, 'Sub Contractors'!$B$11:$B$49, 0)), ""))</f>
        <v/>
      </c>
      <c r="M1792" s="44" t="str">
        <f t="shared" si="81"/>
        <v/>
      </c>
      <c r="O1792" s="19" t="str">
        <f>IF($B1792="", "", IF(OR($B1792&lt;'Intro &amp; Setup'!$BS$4, $B1792&gt;'Intro &amp; Setup'!$BS$2), "X", ""))</f>
        <v/>
      </c>
      <c r="Q1792" s="19" t="str">
        <f t="shared" si="82"/>
        <v/>
      </c>
      <c r="S1792" s="75">
        <f t="shared" si="83"/>
        <v>0</v>
      </c>
    </row>
    <row r="1793" spans="1:19" x14ac:dyDescent="0.25">
      <c r="A1793" s="55"/>
      <c r="B1793" s="111"/>
      <c r="C1793" s="112"/>
      <c r="D1793" s="113"/>
      <c r="E1793" s="113"/>
      <c r="F1793" s="112"/>
      <c r="G1793" s="114"/>
      <c r="H1793" s="115"/>
      <c r="I1793" s="55"/>
      <c r="L1793" s="53" t="str">
        <f>IF(OR(F1793="", G1793=""), "", IFERROR(INDEX('Sub Contractors'!$C$11:$C$49, MATCH(F1793, 'Sub Contractors'!$B$11:$B$49, 0)), ""))</f>
        <v/>
      </c>
      <c r="M1793" s="44" t="str">
        <f t="shared" si="81"/>
        <v/>
      </c>
      <c r="O1793" s="19" t="str">
        <f>IF($B1793="", "", IF(OR($B1793&lt;'Intro &amp; Setup'!$BS$4, $B1793&gt;'Intro &amp; Setup'!$BS$2), "X", ""))</f>
        <v/>
      </c>
      <c r="Q1793" s="19" t="str">
        <f t="shared" si="82"/>
        <v/>
      </c>
      <c r="S1793" s="75">
        <f t="shared" si="83"/>
        <v>0</v>
      </c>
    </row>
    <row r="1794" spans="1:19" x14ac:dyDescent="0.25">
      <c r="A1794" s="55"/>
      <c r="B1794" s="111"/>
      <c r="C1794" s="112"/>
      <c r="D1794" s="113"/>
      <c r="E1794" s="113"/>
      <c r="F1794" s="112"/>
      <c r="G1794" s="114"/>
      <c r="H1794" s="115"/>
      <c r="I1794" s="55"/>
      <c r="L1794" s="53" t="str">
        <f>IF(OR(F1794="", G1794=""), "", IFERROR(INDEX('Sub Contractors'!$C$11:$C$49, MATCH(F1794, 'Sub Contractors'!$B$11:$B$49, 0)), ""))</f>
        <v/>
      </c>
      <c r="M1794" s="44" t="str">
        <f t="shared" si="81"/>
        <v/>
      </c>
      <c r="O1794" s="19" t="str">
        <f>IF($B1794="", "", IF(OR($B1794&lt;'Intro &amp; Setup'!$BS$4, $B1794&gt;'Intro &amp; Setup'!$BS$2), "X", ""))</f>
        <v/>
      </c>
      <c r="Q1794" s="19" t="str">
        <f t="shared" si="82"/>
        <v/>
      </c>
      <c r="S1794" s="75">
        <f t="shared" si="83"/>
        <v>0</v>
      </c>
    </row>
    <row r="1795" spans="1:19" x14ac:dyDescent="0.25">
      <c r="A1795" s="55"/>
      <c r="B1795" s="111"/>
      <c r="C1795" s="112"/>
      <c r="D1795" s="113"/>
      <c r="E1795" s="113"/>
      <c r="F1795" s="112"/>
      <c r="G1795" s="114"/>
      <c r="H1795" s="115"/>
      <c r="I1795" s="55"/>
      <c r="L1795" s="53" t="str">
        <f>IF(OR(F1795="", G1795=""), "", IFERROR(INDEX('Sub Contractors'!$C$11:$C$49, MATCH(F1795, 'Sub Contractors'!$B$11:$B$49, 0)), ""))</f>
        <v/>
      </c>
      <c r="M1795" s="44" t="str">
        <f t="shared" si="81"/>
        <v/>
      </c>
      <c r="O1795" s="19" t="str">
        <f>IF($B1795="", "", IF(OR($B1795&lt;'Intro &amp; Setup'!$BS$4, $B1795&gt;'Intro &amp; Setup'!$BS$2), "X", ""))</f>
        <v/>
      </c>
      <c r="Q1795" s="19" t="str">
        <f t="shared" si="82"/>
        <v/>
      </c>
      <c r="S1795" s="75">
        <f t="shared" si="83"/>
        <v>0</v>
      </c>
    </row>
    <row r="1796" spans="1:19" x14ac:dyDescent="0.25">
      <c r="A1796" s="55"/>
      <c r="B1796" s="111"/>
      <c r="C1796" s="112"/>
      <c r="D1796" s="113"/>
      <c r="E1796" s="113"/>
      <c r="F1796" s="112"/>
      <c r="G1796" s="114"/>
      <c r="H1796" s="115"/>
      <c r="I1796" s="55"/>
      <c r="L1796" s="53" t="str">
        <f>IF(OR(F1796="", G1796=""), "", IFERROR(INDEX('Sub Contractors'!$C$11:$C$49, MATCH(F1796, 'Sub Contractors'!$B$11:$B$49, 0)), ""))</f>
        <v/>
      </c>
      <c r="M1796" s="44" t="str">
        <f t="shared" si="81"/>
        <v/>
      </c>
      <c r="O1796" s="19" t="str">
        <f>IF($B1796="", "", IF(OR($B1796&lt;'Intro &amp; Setup'!$BS$4, $B1796&gt;'Intro &amp; Setup'!$BS$2), "X", ""))</f>
        <v/>
      </c>
      <c r="Q1796" s="19" t="str">
        <f t="shared" si="82"/>
        <v/>
      </c>
      <c r="S1796" s="75">
        <f t="shared" si="83"/>
        <v>0</v>
      </c>
    </row>
    <row r="1797" spans="1:19" x14ac:dyDescent="0.25">
      <c r="A1797" s="55"/>
      <c r="B1797" s="111"/>
      <c r="C1797" s="112"/>
      <c r="D1797" s="113"/>
      <c r="E1797" s="113"/>
      <c r="F1797" s="112"/>
      <c r="G1797" s="114"/>
      <c r="H1797" s="115"/>
      <c r="I1797" s="55"/>
      <c r="L1797" s="53" t="str">
        <f>IF(OR(F1797="", G1797=""), "", IFERROR(INDEX('Sub Contractors'!$C$11:$C$49, MATCH(F1797, 'Sub Contractors'!$B$11:$B$49, 0)), ""))</f>
        <v/>
      </c>
      <c r="M1797" s="44" t="str">
        <f t="shared" si="81"/>
        <v/>
      </c>
      <c r="O1797" s="19" t="str">
        <f>IF($B1797="", "", IF(OR($B1797&lt;'Intro &amp; Setup'!$BS$4, $B1797&gt;'Intro &amp; Setup'!$BS$2), "X", ""))</f>
        <v/>
      </c>
      <c r="Q1797" s="19" t="str">
        <f t="shared" si="82"/>
        <v/>
      </c>
      <c r="S1797" s="75">
        <f t="shared" si="83"/>
        <v>0</v>
      </c>
    </row>
    <row r="1798" spans="1:19" x14ac:dyDescent="0.25">
      <c r="A1798" s="55"/>
      <c r="B1798" s="111"/>
      <c r="C1798" s="112"/>
      <c r="D1798" s="113"/>
      <c r="E1798" s="113"/>
      <c r="F1798" s="112"/>
      <c r="G1798" s="114"/>
      <c r="H1798" s="115"/>
      <c r="I1798" s="55"/>
      <c r="L1798" s="53" t="str">
        <f>IF(OR(F1798="", G1798=""), "", IFERROR(INDEX('Sub Contractors'!$C$11:$C$49, MATCH(F1798, 'Sub Contractors'!$B$11:$B$49, 0)), ""))</f>
        <v/>
      </c>
      <c r="M1798" s="44" t="str">
        <f t="shared" si="81"/>
        <v/>
      </c>
      <c r="O1798" s="19" t="str">
        <f>IF($B1798="", "", IF(OR($B1798&lt;'Intro &amp; Setup'!$BS$4, $B1798&gt;'Intro &amp; Setup'!$BS$2), "X", ""))</f>
        <v/>
      </c>
      <c r="Q1798" s="19" t="str">
        <f t="shared" si="82"/>
        <v/>
      </c>
      <c r="S1798" s="75">
        <f t="shared" si="83"/>
        <v>0</v>
      </c>
    </row>
    <row r="1799" spans="1:19" x14ac:dyDescent="0.25">
      <c r="A1799" s="55"/>
      <c r="B1799" s="111"/>
      <c r="C1799" s="112"/>
      <c r="D1799" s="113"/>
      <c r="E1799" s="113"/>
      <c r="F1799" s="112"/>
      <c r="G1799" s="114"/>
      <c r="H1799" s="115"/>
      <c r="I1799" s="55"/>
      <c r="L1799" s="53" t="str">
        <f>IF(OR(F1799="", G1799=""), "", IFERROR(INDEX('Sub Contractors'!$C$11:$C$49, MATCH(F1799, 'Sub Contractors'!$B$11:$B$49, 0)), ""))</f>
        <v/>
      </c>
      <c r="M1799" s="44" t="str">
        <f t="shared" si="81"/>
        <v/>
      </c>
      <c r="O1799" s="19" t="str">
        <f>IF($B1799="", "", IF(OR($B1799&lt;'Intro &amp; Setup'!$BS$4, $B1799&gt;'Intro &amp; Setup'!$BS$2), "X", ""))</f>
        <v/>
      </c>
      <c r="Q1799" s="19" t="str">
        <f t="shared" si="82"/>
        <v/>
      </c>
      <c r="S1799" s="75">
        <f t="shared" si="83"/>
        <v>0</v>
      </c>
    </row>
    <row r="1800" spans="1:19" x14ac:dyDescent="0.25">
      <c r="A1800" s="55"/>
      <c r="B1800" s="111"/>
      <c r="C1800" s="112"/>
      <c r="D1800" s="113"/>
      <c r="E1800" s="113"/>
      <c r="F1800" s="112"/>
      <c r="G1800" s="114"/>
      <c r="H1800" s="115"/>
      <c r="I1800" s="55"/>
      <c r="L1800" s="53" t="str">
        <f>IF(OR(F1800="", G1800=""), "", IFERROR(INDEX('Sub Contractors'!$C$11:$C$49, MATCH(F1800, 'Sub Contractors'!$B$11:$B$49, 0)), ""))</f>
        <v/>
      </c>
      <c r="M1800" s="44" t="str">
        <f t="shared" si="81"/>
        <v/>
      </c>
      <c r="O1800" s="19" t="str">
        <f>IF($B1800="", "", IF(OR($B1800&lt;'Intro &amp; Setup'!$BS$4, $B1800&gt;'Intro &amp; Setup'!$BS$2), "X", ""))</f>
        <v/>
      </c>
      <c r="Q1800" s="19" t="str">
        <f t="shared" si="82"/>
        <v/>
      </c>
      <c r="S1800" s="75">
        <f t="shared" si="83"/>
        <v>0</v>
      </c>
    </row>
    <row r="1801" spans="1:19" x14ac:dyDescent="0.25">
      <c r="A1801" s="55"/>
      <c r="B1801" s="111"/>
      <c r="C1801" s="112"/>
      <c r="D1801" s="113"/>
      <c r="E1801" s="113"/>
      <c r="F1801" s="112"/>
      <c r="G1801" s="114"/>
      <c r="H1801" s="115"/>
      <c r="I1801" s="55"/>
      <c r="L1801" s="53" t="str">
        <f>IF(OR(F1801="", G1801=""), "", IFERROR(INDEX('Sub Contractors'!$C$11:$C$49, MATCH(F1801, 'Sub Contractors'!$B$11:$B$49, 0)), ""))</f>
        <v/>
      </c>
      <c r="M1801" s="44" t="str">
        <f t="shared" si="81"/>
        <v/>
      </c>
      <c r="O1801" s="19" t="str">
        <f>IF($B1801="", "", IF(OR($B1801&lt;'Intro &amp; Setup'!$BS$4, $B1801&gt;'Intro &amp; Setup'!$BS$2), "X", ""))</f>
        <v/>
      </c>
      <c r="Q1801" s="19" t="str">
        <f t="shared" si="82"/>
        <v/>
      </c>
      <c r="S1801" s="75">
        <f t="shared" si="83"/>
        <v>0</v>
      </c>
    </row>
    <row r="1802" spans="1:19" x14ac:dyDescent="0.25">
      <c r="A1802" s="55"/>
      <c r="B1802" s="111"/>
      <c r="C1802" s="112"/>
      <c r="D1802" s="113"/>
      <c r="E1802" s="113"/>
      <c r="F1802" s="112"/>
      <c r="G1802" s="114"/>
      <c r="H1802" s="115"/>
      <c r="I1802" s="55"/>
      <c r="L1802" s="53" t="str">
        <f>IF(OR(F1802="", G1802=""), "", IFERROR(INDEX('Sub Contractors'!$C$11:$C$49, MATCH(F1802, 'Sub Contractors'!$B$11:$B$49, 0)), ""))</f>
        <v/>
      </c>
      <c r="M1802" s="44" t="str">
        <f t="shared" si="81"/>
        <v/>
      </c>
      <c r="O1802" s="19" t="str">
        <f>IF($B1802="", "", IF(OR($B1802&lt;'Intro &amp; Setup'!$BS$4, $B1802&gt;'Intro &amp; Setup'!$BS$2), "X", ""))</f>
        <v/>
      </c>
      <c r="Q1802" s="19" t="str">
        <f t="shared" si="82"/>
        <v/>
      </c>
      <c r="S1802" s="75">
        <f t="shared" si="83"/>
        <v>0</v>
      </c>
    </row>
    <row r="1803" spans="1:19" x14ac:dyDescent="0.25">
      <c r="A1803" s="55"/>
      <c r="B1803" s="111"/>
      <c r="C1803" s="112"/>
      <c r="D1803" s="113"/>
      <c r="E1803" s="113"/>
      <c r="F1803" s="112"/>
      <c r="G1803" s="114"/>
      <c r="H1803" s="115"/>
      <c r="I1803" s="55"/>
      <c r="L1803" s="53" t="str">
        <f>IF(OR(F1803="", G1803=""), "", IFERROR(INDEX('Sub Contractors'!$C$11:$C$49, MATCH(F1803, 'Sub Contractors'!$B$11:$B$49, 0)), ""))</f>
        <v/>
      </c>
      <c r="M1803" s="44" t="str">
        <f t="shared" si="81"/>
        <v/>
      </c>
      <c r="O1803" s="19" t="str">
        <f>IF($B1803="", "", IF(OR($B1803&lt;'Intro &amp; Setup'!$BS$4, $B1803&gt;'Intro &amp; Setup'!$BS$2), "X", ""))</f>
        <v/>
      </c>
      <c r="Q1803" s="19" t="str">
        <f t="shared" si="82"/>
        <v/>
      </c>
      <c r="S1803" s="75">
        <f t="shared" si="83"/>
        <v>0</v>
      </c>
    </row>
    <row r="1804" spans="1:19" x14ac:dyDescent="0.25">
      <c r="A1804" s="55"/>
      <c r="B1804" s="111"/>
      <c r="C1804" s="112"/>
      <c r="D1804" s="113"/>
      <c r="E1804" s="113"/>
      <c r="F1804" s="112"/>
      <c r="G1804" s="114"/>
      <c r="H1804" s="115"/>
      <c r="I1804" s="55"/>
      <c r="L1804" s="53" t="str">
        <f>IF(OR(F1804="", G1804=""), "", IFERROR(INDEX('Sub Contractors'!$C$11:$C$49, MATCH(F1804, 'Sub Contractors'!$B$11:$B$49, 0)), ""))</f>
        <v/>
      </c>
      <c r="M1804" s="44" t="str">
        <f t="shared" ref="M1804:M1867" si="84">IF($L1804="", "", $L1804*$G1804*24)</f>
        <v/>
      </c>
      <c r="O1804" s="19" t="str">
        <f>IF($B1804="", "", IF(OR($B1804&lt;'Intro &amp; Setup'!$BS$4, $B1804&gt;'Intro &amp; Setup'!$BS$2), "X", ""))</f>
        <v/>
      </c>
      <c r="Q1804" s="19" t="str">
        <f t="shared" ref="Q1804:Q1867" si="85">IF($B1804="", "", TEXT($B1804, "mmm yyyy"))</f>
        <v/>
      </c>
      <c r="S1804" s="75">
        <f t="shared" ref="S1804:S1867" si="86">$E1804-$D1804-$H1804</f>
        <v>0</v>
      </c>
    </row>
    <row r="1805" spans="1:19" x14ac:dyDescent="0.25">
      <c r="A1805" s="55"/>
      <c r="B1805" s="111"/>
      <c r="C1805" s="112"/>
      <c r="D1805" s="113"/>
      <c r="E1805" s="113"/>
      <c r="F1805" s="112"/>
      <c r="G1805" s="114"/>
      <c r="H1805" s="115"/>
      <c r="I1805" s="55"/>
      <c r="L1805" s="53" t="str">
        <f>IF(OR(F1805="", G1805=""), "", IFERROR(INDEX('Sub Contractors'!$C$11:$C$49, MATCH(F1805, 'Sub Contractors'!$B$11:$B$49, 0)), ""))</f>
        <v/>
      </c>
      <c r="M1805" s="44" t="str">
        <f t="shared" si="84"/>
        <v/>
      </c>
      <c r="O1805" s="19" t="str">
        <f>IF($B1805="", "", IF(OR($B1805&lt;'Intro &amp; Setup'!$BS$4, $B1805&gt;'Intro &amp; Setup'!$BS$2), "X", ""))</f>
        <v/>
      </c>
      <c r="Q1805" s="19" t="str">
        <f t="shared" si="85"/>
        <v/>
      </c>
      <c r="S1805" s="75">
        <f t="shared" si="86"/>
        <v>0</v>
      </c>
    </row>
    <row r="1806" spans="1:19" x14ac:dyDescent="0.25">
      <c r="A1806" s="55"/>
      <c r="B1806" s="111"/>
      <c r="C1806" s="112"/>
      <c r="D1806" s="113"/>
      <c r="E1806" s="113"/>
      <c r="F1806" s="112"/>
      <c r="G1806" s="114"/>
      <c r="H1806" s="115"/>
      <c r="I1806" s="55"/>
      <c r="L1806" s="53" t="str">
        <f>IF(OR(F1806="", G1806=""), "", IFERROR(INDEX('Sub Contractors'!$C$11:$C$49, MATCH(F1806, 'Sub Contractors'!$B$11:$B$49, 0)), ""))</f>
        <v/>
      </c>
      <c r="M1806" s="44" t="str">
        <f t="shared" si="84"/>
        <v/>
      </c>
      <c r="O1806" s="19" t="str">
        <f>IF($B1806="", "", IF(OR($B1806&lt;'Intro &amp; Setup'!$BS$4, $B1806&gt;'Intro &amp; Setup'!$BS$2), "X", ""))</f>
        <v/>
      </c>
      <c r="Q1806" s="19" t="str">
        <f t="shared" si="85"/>
        <v/>
      </c>
      <c r="S1806" s="75">
        <f t="shared" si="86"/>
        <v>0</v>
      </c>
    </row>
    <row r="1807" spans="1:19" x14ac:dyDescent="0.25">
      <c r="A1807" s="55"/>
      <c r="B1807" s="111"/>
      <c r="C1807" s="112"/>
      <c r="D1807" s="113"/>
      <c r="E1807" s="113"/>
      <c r="F1807" s="112"/>
      <c r="G1807" s="114"/>
      <c r="H1807" s="115"/>
      <c r="I1807" s="55"/>
      <c r="L1807" s="53" t="str">
        <f>IF(OR(F1807="", G1807=""), "", IFERROR(INDEX('Sub Contractors'!$C$11:$C$49, MATCH(F1807, 'Sub Contractors'!$B$11:$B$49, 0)), ""))</f>
        <v/>
      </c>
      <c r="M1807" s="44" t="str">
        <f t="shared" si="84"/>
        <v/>
      </c>
      <c r="O1807" s="19" t="str">
        <f>IF($B1807="", "", IF(OR($B1807&lt;'Intro &amp; Setup'!$BS$4, $B1807&gt;'Intro &amp; Setup'!$BS$2), "X", ""))</f>
        <v/>
      </c>
      <c r="Q1807" s="19" t="str">
        <f t="shared" si="85"/>
        <v/>
      </c>
      <c r="S1807" s="75">
        <f t="shared" si="86"/>
        <v>0</v>
      </c>
    </row>
    <row r="1808" spans="1:19" x14ac:dyDescent="0.25">
      <c r="A1808" s="55"/>
      <c r="B1808" s="111"/>
      <c r="C1808" s="112"/>
      <c r="D1808" s="113"/>
      <c r="E1808" s="113"/>
      <c r="F1808" s="112"/>
      <c r="G1808" s="114"/>
      <c r="H1808" s="115"/>
      <c r="I1808" s="55"/>
      <c r="L1808" s="53" t="str">
        <f>IF(OR(F1808="", G1808=""), "", IFERROR(INDEX('Sub Contractors'!$C$11:$C$49, MATCH(F1808, 'Sub Contractors'!$B$11:$B$49, 0)), ""))</f>
        <v/>
      </c>
      <c r="M1808" s="44" t="str">
        <f t="shared" si="84"/>
        <v/>
      </c>
      <c r="O1808" s="19" t="str">
        <f>IF($B1808="", "", IF(OR($B1808&lt;'Intro &amp; Setup'!$BS$4, $B1808&gt;'Intro &amp; Setup'!$BS$2), "X", ""))</f>
        <v/>
      </c>
      <c r="Q1808" s="19" t="str">
        <f t="shared" si="85"/>
        <v/>
      </c>
      <c r="S1808" s="75">
        <f t="shared" si="86"/>
        <v>0</v>
      </c>
    </row>
    <row r="1809" spans="1:19" x14ac:dyDescent="0.25">
      <c r="A1809" s="55"/>
      <c r="B1809" s="111"/>
      <c r="C1809" s="112"/>
      <c r="D1809" s="113"/>
      <c r="E1809" s="113"/>
      <c r="F1809" s="112"/>
      <c r="G1809" s="114"/>
      <c r="H1809" s="115"/>
      <c r="I1809" s="55"/>
      <c r="L1809" s="53" t="str">
        <f>IF(OR(F1809="", G1809=""), "", IFERROR(INDEX('Sub Contractors'!$C$11:$C$49, MATCH(F1809, 'Sub Contractors'!$B$11:$B$49, 0)), ""))</f>
        <v/>
      </c>
      <c r="M1809" s="44" t="str">
        <f t="shared" si="84"/>
        <v/>
      </c>
      <c r="O1809" s="19" t="str">
        <f>IF($B1809="", "", IF(OR($B1809&lt;'Intro &amp; Setup'!$BS$4, $B1809&gt;'Intro &amp; Setup'!$BS$2), "X", ""))</f>
        <v/>
      </c>
      <c r="Q1809" s="19" t="str">
        <f t="shared" si="85"/>
        <v/>
      </c>
      <c r="S1809" s="75">
        <f t="shared" si="86"/>
        <v>0</v>
      </c>
    </row>
    <row r="1810" spans="1:19" x14ac:dyDescent="0.25">
      <c r="A1810" s="55"/>
      <c r="B1810" s="111"/>
      <c r="C1810" s="112"/>
      <c r="D1810" s="113"/>
      <c r="E1810" s="113"/>
      <c r="F1810" s="112"/>
      <c r="G1810" s="114"/>
      <c r="H1810" s="115"/>
      <c r="I1810" s="55"/>
      <c r="L1810" s="53" t="str">
        <f>IF(OR(F1810="", G1810=""), "", IFERROR(INDEX('Sub Contractors'!$C$11:$C$49, MATCH(F1810, 'Sub Contractors'!$B$11:$B$49, 0)), ""))</f>
        <v/>
      </c>
      <c r="M1810" s="44" t="str">
        <f t="shared" si="84"/>
        <v/>
      </c>
      <c r="O1810" s="19" t="str">
        <f>IF($B1810="", "", IF(OR($B1810&lt;'Intro &amp; Setup'!$BS$4, $B1810&gt;'Intro &amp; Setup'!$BS$2), "X", ""))</f>
        <v/>
      </c>
      <c r="Q1810" s="19" t="str">
        <f t="shared" si="85"/>
        <v/>
      </c>
      <c r="S1810" s="75">
        <f t="shared" si="86"/>
        <v>0</v>
      </c>
    </row>
    <row r="1811" spans="1:19" x14ac:dyDescent="0.25">
      <c r="A1811" s="55"/>
      <c r="B1811" s="111"/>
      <c r="C1811" s="112"/>
      <c r="D1811" s="113"/>
      <c r="E1811" s="113"/>
      <c r="F1811" s="112"/>
      <c r="G1811" s="114"/>
      <c r="H1811" s="115"/>
      <c r="I1811" s="55"/>
      <c r="L1811" s="53" t="str">
        <f>IF(OR(F1811="", G1811=""), "", IFERROR(INDEX('Sub Contractors'!$C$11:$C$49, MATCH(F1811, 'Sub Contractors'!$B$11:$B$49, 0)), ""))</f>
        <v/>
      </c>
      <c r="M1811" s="44" t="str">
        <f t="shared" si="84"/>
        <v/>
      </c>
      <c r="O1811" s="19" t="str">
        <f>IF($B1811="", "", IF(OR($B1811&lt;'Intro &amp; Setup'!$BS$4, $B1811&gt;'Intro &amp; Setup'!$BS$2), "X", ""))</f>
        <v/>
      </c>
      <c r="Q1811" s="19" t="str">
        <f t="shared" si="85"/>
        <v/>
      </c>
      <c r="S1811" s="75">
        <f t="shared" si="86"/>
        <v>0</v>
      </c>
    </row>
    <row r="1812" spans="1:19" x14ac:dyDescent="0.25">
      <c r="A1812" s="55"/>
      <c r="B1812" s="111"/>
      <c r="C1812" s="112"/>
      <c r="D1812" s="113"/>
      <c r="E1812" s="113"/>
      <c r="F1812" s="112"/>
      <c r="G1812" s="114"/>
      <c r="H1812" s="115"/>
      <c r="I1812" s="55"/>
      <c r="L1812" s="53" t="str">
        <f>IF(OR(F1812="", G1812=""), "", IFERROR(INDEX('Sub Contractors'!$C$11:$C$49, MATCH(F1812, 'Sub Contractors'!$B$11:$B$49, 0)), ""))</f>
        <v/>
      </c>
      <c r="M1812" s="44" t="str">
        <f t="shared" si="84"/>
        <v/>
      </c>
      <c r="O1812" s="19" t="str">
        <f>IF($B1812="", "", IF(OR($B1812&lt;'Intro &amp; Setup'!$BS$4, $B1812&gt;'Intro &amp; Setup'!$BS$2), "X", ""))</f>
        <v/>
      </c>
      <c r="Q1812" s="19" t="str">
        <f t="shared" si="85"/>
        <v/>
      </c>
      <c r="S1812" s="75">
        <f t="shared" si="86"/>
        <v>0</v>
      </c>
    </row>
    <row r="1813" spans="1:19" x14ac:dyDescent="0.25">
      <c r="A1813" s="55"/>
      <c r="B1813" s="111"/>
      <c r="C1813" s="112"/>
      <c r="D1813" s="113"/>
      <c r="E1813" s="113"/>
      <c r="F1813" s="112"/>
      <c r="G1813" s="114"/>
      <c r="H1813" s="115"/>
      <c r="I1813" s="55"/>
      <c r="L1813" s="53" t="str">
        <f>IF(OR(F1813="", G1813=""), "", IFERROR(INDEX('Sub Contractors'!$C$11:$C$49, MATCH(F1813, 'Sub Contractors'!$B$11:$B$49, 0)), ""))</f>
        <v/>
      </c>
      <c r="M1813" s="44" t="str">
        <f t="shared" si="84"/>
        <v/>
      </c>
      <c r="O1813" s="19" t="str">
        <f>IF($B1813="", "", IF(OR($B1813&lt;'Intro &amp; Setup'!$BS$4, $B1813&gt;'Intro &amp; Setup'!$BS$2), "X", ""))</f>
        <v/>
      </c>
      <c r="Q1813" s="19" t="str">
        <f t="shared" si="85"/>
        <v/>
      </c>
      <c r="S1813" s="75">
        <f t="shared" si="86"/>
        <v>0</v>
      </c>
    </row>
    <row r="1814" spans="1:19" x14ac:dyDescent="0.25">
      <c r="A1814" s="55"/>
      <c r="B1814" s="111"/>
      <c r="C1814" s="112"/>
      <c r="D1814" s="113"/>
      <c r="E1814" s="113"/>
      <c r="F1814" s="112"/>
      <c r="G1814" s="114"/>
      <c r="H1814" s="115"/>
      <c r="I1814" s="55"/>
      <c r="L1814" s="53" t="str">
        <f>IF(OR(F1814="", G1814=""), "", IFERROR(INDEX('Sub Contractors'!$C$11:$C$49, MATCH(F1814, 'Sub Contractors'!$B$11:$B$49, 0)), ""))</f>
        <v/>
      </c>
      <c r="M1814" s="44" t="str">
        <f t="shared" si="84"/>
        <v/>
      </c>
      <c r="O1814" s="19" t="str">
        <f>IF($B1814="", "", IF(OR($B1814&lt;'Intro &amp; Setup'!$BS$4, $B1814&gt;'Intro &amp; Setup'!$BS$2), "X", ""))</f>
        <v/>
      </c>
      <c r="Q1814" s="19" t="str">
        <f t="shared" si="85"/>
        <v/>
      </c>
      <c r="S1814" s="75">
        <f t="shared" si="86"/>
        <v>0</v>
      </c>
    </row>
    <row r="1815" spans="1:19" x14ac:dyDescent="0.25">
      <c r="A1815" s="55"/>
      <c r="B1815" s="111"/>
      <c r="C1815" s="112"/>
      <c r="D1815" s="113"/>
      <c r="E1815" s="113"/>
      <c r="F1815" s="112"/>
      <c r="G1815" s="114"/>
      <c r="H1815" s="115"/>
      <c r="I1815" s="55"/>
      <c r="L1815" s="53" t="str">
        <f>IF(OR(F1815="", G1815=""), "", IFERROR(INDEX('Sub Contractors'!$C$11:$C$49, MATCH(F1815, 'Sub Contractors'!$B$11:$B$49, 0)), ""))</f>
        <v/>
      </c>
      <c r="M1815" s="44" t="str">
        <f t="shared" si="84"/>
        <v/>
      </c>
      <c r="O1815" s="19" t="str">
        <f>IF($B1815="", "", IF(OR($B1815&lt;'Intro &amp; Setup'!$BS$4, $B1815&gt;'Intro &amp; Setup'!$BS$2), "X", ""))</f>
        <v/>
      </c>
      <c r="Q1815" s="19" t="str">
        <f t="shared" si="85"/>
        <v/>
      </c>
      <c r="S1815" s="75">
        <f t="shared" si="86"/>
        <v>0</v>
      </c>
    </row>
    <row r="1816" spans="1:19" x14ac:dyDescent="0.25">
      <c r="A1816" s="55"/>
      <c r="B1816" s="111"/>
      <c r="C1816" s="112"/>
      <c r="D1816" s="113"/>
      <c r="E1816" s="113"/>
      <c r="F1816" s="112"/>
      <c r="G1816" s="114"/>
      <c r="H1816" s="115"/>
      <c r="I1816" s="55"/>
      <c r="L1816" s="53" t="str">
        <f>IF(OR(F1816="", G1816=""), "", IFERROR(INDEX('Sub Contractors'!$C$11:$C$49, MATCH(F1816, 'Sub Contractors'!$B$11:$B$49, 0)), ""))</f>
        <v/>
      </c>
      <c r="M1816" s="44" t="str">
        <f t="shared" si="84"/>
        <v/>
      </c>
      <c r="O1816" s="19" t="str">
        <f>IF($B1816="", "", IF(OR($B1816&lt;'Intro &amp; Setup'!$BS$4, $B1816&gt;'Intro &amp; Setup'!$BS$2), "X", ""))</f>
        <v/>
      </c>
      <c r="Q1816" s="19" t="str">
        <f t="shared" si="85"/>
        <v/>
      </c>
      <c r="S1816" s="75">
        <f t="shared" si="86"/>
        <v>0</v>
      </c>
    </row>
    <row r="1817" spans="1:19" x14ac:dyDescent="0.25">
      <c r="A1817" s="55"/>
      <c r="B1817" s="111"/>
      <c r="C1817" s="112"/>
      <c r="D1817" s="113"/>
      <c r="E1817" s="113"/>
      <c r="F1817" s="112"/>
      <c r="G1817" s="114"/>
      <c r="H1817" s="115"/>
      <c r="I1817" s="55"/>
      <c r="L1817" s="53" t="str">
        <f>IF(OR(F1817="", G1817=""), "", IFERROR(INDEX('Sub Contractors'!$C$11:$C$49, MATCH(F1817, 'Sub Contractors'!$B$11:$B$49, 0)), ""))</f>
        <v/>
      </c>
      <c r="M1817" s="44" t="str">
        <f t="shared" si="84"/>
        <v/>
      </c>
      <c r="O1817" s="19" t="str">
        <f>IF($B1817="", "", IF(OR($B1817&lt;'Intro &amp; Setup'!$BS$4, $B1817&gt;'Intro &amp; Setup'!$BS$2), "X", ""))</f>
        <v/>
      </c>
      <c r="Q1817" s="19" t="str">
        <f t="shared" si="85"/>
        <v/>
      </c>
      <c r="S1817" s="75">
        <f t="shared" si="86"/>
        <v>0</v>
      </c>
    </row>
    <row r="1818" spans="1:19" x14ac:dyDescent="0.25">
      <c r="A1818" s="55"/>
      <c r="B1818" s="111"/>
      <c r="C1818" s="112"/>
      <c r="D1818" s="113"/>
      <c r="E1818" s="113"/>
      <c r="F1818" s="112"/>
      <c r="G1818" s="114"/>
      <c r="H1818" s="115"/>
      <c r="I1818" s="55"/>
      <c r="L1818" s="53" t="str">
        <f>IF(OR(F1818="", G1818=""), "", IFERROR(INDEX('Sub Contractors'!$C$11:$C$49, MATCH(F1818, 'Sub Contractors'!$B$11:$B$49, 0)), ""))</f>
        <v/>
      </c>
      <c r="M1818" s="44" t="str">
        <f t="shared" si="84"/>
        <v/>
      </c>
      <c r="O1818" s="19" t="str">
        <f>IF($B1818="", "", IF(OR($B1818&lt;'Intro &amp; Setup'!$BS$4, $B1818&gt;'Intro &amp; Setup'!$BS$2), "X", ""))</f>
        <v/>
      </c>
      <c r="Q1818" s="19" t="str">
        <f t="shared" si="85"/>
        <v/>
      </c>
      <c r="S1818" s="75">
        <f t="shared" si="86"/>
        <v>0</v>
      </c>
    </row>
    <row r="1819" spans="1:19" x14ac:dyDescent="0.25">
      <c r="A1819" s="55"/>
      <c r="B1819" s="111"/>
      <c r="C1819" s="112"/>
      <c r="D1819" s="113"/>
      <c r="E1819" s="113"/>
      <c r="F1819" s="112"/>
      <c r="G1819" s="114"/>
      <c r="H1819" s="115"/>
      <c r="I1819" s="55"/>
      <c r="L1819" s="53" t="str">
        <f>IF(OR(F1819="", G1819=""), "", IFERROR(INDEX('Sub Contractors'!$C$11:$C$49, MATCH(F1819, 'Sub Contractors'!$B$11:$B$49, 0)), ""))</f>
        <v/>
      </c>
      <c r="M1819" s="44" t="str">
        <f t="shared" si="84"/>
        <v/>
      </c>
      <c r="O1819" s="19" t="str">
        <f>IF($B1819="", "", IF(OR($B1819&lt;'Intro &amp; Setup'!$BS$4, $B1819&gt;'Intro &amp; Setup'!$BS$2), "X", ""))</f>
        <v/>
      </c>
      <c r="Q1819" s="19" t="str">
        <f t="shared" si="85"/>
        <v/>
      </c>
      <c r="S1819" s="75">
        <f t="shared" si="86"/>
        <v>0</v>
      </c>
    </row>
    <row r="1820" spans="1:19" x14ac:dyDescent="0.25">
      <c r="A1820" s="55"/>
      <c r="B1820" s="111"/>
      <c r="C1820" s="112"/>
      <c r="D1820" s="113"/>
      <c r="E1820" s="113"/>
      <c r="F1820" s="112"/>
      <c r="G1820" s="114"/>
      <c r="H1820" s="115"/>
      <c r="I1820" s="55"/>
      <c r="L1820" s="53" t="str">
        <f>IF(OR(F1820="", G1820=""), "", IFERROR(INDEX('Sub Contractors'!$C$11:$C$49, MATCH(F1820, 'Sub Contractors'!$B$11:$B$49, 0)), ""))</f>
        <v/>
      </c>
      <c r="M1820" s="44" t="str">
        <f t="shared" si="84"/>
        <v/>
      </c>
      <c r="O1820" s="19" t="str">
        <f>IF($B1820="", "", IF(OR($B1820&lt;'Intro &amp; Setup'!$BS$4, $B1820&gt;'Intro &amp; Setup'!$BS$2), "X", ""))</f>
        <v/>
      </c>
      <c r="Q1820" s="19" t="str">
        <f t="shared" si="85"/>
        <v/>
      </c>
      <c r="S1820" s="75">
        <f t="shared" si="86"/>
        <v>0</v>
      </c>
    </row>
    <row r="1821" spans="1:19" x14ac:dyDescent="0.25">
      <c r="A1821" s="55"/>
      <c r="B1821" s="111"/>
      <c r="C1821" s="112"/>
      <c r="D1821" s="113"/>
      <c r="E1821" s="113"/>
      <c r="F1821" s="112"/>
      <c r="G1821" s="114"/>
      <c r="H1821" s="115"/>
      <c r="I1821" s="55"/>
      <c r="L1821" s="53" t="str">
        <f>IF(OR(F1821="", G1821=""), "", IFERROR(INDEX('Sub Contractors'!$C$11:$C$49, MATCH(F1821, 'Sub Contractors'!$B$11:$B$49, 0)), ""))</f>
        <v/>
      </c>
      <c r="M1821" s="44" t="str">
        <f t="shared" si="84"/>
        <v/>
      </c>
      <c r="O1821" s="19" t="str">
        <f>IF($B1821="", "", IF(OR($B1821&lt;'Intro &amp; Setup'!$BS$4, $B1821&gt;'Intro &amp; Setup'!$BS$2), "X", ""))</f>
        <v/>
      </c>
      <c r="Q1821" s="19" t="str">
        <f t="shared" si="85"/>
        <v/>
      </c>
      <c r="S1821" s="75">
        <f t="shared" si="86"/>
        <v>0</v>
      </c>
    </row>
    <row r="1822" spans="1:19" x14ac:dyDescent="0.25">
      <c r="A1822" s="55"/>
      <c r="B1822" s="111"/>
      <c r="C1822" s="112"/>
      <c r="D1822" s="113"/>
      <c r="E1822" s="113"/>
      <c r="F1822" s="112"/>
      <c r="G1822" s="114"/>
      <c r="H1822" s="115"/>
      <c r="I1822" s="55"/>
      <c r="L1822" s="53" t="str">
        <f>IF(OR(F1822="", G1822=""), "", IFERROR(INDEX('Sub Contractors'!$C$11:$C$49, MATCH(F1822, 'Sub Contractors'!$B$11:$B$49, 0)), ""))</f>
        <v/>
      </c>
      <c r="M1822" s="44" t="str">
        <f t="shared" si="84"/>
        <v/>
      </c>
      <c r="O1822" s="19" t="str">
        <f>IF($B1822="", "", IF(OR($B1822&lt;'Intro &amp; Setup'!$BS$4, $B1822&gt;'Intro &amp; Setup'!$BS$2), "X", ""))</f>
        <v/>
      </c>
      <c r="Q1822" s="19" t="str">
        <f t="shared" si="85"/>
        <v/>
      </c>
      <c r="S1822" s="75">
        <f t="shared" si="86"/>
        <v>0</v>
      </c>
    </row>
    <row r="1823" spans="1:19" x14ac:dyDescent="0.25">
      <c r="A1823" s="55"/>
      <c r="B1823" s="111"/>
      <c r="C1823" s="112"/>
      <c r="D1823" s="113"/>
      <c r="E1823" s="113"/>
      <c r="F1823" s="112"/>
      <c r="G1823" s="114"/>
      <c r="H1823" s="115"/>
      <c r="I1823" s="55"/>
      <c r="L1823" s="53" t="str">
        <f>IF(OR(F1823="", G1823=""), "", IFERROR(INDEX('Sub Contractors'!$C$11:$C$49, MATCH(F1823, 'Sub Contractors'!$B$11:$B$49, 0)), ""))</f>
        <v/>
      </c>
      <c r="M1823" s="44" t="str">
        <f t="shared" si="84"/>
        <v/>
      </c>
      <c r="O1823" s="19" t="str">
        <f>IF($B1823="", "", IF(OR($B1823&lt;'Intro &amp; Setup'!$BS$4, $B1823&gt;'Intro &amp; Setup'!$BS$2), "X", ""))</f>
        <v/>
      </c>
      <c r="Q1823" s="19" t="str">
        <f t="shared" si="85"/>
        <v/>
      </c>
      <c r="S1823" s="75">
        <f t="shared" si="86"/>
        <v>0</v>
      </c>
    </row>
    <row r="1824" spans="1:19" x14ac:dyDescent="0.25">
      <c r="A1824" s="55"/>
      <c r="B1824" s="111"/>
      <c r="C1824" s="112"/>
      <c r="D1824" s="113"/>
      <c r="E1824" s="113"/>
      <c r="F1824" s="112"/>
      <c r="G1824" s="114"/>
      <c r="H1824" s="115"/>
      <c r="I1824" s="55"/>
      <c r="L1824" s="53" t="str">
        <f>IF(OR(F1824="", G1824=""), "", IFERROR(INDEX('Sub Contractors'!$C$11:$C$49, MATCH(F1824, 'Sub Contractors'!$B$11:$B$49, 0)), ""))</f>
        <v/>
      </c>
      <c r="M1824" s="44" t="str">
        <f t="shared" si="84"/>
        <v/>
      </c>
      <c r="O1824" s="19" t="str">
        <f>IF($B1824="", "", IF(OR($B1824&lt;'Intro &amp; Setup'!$BS$4, $B1824&gt;'Intro &amp; Setup'!$BS$2), "X", ""))</f>
        <v/>
      </c>
      <c r="Q1824" s="19" t="str">
        <f t="shared" si="85"/>
        <v/>
      </c>
      <c r="S1824" s="75">
        <f t="shared" si="86"/>
        <v>0</v>
      </c>
    </row>
    <row r="1825" spans="1:19" x14ac:dyDescent="0.25">
      <c r="A1825" s="55"/>
      <c r="B1825" s="111"/>
      <c r="C1825" s="112"/>
      <c r="D1825" s="113"/>
      <c r="E1825" s="113"/>
      <c r="F1825" s="112"/>
      <c r="G1825" s="114"/>
      <c r="H1825" s="115"/>
      <c r="I1825" s="55"/>
      <c r="L1825" s="53" t="str">
        <f>IF(OR(F1825="", G1825=""), "", IFERROR(INDEX('Sub Contractors'!$C$11:$C$49, MATCH(F1825, 'Sub Contractors'!$B$11:$B$49, 0)), ""))</f>
        <v/>
      </c>
      <c r="M1825" s="44" t="str">
        <f t="shared" si="84"/>
        <v/>
      </c>
      <c r="O1825" s="19" t="str">
        <f>IF($B1825="", "", IF(OR($B1825&lt;'Intro &amp; Setup'!$BS$4, $B1825&gt;'Intro &amp; Setup'!$BS$2), "X", ""))</f>
        <v/>
      </c>
      <c r="Q1825" s="19" t="str">
        <f t="shared" si="85"/>
        <v/>
      </c>
      <c r="S1825" s="75">
        <f t="shared" si="86"/>
        <v>0</v>
      </c>
    </row>
    <row r="1826" spans="1:19" x14ac:dyDescent="0.25">
      <c r="A1826" s="55"/>
      <c r="B1826" s="111"/>
      <c r="C1826" s="112"/>
      <c r="D1826" s="113"/>
      <c r="E1826" s="113"/>
      <c r="F1826" s="112"/>
      <c r="G1826" s="114"/>
      <c r="H1826" s="115"/>
      <c r="I1826" s="55"/>
      <c r="L1826" s="53" t="str">
        <f>IF(OR(F1826="", G1826=""), "", IFERROR(INDEX('Sub Contractors'!$C$11:$C$49, MATCH(F1826, 'Sub Contractors'!$B$11:$B$49, 0)), ""))</f>
        <v/>
      </c>
      <c r="M1826" s="44" t="str">
        <f t="shared" si="84"/>
        <v/>
      </c>
      <c r="O1826" s="19" t="str">
        <f>IF($B1826="", "", IF(OR($B1826&lt;'Intro &amp; Setup'!$BS$4, $B1826&gt;'Intro &amp; Setup'!$BS$2), "X", ""))</f>
        <v/>
      </c>
      <c r="Q1826" s="19" t="str">
        <f t="shared" si="85"/>
        <v/>
      </c>
      <c r="S1826" s="75">
        <f t="shared" si="86"/>
        <v>0</v>
      </c>
    </row>
    <row r="1827" spans="1:19" x14ac:dyDescent="0.25">
      <c r="A1827" s="55"/>
      <c r="B1827" s="111"/>
      <c r="C1827" s="112"/>
      <c r="D1827" s="113"/>
      <c r="E1827" s="113"/>
      <c r="F1827" s="112"/>
      <c r="G1827" s="114"/>
      <c r="H1827" s="115"/>
      <c r="I1827" s="55"/>
      <c r="L1827" s="53" t="str">
        <f>IF(OR(F1827="", G1827=""), "", IFERROR(INDEX('Sub Contractors'!$C$11:$C$49, MATCH(F1827, 'Sub Contractors'!$B$11:$B$49, 0)), ""))</f>
        <v/>
      </c>
      <c r="M1827" s="44" t="str">
        <f t="shared" si="84"/>
        <v/>
      </c>
      <c r="O1827" s="19" t="str">
        <f>IF($B1827="", "", IF(OR($B1827&lt;'Intro &amp; Setup'!$BS$4, $B1827&gt;'Intro &amp; Setup'!$BS$2), "X", ""))</f>
        <v/>
      </c>
      <c r="Q1827" s="19" t="str">
        <f t="shared" si="85"/>
        <v/>
      </c>
      <c r="S1827" s="75">
        <f t="shared" si="86"/>
        <v>0</v>
      </c>
    </row>
    <row r="1828" spans="1:19" x14ac:dyDescent="0.25">
      <c r="A1828" s="55"/>
      <c r="B1828" s="111"/>
      <c r="C1828" s="112"/>
      <c r="D1828" s="113"/>
      <c r="E1828" s="113"/>
      <c r="F1828" s="112"/>
      <c r="G1828" s="114"/>
      <c r="H1828" s="115"/>
      <c r="I1828" s="55"/>
      <c r="L1828" s="53" t="str">
        <f>IF(OR(F1828="", G1828=""), "", IFERROR(INDEX('Sub Contractors'!$C$11:$C$49, MATCH(F1828, 'Sub Contractors'!$B$11:$B$49, 0)), ""))</f>
        <v/>
      </c>
      <c r="M1828" s="44" t="str">
        <f t="shared" si="84"/>
        <v/>
      </c>
      <c r="O1828" s="19" t="str">
        <f>IF($B1828="", "", IF(OR($B1828&lt;'Intro &amp; Setup'!$BS$4, $B1828&gt;'Intro &amp; Setup'!$BS$2), "X", ""))</f>
        <v/>
      </c>
      <c r="Q1828" s="19" t="str">
        <f t="shared" si="85"/>
        <v/>
      </c>
      <c r="S1828" s="75">
        <f t="shared" si="86"/>
        <v>0</v>
      </c>
    </row>
    <row r="1829" spans="1:19" x14ac:dyDescent="0.25">
      <c r="A1829" s="55"/>
      <c r="B1829" s="111"/>
      <c r="C1829" s="112"/>
      <c r="D1829" s="113"/>
      <c r="E1829" s="113"/>
      <c r="F1829" s="112"/>
      <c r="G1829" s="114"/>
      <c r="H1829" s="115"/>
      <c r="I1829" s="55"/>
      <c r="L1829" s="53" t="str">
        <f>IF(OR(F1829="", G1829=""), "", IFERROR(INDEX('Sub Contractors'!$C$11:$C$49, MATCH(F1829, 'Sub Contractors'!$B$11:$B$49, 0)), ""))</f>
        <v/>
      </c>
      <c r="M1829" s="44" t="str">
        <f t="shared" si="84"/>
        <v/>
      </c>
      <c r="O1829" s="19" t="str">
        <f>IF($B1829="", "", IF(OR($B1829&lt;'Intro &amp; Setup'!$BS$4, $B1829&gt;'Intro &amp; Setup'!$BS$2), "X", ""))</f>
        <v/>
      </c>
      <c r="Q1829" s="19" t="str">
        <f t="shared" si="85"/>
        <v/>
      </c>
      <c r="S1829" s="75">
        <f t="shared" si="86"/>
        <v>0</v>
      </c>
    </row>
    <row r="1830" spans="1:19" x14ac:dyDescent="0.25">
      <c r="A1830" s="55"/>
      <c r="B1830" s="111"/>
      <c r="C1830" s="112"/>
      <c r="D1830" s="113"/>
      <c r="E1830" s="113"/>
      <c r="F1830" s="112"/>
      <c r="G1830" s="114"/>
      <c r="H1830" s="115"/>
      <c r="I1830" s="55"/>
      <c r="L1830" s="53" t="str">
        <f>IF(OR(F1830="", G1830=""), "", IFERROR(INDEX('Sub Contractors'!$C$11:$C$49, MATCH(F1830, 'Sub Contractors'!$B$11:$B$49, 0)), ""))</f>
        <v/>
      </c>
      <c r="M1830" s="44" t="str">
        <f t="shared" si="84"/>
        <v/>
      </c>
      <c r="O1830" s="19" t="str">
        <f>IF($B1830="", "", IF(OR($B1830&lt;'Intro &amp; Setup'!$BS$4, $B1830&gt;'Intro &amp; Setup'!$BS$2), "X", ""))</f>
        <v/>
      </c>
      <c r="Q1830" s="19" t="str">
        <f t="shared" si="85"/>
        <v/>
      </c>
      <c r="S1830" s="75">
        <f t="shared" si="86"/>
        <v>0</v>
      </c>
    </row>
    <row r="1831" spans="1:19" x14ac:dyDescent="0.25">
      <c r="A1831" s="55"/>
      <c r="B1831" s="111"/>
      <c r="C1831" s="112"/>
      <c r="D1831" s="113"/>
      <c r="E1831" s="113"/>
      <c r="F1831" s="112"/>
      <c r="G1831" s="114"/>
      <c r="H1831" s="115"/>
      <c r="I1831" s="55"/>
      <c r="L1831" s="53" t="str">
        <f>IF(OR(F1831="", G1831=""), "", IFERROR(INDEX('Sub Contractors'!$C$11:$C$49, MATCH(F1831, 'Sub Contractors'!$B$11:$B$49, 0)), ""))</f>
        <v/>
      </c>
      <c r="M1831" s="44" t="str">
        <f t="shared" si="84"/>
        <v/>
      </c>
      <c r="O1831" s="19" t="str">
        <f>IF($B1831="", "", IF(OR($B1831&lt;'Intro &amp; Setup'!$BS$4, $B1831&gt;'Intro &amp; Setup'!$BS$2), "X", ""))</f>
        <v/>
      </c>
      <c r="Q1831" s="19" t="str">
        <f t="shared" si="85"/>
        <v/>
      </c>
      <c r="S1831" s="75">
        <f t="shared" si="86"/>
        <v>0</v>
      </c>
    </row>
    <row r="1832" spans="1:19" x14ac:dyDescent="0.25">
      <c r="A1832" s="55"/>
      <c r="B1832" s="111"/>
      <c r="C1832" s="112"/>
      <c r="D1832" s="113"/>
      <c r="E1832" s="113"/>
      <c r="F1832" s="112"/>
      <c r="G1832" s="114"/>
      <c r="H1832" s="115"/>
      <c r="I1832" s="55"/>
      <c r="L1832" s="53" t="str">
        <f>IF(OR(F1832="", G1832=""), "", IFERROR(INDEX('Sub Contractors'!$C$11:$C$49, MATCH(F1832, 'Sub Contractors'!$B$11:$B$49, 0)), ""))</f>
        <v/>
      </c>
      <c r="M1832" s="44" t="str">
        <f t="shared" si="84"/>
        <v/>
      </c>
      <c r="O1832" s="19" t="str">
        <f>IF($B1832="", "", IF(OR($B1832&lt;'Intro &amp; Setup'!$BS$4, $B1832&gt;'Intro &amp; Setup'!$BS$2), "X", ""))</f>
        <v/>
      </c>
      <c r="Q1832" s="19" t="str">
        <f t="shared" si="85"/>
        <v/>
      </c>
      <c r="S1832" s="75">
        <f t="shared" si="86"/>
        <v>0</v>
      </c>
    </row>
    <row r="1833" spans="1:19" x14ac:dyDescent="0.25">
      <c r="A1833" s="55"/>
      <c r="B1833" s="111"/>
      <c r="C1833" s="112"/>
      <c r="D1833" s="113"/>
      <c r="E1833" s="113"/>
      <c r="F1833" s="112"/>
      <c r="G1833" s="114"/>
      <c r="H1833" s="115"/>
      <c r="I1833" s="55"/>
      <c r="L1833" s="53" t="str">
        <f>IF(OR(F1833="", G1833=""), "", IFERROR(INDEX('Sub Contractors'!$C$11:$C$49, MATCH(F1833, 'Sub Contractors'!$B$11:$B$49, 0)), ""))</f>
        <v/>
      </c>
      <c r="M1833" s="44" t="str">
        <f t="shared" si="84"/>
        <v/>
      </c>
      <c r="O1833" s="19" t="str">
        <f>IF($B1833="", "", IF(OR($B1833&lt;'Intro &amp; Setup'!$BS$4, $B1833&gt;'Intro &amp; Setup'!$BS$2), "X", ""))</f>
        <v/>
      </c>
      <c r="Q1833" s="19" t="str">
        <f t="shared" si="85"/>
        <v/>
      </c>
      <c r="S1833" s="75">
        <f t="shared" si="86"/>
        <v>0</v>
      </c>
    </row>
    <row r="1834" spans="1:19" x14ac:dyDescent="0.25">
      <c r="A1834" s="55"/>
      <c r="B1834" s="111"/>
      <c r="C1834" s="112"/>
      <c r="D1834" s="113"/>
      <c r="E1834" s="113"/>
      <c r="F1834" s="112"/>
      <c r="G1834" s="114"/>
      <c r="H1834" s="115"/>
      <c r="I1834" s="55"/>
      <c r="L1834" s="53" t="str">
        <f>IF(OR(F1834="", G1834=""), "", IFERROR(INDEX('Sub Contractors'!$C$11:$C$49, MATCH(F1834, 'Sub Contractors'!$B$11:$B$49, 0)), ""))</f>
        <v/>
      </c>
      <c r="M1834" s="44" t="str">
        <f t="shared" si="84"/>
        <v/>
      </c>
      <c r="O1834" s="19" t="str">
        <f>IF($B1834="", "", IF(OR($B1834&lt;'Intro &amp; Setup'!$BS$4, $B1834&gt;'Intro &amp; Setup'!$BS$2), "X", ""))</f>
        <v/>
      </c>
      <c r="Q1834" s="19" t="str">
        <f t="shared" si="85"/>
        <v/>
      </c>
      <c r="S1834" s="75">
        <f t="shared" si="86"/>
        <v>0</v>
      </c>
    </row>
    <row r="1835" spans="1:19" x14ac:dyDescent="0.25">
      <c r="A1835" s="55"/>
      <c r="B1835" s="111"/>
      <c r="C1835" s="112"/>
      <c r="D1835" s="113"/>
      <c r="E1835" s="113"/>
      <c r="F1835" s="112"/>
      <c r="G1835" s="114"/>
      <c r="H1835" s="115"/>
      <c r="I1835" s="55"/>
      <c r="L1835" s="53" t="str">
        <f>IF(OR(F1835="", G1835=""), "", IFERROR(INDEX('Sub Contractors'!$C$11:$C$49, MATCH(F1835, 'Sub Contractors'!$B$11:$B$49, 0)), ""))</f>
        <v/>
      </c>
      <c r="M1835" s="44" t="str">
        <f t="shared" si="84"/>
        <v/>
      </c>
      <c r="O1835" s="19" t="str">
        <f>IF($B1835="", "", IF(OR($B1835&lt;'Intro &amp; Setup'!$BS$4, $B1835&gt;'Intro &amp; Setup'!$BS$2), "X", ""))</f>
        <v/>
      </c>
      <c r="Q1835" s="19" t="str">
        <f t="shared" si="85"/>
        <v/>
      </c>
      <c r="S1835" s="75">
        <f t="shared" si="86"/>
        <v>0</v>
      </c>
    </row>
    <row r="1836" spans="1:19" x14ac:dyDescent="0.25">
      <c r="A1836" s="55"/>
      <c r="B1836" s="111"/>
      <c r="C1836" s="112"/>
      <c r="D1836" s="113"/>
      <c r="E1836" s="113"/>
      <c r="F1836" s="112"/>
      <c r="G1836" s="114"/>
      <c r="H1836" s="115"/>
      <c r="I1836" s="55"/>
      <c r="L1836" s="53" t="str">
        <f>IF(OR(F1836="", G1836=""), "", IFERROR(INDEX('Sub Contractors'!$C$11:$C$49, MATCH(F1836, 'Sub Contractors'!$B$11:$B$49, 0)), ""))</f>
        <v/>
      </c>
      <c r="M1836" s="44" t="str">
        <f t="shared" si="84"/>
        <v/>
      </c>
      <c r="O1836" s="19" t="str">
        <f>IF($B1836="", "", IF(OR($B1836&lt;'Intro &amp; Setup'!$BS$4, $B1836&gt;'Intro &amp; Setup'!$BS$2), "X", ""))</f>
        <v/>
      </c>
      <c r="Q1836" s="19" t="str">
        <f t="shared" si="85"/>
        <v/>
      </c>
      <c r="S1836" s="75">
        <f t="shared" si="86"/>
        <v>0</v>
      </c>
    </row>
    <row r="1837" spans="1:19" x14ac:dyDescent="0.25">
      <c r="A1837" s="55"/>
      <c r="B1837" s="111"/>
      <c r="C1837" s="112"/>
      <c r="D1837" s="113"/>
      <c r="E1837" s="113"/>
      <c r="F1837" s="112"/>
      <c r="G1837" s="114"/>
      <c r="H1837" s="115"/>
      <c r="I1837" s="55"/>
      <c r="L1837" s="53" t="str">
        <f>IF(OR(F1837="", G1837=""), "", IFERROR(INDEX('Sub Contractors'!$C$11:$C$49, MATCH(F1837, 'Sub Contractors'!$B$11:$B$49, 0)), ""))</f>
        <v/>
      </c>
      <c r="M1837" s="44" t="str">
        <f t="shared" si="84"/>
        <v/>
      </c>
      <c r="O1837" s="19" t="str">
        <f>IF($B1837="", "", IF(OR($B1837&lt;'Intro &amp; Setup'!$BS$4, $B1837&gt;'Intro &amp; Setup'!$BS$2), "X", ""))</f>
        <v/>
      </c>
      <c r="Q1837" s="19" t="str">
        <f t="shared" si="85"/>
        <v/>
      </c>
      <c r="S1837" s="75">
        <f t="shared" si="86"/>
        <v>0</v>
      </c>
    </row>
    <row r="1838" spans="1:19" x14ac:dyDescent="0.25">
      <c r="A1838" s="55"/>
      <c r="B1838" s="111"/>
      <c r="C1838" s="112"/>
      <c r="D1838" s="113"/>
      <c r="E1838" s="113"/>
      <c r="F1838" s="112"/>
      <c r="G1838" s="114"/>
      <c r="H1838" s="115"/>
      <c r="I1838" s="55"/>
      <c r="L1838" s="53" t="str">
        <f>IF(OR(F1838="", G1838=""), "", IFERROR(INDEX('Sub Contractors'!$C$11:$C$49, MATCH(F1838, 'Sub Contractors'!$B$11:$B$49, 0)), ""))</f>
        <v/>
      </c>
      <c r="M1838" s="44" t="str">
        <f t="shared" si="84"/>
        <v/>
      </c>
      <c r="O1838" s="19" t="str">
        <f>IF($B1838="", "", IF(OR($B1838&lt;'Intro &amp; Setup'!$BS$4, $B1838&gt;'Intro &amp; Setup'!$BS$2), "X", ""))</f>
        <v/>
      </c>
      <c r="Q1838" s="19" t="str">
        <f t="shared" si="85"/>
        <v/>
      </c>
      <c r="S1838" s="75">
        <f t="shared" si="86"/>
        <v>0</v>
      </c>
    </row>
    <row r="1839" spans="1:19" x14ac:dyDescent="0.25">
      <c r="A1839" s="55"/>
      <c r="B1839" s="111"/>
      <c r="C1839" s="112"/>
      <c r="D1839" s="113"/>
      <c r="E1839" s="113"/>
      <c r="F1839" s="112"/>
      <c r="G1839" s="114"/>
      <c r="H1839" s="115"/>
      <c r="I1839" s="55"/>
      <c r="L1839" s="53" t="str">
        <f>IF(OR(F1839="", G1839=""), "", IFERROR(INDEX('Sub Contractors'!$C$11:$C$49, MATCH(F1839, 'Sub Contractors'!$B$11:$B$49, 0)), ""))</f>
        <v/>
      </c>
      <c r="M1839" s="44" t="str">
        <f t="shared" si="84"/>
        <v/>
      </c>
      <c r="O1839" s="19" t="str">
        <f>IF($B1839="", "", IF(OR($B1839&lt;'Intro &amp; Setup'!$BS$4, $B1839&gt;'Intro &amp; Setup'!$BS$2), "X", ""))</f>
        <v/>
      </c>
      <c r="Q1839" s="19" t="str">
        <f t="shared" si="85"/>
        <v/>
      </c>
      <c r="S1839" s="75">
        <f t="shared" si="86"/>
        <v>0</v>
      </c>
    </row>
    <row r="1840" spans="1:19" x14ac:dyDescent="0.25">
      <c r="A1840" s="55"/>
      <c r="B1840" s="111"/>
      <c r="C1840" s="112"/>
      <c r="D1840" s="113"/>
      <c r="E1840" s="113"/>
      <c r="F1840" s="112"/>
      <c r="G1840" s="114"/>
      <c r="H1840" s="115"/>
      <c r="I1840" s="55"/>
      <c r="L1840" s="53" t="str">
        <f>IF(OR(F1840="", G1840=""), "", IFERROR(INDEX('Sub Contractors'!$C$11:$C$49, MATCH(F1840, 'Sub Contractors'!$B$11:$B$49, 0)), ""))</f>
        <v/>
      </c>
      <c r="M1840" s="44" t="str">
        <f t="shared" si="84"/>
        <v/>
      </c>
      <c r="O1840" s="19" t="str">
        <f>IF($B1840="", "", IF(OR($B1840&lt;'Intro &amp; Setup'!$BS$4, $B1840&gt;'Intro &amp; Setup'!$BS$2), "X", ""))</f>
        <v/>
      </c>
      <c r="Q1840" s="19" t="str">
        <f t="shared" si="85"/>
        <v/>
      </c>
      <c r="S1840" s="75">
        <f t="shared" si="86"/>
        <v>0</v>
      </c>
    </row>
    <row r="1841" spans="1:19" x14ac:dyDescent="0.25">
      <c r="A1841" s="55"/>
      <c r="B1841" s="111"/>
      <c r="C1841" s="112"/>
      <c r="D1841" s="113"/>
      <c r="E1841" s="113"/>
      <c r="F1841" s="112"/>
      <c r="G1841" s="114"/>
      <c r="H1841" s="115"/>
      <c r="I1841" s="55"/>
      <c r="L1841" s="53" t="str">
        <f>IF(OR(F1841="", G1841=""), "", IFERROR(INDEX('Sub Contractors'!$C$11:$C$49, MATCH(F1841, 'Sub Contractors'!$B$11:$B$49, 0)), ""))</f>
        <v/>
      </c>
      <c r="M1841" s="44" t="str">
        <f t="shared" si="84"/>
        <v/>
      </c>
      <c r="O1841" s="19" t="str">
        <f>IF($B1841="", "", IF(OR($B1841&lt;'Intro &amp; Setup'!$BS$4, $B1841&gt;'Intro &amp; Setup'!$BS$2), "X", ""))</f>
        <v/>
      </c>
      <c r="Q1841" s="19" t="str">
        <f t="shared" si="85"/>
        <v/>
      </c>
      <c r="S1841" s="75">
        <f t="shared" si="86"/>
        <v>0</v>
      </c>
    </row>
    <row r="1842" spans="1:19" x14ac:dyDescent="0.25">
      <c r="A1842" s="55"/>
      <c r="B1842" s="111"/>
      <c r="C1842" s="112"/>
      <c r="D1842" s="113"/>
      <c r="E1842" s="113"/>
      <c r="F1842" s="112"/>
      <c r="G1842" s="114"/>
      <c r="H1842" s="115"/>
      <c r="I1842" s="55"/>
      <c r="L1842" s="53" t="str">
        <f>IF(OR(F1842="", G1842=""), "", IFERROR(INDEX('Sub Contractors'!$C$11:$C$49, MATCH(F1842, 'Sub Contractors'!$B$11:$B$49, 0)), ""))</f>
        <v/>
      </c>
      <c r="M1842" s="44" t="str">
        <f t="shared" si="84"/>
        <v/>
      </c>
      <c r="O1842" s="19" t="str">
        <f>IF($B1842="", "", IF(OR($B1842&lt;'Intro &amp; Setup'!$BS$4, $B1842&gt;'Intro &amp; Setup'!$BS$2), "X", ""))</f>
        <v/>
      </c>
      <c r="Q1842" s="19" t="str">
        <f t="shared" si="85"/>
        <v/>
      </c>
      <c r="S1842" s="75">
        <f t="shared" si="86"/>
        <v>0</v>
      </c>
    </row>
    <row r="1843" spans="1:19" x14ac:dyDescent="0.25">
      <c r="A1843" s="55"/>
      <c r="B1843" s="111"/>
      <c r="C1843" s="112"/>
      <c r="D1843" s="113"/>
      <c r="E1843" s="113"/>
      <c r="F1843" s="112"/>
      <c r="G1843" s="114"/>
      <c r="H1843" s="115"/>
      <c r="I1843" s="55"/>
      <c r="L1843" s="53" t="str">
        <f>IF(OR(F1843="", G1843=""), "", IFERROR(INDEX('Sub Contractors'!$C$11:$C$49, MATCH(F1843, 'Sub Contractors'!$B$11:$B$49, 0)), ""))</f>
        <v/>
      </c>
      <c r="M1843" s="44" t="str">
        <f t="shared" si="84"/>
        <v/>
      </c>
      <c r="O1843" s="19" t="str">
        <f>IF($B1843="", "", IF(OR($B1843&lt;'Intro &amp; Setup'!$BS$4, $B1843&gt;'Intro &amp; Setup'!$BS$2), "X", ""))</f>
        <v/>
      </c>
      <c r="Q1843" s="19" t="str">
        <f t="shared" si="85"/>
        <v/>
      </c>
      <c r="S1843" s="75">
        <f t="shared" si="86"/>
        <v>0</v>
      </c>
    </row>
    <row r="1844" spans="1:19" x14ac:dyDescent="0.25">
      <c r="A1844" s="55"/>
      <c r="B1844" s="111"/>
      <c r="C1844" s="112"/>
      <c r="D1844" s="113"/>
      <c r="E1844" s="113"/>
      <c r="F1844" s="112"/>
      <c r="G1844" s="114"/>
      <c r="H1844" s="115"/>
      <c r="I1844" s="55"/>
      <c r="L1844" s="53" t="str">
        <f>IF(OR(F1844="", G1844=""), "", IFERROR(INDEX('Sub Contractors'!$C$11:$C$49, MATCH(F1844, 'Sub Contractors'!$B$11:$B$49, 0)), ""))</f>
        <v/>
      </c>
      <c r="M1844" s="44" t="str">
        <f t="shared" si="84"/>
        <v/>
      </c>
      <c r="O1844" s="19" t="str">
        <f>IF($B1844="", "", IF(OR($B1844&lt;'Intro &amp; Setup'!$BS$4, $B1844&gt;'Intro &amp; Setup'!$BS$2), "X", ""))</f>
        <v/>
      </c>
      <c r="Q1844" s="19" t="str">
        <f t="shared" si="85"/>
        <v/>
      </c>
      <c r="S1844" s="75">
        <f t="shared" si="86"/>
        <v>0</v>
      </c>
    </row>
    <row r="1845" spans="1:19" x14ac:dyDescent="0.25">
      <c r="A1845" s="55"/>
      <c r="B1845" s="111"/>
      <c r="C1845" s="112"/>
      <c r="D1845" s="113"/>
      <c r="E1845" s="113"/>
      <c r="F1845" s="112"/>
      <c r="G1845" s="114"/>
      <c r="H1845" s="115"/>
      <c r="I1845" s="55"/>
      <c r="L1845" s="53" t="str">
        <f>IF(OR(F1845="", G1845=""), "", IFERROR(INDEX('Sub Contractors'!$C$11:$C$49, MATCH(F1845, 'Sub Contractors'!$B$11:$B$49, 0)), ""))</f>
        <v/>
      </c>
      <c r="M1845" s="44" t="str">
        <f t="shared" si="84"/>
        <v/>
      </c>
      <c r="O1845" s="19" t="str">
        <f>IF($B1845="", "", IF(OR($B1845&lt;'Intro &amp; Setup'!$BS$4, $B1845&gt;'Intro &amp; Setup'!$BS$2), "X", ""))</f>
        <v/>
      </c>
      <c r="Q1845" s="19" t="str">
        <f t="shared" si="85"/>
        <v/>
      </c>
      <c r="S1845" s="75">
        <f t="shared" si="86"/>
        <v>0</v>
      </c>
    </row>
    <row r="1846" spans="1:19" x14ac:dyDescent="0.25">
      <c r="A1846" s="55"/>
      <c r="B1846" s="111"/>
      <c r="C1846" s="112"/>
      <c r="D1846" s="113"/>
      <c r="E1846" s="113"/>
      <c r="F1846" s="112"/>
      <c r="G1846" s="114"/>
      <c r="H1846" s="115"/>
      <c r="I1846" s="55"/>
      <c r="L1846" s="53" t="str">
        <f>IF(OR(F1846="", G1846=""), "", IFERROR(INDEX('Sub Contractors'!$C$11:$C$49, MATCH(F1846, 'Sub Contractors'!$B$11:$B$49, 0)), ""))</f>
        <v/>
      </c>
      <c r="M1846" s="44" t="str">
        <f t="shared" si="84"/>
        <v/>
      </c>
      <c r="O1846" s="19" t="str">
        <f>IF($B1846="", "", IF(OR($B1846&lt;'Intro &amp; Setup'!$BS$4, $B1846&gt;'Intro &amp; Setup'!$BS$2), "X", ""))</f>
        <v/>
      </c>
      <c r="Q1846" s="19" t="str">
        <f t="shared" si="85"/>
        <v/>
      </c>
      <c r="S1846" s="75">
        <f t="shared" si="86"/>
        <v>0</v>
      </c>
    </row>
    <row r="1847" spans="1:19" x14ac:dyDescent="0.25">
      <c r="A1847" s="55"/>
      <c r="B1847" s="111"/>
      <c r="C1847" s="112"/>
      <c r="D1847" s="113"/>
      <c r="E1847" s="113"/>
      <c r="F1847" s="112"/>
      <c r="G1847" s="114"/>
      <c r="H1847" s="115"/>
      <c r="I1847" s="55"/>
      <c r="L1847" s="53" t="str">
        <f>IF(OR(F1847="", G1847=""), "", IFERROR(INDEX('Sub Contractors'!$C$11:$C$49, MATCH(F1847, 'Sub Contractors'!$B$11:$B$49, 0)), ""))</f>
        <v/>
      </c>
      <c r="M1847" s="44" t="str">
        <f t="shared" si="84"/>
        <v/>
      </c>
      <c r="O1847" s="19" t="str">
        <f>IF($B1847="", "", IF(OR($B1847&lt;'Intro &amp; Setup'!$BS$4, $B1847&gt;'Intro &amp; Setup'!$BS$2), "X", ""))</f>
        <v/>
      </c>
      <c r="Q1847" s="19" t="str">
        <f t="shared" si="85"/>
        <v/>
      </c>
      <c r="S1847" s="75">
        <f t="shared" si="86"/>
        <v>0</v>
      </c>
    </row>
    <row r="1848" spans="1:19" x14ac:dyDescent="0.25">
      <c r="A1848" s="55"/>
      <c r="B1848" s="111"/>
      <c r="C1848" s="112"/>
      <c r="D1848" s="113"/>
      <c r="E1848" s="113"/>
      <c r="F1848" s="112"/>
      <c r="G1848" s="114"/>
      <c r="H1848" s="115"/>
      <c r="I1848" s="55"/>
      <c r="L1848" s="53" t="str">
        <f>IF(OR(F1848="", G1848=""), "", IFERROR(INDEX('Sub Contractors'!$C$11:$C$49, MATCH(F1848, 'Sub Contractors'!$B$11:$B$49, 0)), ""))</f>
        <v/>
      </c>
      <c r="M1848" s="44" t="str">
        <f t="shared" si="84"/>
        <v/>
      </c>
      <c r="O1848" s="19" t="str">
        <f>IF($B1848="", "", IF(OR($B1848&lt;'Intro &amp; Setup'!$BS$4, $B1848&gt;'Intro &amp; Setup'!$BS$2), "X", ""))</f>
        <v/>
      </c>
      <c r="Q1848" s="19" t="str">
        <f t="shared" si="85"/>
        <v/>
      </c>
      <c r="S1848" s="75">
        <f t="shared" si="86"/>
        <v>0</v>
      </c>
    </row>
    <row r="1849" spans="1:19" x14ac:dyDescent="0.25">
      <c r="A1849" s="55"/>
      <c r="B1849" s="111"/>
      <c r="C1849" s="112"/>
      <c r="D1849" s="113"/>
      <c r="E1849" s="113"/>
      <c r="F1849" s="112"/>
      <c r="G1849" s="114"/>
      <c r="H1849" s="115"/>
      <c r="I1849" s="55"/>
      <c r="L1849" s="53" t="str">
        <f>IF(OR(F1849="", G1849=""), "", IFERROR(INDEX('Sub Contractors'!$C$11:$C$49, MATCH(F1849, 'Sub Contractors'!$B$11:$B$49, 0)), ""))</f>
        <v/>
      </c>
      <c r="M1849" s="44" t="str">
        <f t="shared" si="84"/>
        <v/>
      </c>
      <c r="O1849" s="19" t="str">
        <f>IF($B1849="", "", IF(OR($B1849&lt;'Intro &amp; Setup'!$BS$4, $B1849&gt;'Intro &amp; Setup'!$BS$2), "X", ""))</f>
        <v/>
      </c>
      <c r="Q1849" s="19" t="str">
        <f t="shared" si="85"/>
        <v/>
      </c>
      <c r="S1849" s="75">
        <f t="shared" si="86"/>
        <v>0</v>
      </c>
    </row>
    <row r="1850" spans="1:19" x14ac:dyDescent="0.25">
      <c r="A1850" s="55"/>
      <c r="B1850" s="111"/>
      <c r="C1850" s="112"/>
      <c r="D1850" s="113"/>
      <c r="E1850" s="113"/>
      <c r="F1850" s="112"/>
      <c r="G1850" s="114"/>
      <c r="H1850" s="115"/>
      <c r="I1850" s="55"/>
      <c r="L1850" s="53" t="str">
        <f>IF(OR(F1850="", G1850=""), "", IFERROR(INDEX('Sub Contractors'!$C$11:$C$49, MATCH(F1850, 'Sub Contractors'!$B$11:$B$49, 0)), ""))</f>
        <v/>
      </c>
      <c r="M1850" s="44" t="str">
        <f t="shared" si="84"/>
        <v/>
      </c>
      <c r="O1850" s="19" t="str">
        <f>IF($B1850="", "", IF(OR($B1850&lt;'Intro &amp; Setup'!$BS$4, $B1850&gt;'Intro &amp; Setup'!$BS$2), "X", ""))</f>
        <v/>
      </c>
      <c r="Q1850" s="19" t="str">
        <f t="shared" si="85"/>
        <v/>
      </c>
      <c r="S1850" s="75">
        <f t="shared" si="86"/>
        <v>0</v>
      </c>
    </row>
    <row r="1851" spans="1:19" x14ac:dyDescent="0.25">
      <c r="A1851" s="55"/>
      <c r="B1851" s="111"/>
      <c r="C1851" s="112"/>
      <c r="D1851" s="113"/>
      <c r="E1851" s="113"/>
      <c r="F1851" s="112"/>
      <c r="G1851" s="114"/>
      <c r="H1851" s="115"/>
      <c r="I1851" s="55"/>
      <c r="L1851" s="53" t="str">
        <f>IF(OR(F1851="", G1851=""), "", IFERROR(INDEX('Sub Contractors'!$C$11:$C$49, MATCH(F1851, 'Sub Contractors'!$B$11:$B$49, 0)), ""))</f>
        <v/>
      </c>
      <c r="M1851" s="44" t="str">
        <f t="shared" si="84"/>
        <v/>
      </c>
      <c r="O1851" s="19" t="str">
        <f>IF($B1851="", "", IF(OR($B1851&lt;'Intro &amp; Setup'!$BS$4, $B1851&gt;'Intro &amp; Setup'!$BS$2), "X", ""))</f>
        <v/>
      </c>
      <c r="Q1851" s="19" t="str">
        <f t="shared" si="85"/>
        <v/>
      </c>
      <c r="S1851" s="75">
        <f t="shared" si="86"/>
        <v>0</v>
      </c>
    </row>
    <row r="1852" spans="1:19" x14ac:dyDescent="0.25">
      <c r="A1852" s="55"/>
      <c r="B1852" s="111"/>
      <c r="C1852" s="112"/>
      <c r="D1852" s="113"/>
      <c r="E1852" s="113"/>
      <c r="F1852" s="112"/>
      <c r="G1852" s="114"/>
      <c r="H1852" s="115"/>
      <c r="I1852" s="55"/>
      <c r="L1852" s="53" t="str">
        <f>IF(OR(F1852="", G1852=""), "", IFERROR(INDEX('Sub Contractors'!$C$11:$C$49, MATCH(F1852, 'Sub Contractors'!$B$11:$B$49, 0)), ""))</f>
        <v/>
      </c>
      <c r="M1852" s="44" t="str">
        <f t="shared" si="84"/>
        <v/>
      </c>
      <c r="O1852" s="19" t="str">
        <f>IF($B1852="", "", IF(OR($B1852&lt;'Intro &amp; Setup'!$BS$4, $B1852&gt;'Intro &amp; Setup'!$BS$2), "X", ""))</f>
        <v/>
      </c>
      <c r="Q1852" s="19" t="str">
        <f t="shared" si="85"/>
        <v/>
      </c>
      <c r="S1852" s="75">
        <f t="shared" si="86"/>
        <v>0</v>
      </c>
    </row>
    <row r="1853" spans="1:19" x14ac:dyDescent="0.25">
      <c r="A1853" s="55"/>
      <c r="B1853" s="111"/>
      <c r="C1853" s="112"/>
      <c r="D1853" s="113"/>
      <c r="E1853" s="113"/>
      <c r="F1853" s="112"/>
      <c r="G1853" s="114"/>
      <c r="H1853" s="115"/>
      <c r="I1853" s="55"/>
      <c r="L1853" s="53" t="str">
        <f>IF(OR(F1853="", G1853=""), "", IFERROR(INDEX('Sub Contractors'!$C$11:$C$49, MATCH(F1853, 'Sub Contractors'!$B$11:$B$49, 0)), ""))</f>
        <v/>
      </c>
      <c r="M1853" s="44" t="str">
        <f t="shared" si="84"/>
        <v/>
      </c>
      <c r="O1853" s="19" t="str">
        <f>IF($B1853="", "", IF(OR($B1853&lt;'Intro &amp; Setup'!$BS$4, $B1853&gt;'Intro &amp; Setup'!$BS$2), "X", ""))</f>
        <v/>
      </c>
      <c r="Q1853" s="19" t="str">
        <f t="shared" si="85"/>
        <v/>
      </c>
      <c r="S1853" s="75">
        <f t="shared" si="86"/>
        <v>0</v>
      </c>
    </row>
    <row r="1854" spans="1:19" x14ac:dyDescent="0.25">
      <c r="A1854" s="55"/>
      <c r="B1854" s="111"/>
      <c r="C1854" s="112"/>
      <c r="D1854" s="113"/>
      <c r="E1854" s="113"/>
      <c r="F1854" s="112"/>
      <c r="G1854" s="114"/>
      <c r="H1854" s="115"/>
      <c r="I1854" s="55"/>
      <c r="L1854" s="53" t="str">
        <f>IF(OR(F1854="", G1854=""), "", IFERROR(INDEX('Sub Contractors'!$C$11:$C$49, MATCH(F1854, 'Sub Contractors'!$B$11:$B$49, 0)), ""))</f>
        <v/>
      </c>
      <c r="M1854" s="44" t="str">
        <f t="shared" si="84"/>
        <v/>
      </c>
      <c r="O1854" s="19" t="str">
        <f>IF($B1854="", "", IF(OR($B1854&lt;'Intro &amp; Setup'!$BS$4, $B1854&gt;'Intro &amp; Setup'!$BS$2), "X", ""))</f>
        <v/>
      </c>
      <c r="Q1854" s="19" t="str">
        <f t="shared" si="85"/>
        <v/>
      </c>
      <c r="S1854" s="75">
        <f t="shared" si="86"/>
        <v>0</v>
      </c>
    </row>
    <row r="1855" spans="1:19" x14ac:dyDescent="0.25">
      <c r="A1855" s="55"/>
      <c r="B1855" s="111"/>
      <c r="C1855" s="112"/>
      <c r="D1855" s="113"/>
      <c r="E1855" s="113"/>
      <c r="F1855" s="112"/>
      <c r="G1855" s="114"/>
      <c r="H1855" s="115"/>
      <c r="I1855" s="55"/>
      <c r="L1855" s="53" t="str">
        <f>IF(OR(F1855="", G1855=""), "", IFERROR(INDEX('Sub Contractors'!$C$11:$C$49, MATCH(F1855, 'Sub Contractors'!$B$11:$B$49, 0)), ""))</f>
        <v/>
      </c>
      <c r="M1855" s="44" t="str">
        <f t="shared" si="84"/>
        <v/>
      </c>
      <c r="O1855" s="19" t="str">
        <f>IF($B1855="", "", IF(OR($B1855&lt;'Intro &amp; Setup'!$BS$4, $B1855&gt;'Intro &amp; Setup'!$BS$2), "X", ""))</f>
        <v/>
      </c>
      <c r="Q1855" s="19" t="str">
        <f t="shared" si="85"/>
        <v/>
      </c>
      <c r="S1855" s="75">
        <f t="shared" si="86"/>
        <v>0</v>
      </c>
    </row>
    <row r="1856" spans="1:19" x14ac:dyDescent="0.25">
      <c r="A1856" s="55"/>
      <c r="B1856" s="111"/>
      <c r="C1856" s="112"/>
      <c r="D1856" s="113"/>
      <c r="E1856" s="113"/>
      <c r="F1856" s="112"/>
      <c r="G1856" s="114"/>
      <c r="H1856" s="115"/>
      <c r="I1856" s="55"/>
      <c r="L1856" s="53" t="str">
        <f>IF(OR(F1856="", G1856=""), "", IFERROR(INDEX('Sub Contractors'!$C$11:$C$49, MATCH(F1856, 'Sub Contractors'!$B$11:$B$49, 0)), ""))</f>
        <v/>
      </c>
      <c r="M1856" s="44" t="str">
        <f t="shared" si="84"/>
        <v/>
      </c>
      <c r="O1856" s="19" t="str">
        <f>IF($B1856="", "", IF(OR($B1856&lt;'Intro &amp; Setup'!$BS$4, $B1856&gt;'Intro &amp; Setup'!$BS$2), "X", ""))</f>
        <v/>
      </c>
      <c r="Q1856" s="19" t="str">
        <f t="shared" si="85"/>
        <v/>
      </c>
      <c r="S1856" s="75">
        <f t="shared" si="86"/>
        <v>0</v>
      </c>
    </row>
    <row r="1857" spans="1:19" x14ac:dyDescent="0.25">
      <c r="A1857" s="55"/>
      <c r="B1857" s="111"/>
      <c r="C1857" s="112"/>
      <c r="D1857" s="113"/>
      <c r="E1857" s="113"/>
      <c r="F1857" s="112"/>
      <c r="G1857" s="114"/>
      <c r="H1857" s="115"/>
      <c r="I1857" s="55"/>
      <c r="L1857" s="53" t="str">
        <f>IF(OR(F1857="", G1857=""), "", IFERROR(INDEX('Sub Contractors'!$C$11:$C$49, MATCH(F1857, 'Sub Contractors'!$B$11:$B$49, 0)), ""))</f>
        <v/>
      </c>
      <c r="M1857" s="44" t="str">
        <f t="shared" si="84"/>
        <v/>
      </c>
      <c r="O1857" s="19" t="str">
        <f>IF($B1857="", "", IF(OR($B1857&lt;'Intro &amp; Setup'!$BS$4, $B1857&gt;'Intro &amp; Setup'!$BS$2), "X", ""))</f>
        <v/>
      </c>
      <c r="Q1857" s="19" t="str">
        <f t="shared" si="85"/>
        <v/>
      </c>
      <c r="S1857" s="75">
        <f t="shared" si="86"/>
        <v>0</v>
      </c>
    </row>
    <row r="1858" spans="1:19" x14ac:dyDescent="0.25">
      <c r="A1858" s="55"/>
      <c r="B1858" s="111"/>
      <c r="C1858" s="112"/>
      <c r="D1858" s="113"/>
      <c r="E1858" s="113"/>
      <c r="F1858" s="112"/>
      <c r="G1858" s="114"/>
      <c r="H1858" s="115"/>
      <c r="I1858" s="55"/>
      <c r="L1858" s="53" t="str">
        <f>IF(OR(F1858="", G1858=""), "", IFERROR(INDEX('Sub Contractors'!$C$11:$C$49, MATCH(F1858, 'Sub Contractors'!$B$11:$B$49, 0)), ""))</f>
        <v/>
      </c>
      <c r="M1858" s="44" t="str">
        <f t="shared" si="84"/>
        <v/>
      </c>
      <c r="O1858" s="19" t="str">
        <f>IF($B1858="", "", IF(OR($B1858&lt;'Intro &amp; Setup'!$BS$4, $B1858&gt;'Intro &amp; Setup'!$BS$2), "X", ""))</f>
        <v/>
      </c>
      <c r="Q1858" s="19" t="str">
        <f t="shared" si="85"/>
        <v/>
      </c>
      <c r="S1858" s="75">
        <f t="shared" si="86"/>
        <v>0</v>
      </c>
    </row>
    <row r="1859" spans="1:19" x14ac:dyDescent="0.25">
      <c r="A1859" s="55"/>
      <c r="B1859" s="111"/>
      <c r="C1859" s="112"/>
      <c r="D1859" s="113"/>
      <c r="E1859" s="113"/>
      <c r="F1859" s="112"/>
      <c r="G1859" s="114"/>
      <c r="H1859" s="115"/>
      <c r="I1859" s="55"/>
      <c r="L1859" s="53" t="str">
        <f>IF(OR(F1859="", G1859=""), "", IFERROR(INDEX('Sub Contractors'!$C$11:$C$49, MATCH(F1859, 'Sub Contractors'!$B$11:$B$49, 0)), ""))</f>
        <v/>
      </c>
      <c r="M1859" s="44" t="str">
        <f t="shared" si="84"/>
        <v/>
      </c>
      <c r="O1859" s="19" t="str">
        <f>IF($B1859="", "", IF(OR($B1859&lt;'Intro &amp; Setup'!$BS$4, $B1859&gt;'Intro &amp; Setup'!$BS$2), "X", ""))</f>
        <v/>
      </c>
      <c r="Q1859" s="19" t="str">
        <f t="shared" si="85"/>
        <v/>
      </c>
      <c r="S1859" s="75">
        <f t="shared" si="86"/>
        <v>0</v>
      </c>
    </row>
    <row r="1860" spans="1:19" x14ac:dyDescent="0.25">
      <c r="A1860" s="55"/>
      <c r="B1860" s="111"/>
      <c r="C1860" s="112"/>
      <c r="D1860" s="113"/>
      <c r="E1860" s="113"/>
      <c r="F1860" s="112"/>
      <c r="G1860" s="114"/>
      <c r="H1860" s="115"/>
      <c r="I1860" s="55"/>
      <c r="L1860" s="53" t="str">
        <f>IF(OR(F1860="", G1860=""), "", IFERROR(INDEX('Sub Contractors'!$C$11:$C$49, MATCH(F1860, 'Sub Contractors'!$B$11:$B$49, 0)), ""))</f>
        <v/>
      </c>
      <c r="M1860" s="44" t="str">
        <f t="shared" si="84"/>
        <v/>
      </c>
      <c r="O1860" s="19" t="str">
        <f>IF($B1860="", "", IF(OR($B1860&lt;'Intro &amp; Setup'!$BS$4, $B1860&gt;'Intro &amp; Setup'!$BS$2), "X", ""))</f>
        <v/>
      </c>
      <c r="Q1860" s="19" t="str">
        <f t="shared" si="85"/>
        <v/>
      </c>
      <c r="S1860" s="75">
        <f t="shared" si="86"/>
        <v>0</v>
      </c>
    </row>
    <row r="1861" spans="1:19" x14ac:dyDescent="0.25">
      <c r="A1861" s="55"/>
      <c r="B1861" s="111"/>
      <c r="C1861" s="112"/>
      <c r="D1861" s="113"/>
      <c r="E1861" s="113"/>
      <c r="F1861" s="112"/>
      <c r="G1861" s="114"/>
      <c r="H1861" s="115"/>
      <c r="I1861" s="55"/>
      <c r="L1861" s="53" t="str">
        <f>IF(OR(F1861="", G1861=""), "", IFERROR(INDEX('Sub Contractors'!$C$11:$C$49, MATCH(F1861, 'Sub Contractors'!$B$11:$B$49, 0)), ""))</f>
        <v/>
      </c>
      <c r="M1861" s="44" t="str">
        <f t="shared" si="84"/>
        <v/>
      </c>
      <c r="O1861" s="19" t="str">
        <f>IF($B1861="", "", IF(OR($B1861&lt;'Intro &amp; Setup'!$BS$4, $B1861&gt;'Intro &amp; Setup'!$BS$2), "X", ""))</f>
        <v/>
      </c>
      <c r="Q1861" s="19" t="str">
        <f t="shared" si="85"/>
        <v/>
      </c>
      <c r="S1861" s="75">
        <f t="shared" si="86"/>
        <v>0</v>
      </c>
    </row>
    <row r="1862" spans="1:19" x14ac:dyDescent="0.25">
      <c r="A1862" s="55"/>
      <c r="B1862" s="111"/>
      <c r="C1862" s="112"/>
      <c r="D1862" s="113"/>
      <c r="E1862" s="113"/>
      <c r="F1862" s="112"/>
      <c r="G1862" s="114"/>
      <c r="H1862" s="115"/>
      <c r="I1862" s="55"/>
      <c r="L1862" s="53" t="str">
        <f>IF(OR(F1862="", G1862=""), "", IFERROR(INDEX('Sub Contractors'!$C$11:$C$49, MATCH(F1862, 'Sub Contractors'!$B$11:$B$49, 0)), ""))</f>
        <v/>
      </c>
      <c r="M1862" s="44" t="str">
        <f t="shared" si="84"/>
        <v/>
      </c>
      <c r="O1862" s="19" t="str">
        <f>IF($B1862="", "", IF(OR($B1862&lt;'Intro &amp; Setup'!$BS$4, $B1862&gt;'Intro &amp; Setup'!$BS$2), "X", ""))</f>
        <v/>
      </c>
      <c r="Q1862" s="19" t="str">
        <f t="shared" si="85"/>
        <v/>
      </c>
      <c r="S1862" s="75">
        <f t="shared" si="86"/>
        <v>0</v>
      </c>
    </row>
    <row r="1863" spans="1:19" x14ac:dyDescent="0.25">
      <c r="A1863" s="55"/>
      <c r="B1863" s="111"/>
      <c r="C1863" s="112"/>
      <c r="D1863" s="113"/>
      <c r="E1863" s="113"/>
      <c r="F1863" s="112"/>
      <c r="G1863" s="114"/>
      <c r="H1863" s="115"/>
      <c r="I1863" s="55"/>
      <c r="L1863" s="53" t="str">
        <f>IF(OR(F1863="", G1863=""), "", IFERROR(INDEX('Sub Contractors'!$C$11:$C$49, MATCH(F1863, 'Sub Contractors'!$B$11:$B$49, 0)), ""))</f>
        <v/>
      </c>
      <c r="M1863" s="44" t="str">
        <f t="shared" si="84"/>
        <v/>
      </c>
      <c r="O1863" s="19" t="str">
        <f>IF($B1863="", "", IF(OR($B1863&lt;'Intro &amp; Setup'!$BS$4, $B1863&gt;'Intro &amp; Setup'!$BS$2), "X", ""))</f>
        <v/>
      </c>
      <c r="Q1863" s="19" t="str">
        <f t="shared" si="85"/>
        <v/>
      </c>
      <c r="S1863" s="75">
        <f t="shared" si="86"/>
        <v>0</v>
      </c>
    </row>
    <row r="1864" spans="1:19" x14ac:dyDescent="0.25">
      <c r="A1864" s="55"/>
      <c r="B1864" s="111"/>
      <c r="C1864" s="112"/>
      <c r="D1864" s="113"/>
      <c r="E1864" s="113"/>
      <c r="F1864" s="112"/>
      <c r="G1864" s="114"/>
      <c r="H1864" s="115"/>
      <c r="I1864" s="55"/>
      <c r="L1864" s="53" t="str">
        <f>IF(OR(F1864="", G1864=""), "", IFERROR(INDEX('Sub Contractors'!$C$11:$C$49, MATCH(F1864, 'Sub Contractors'!$B$11:$B$49, 0)), ""))</f>
        <v/>
      </c>
      <c r="M1864" s="44" t="str">
        <f t="shared" si="84"/>
        <v/>
      </c>
      <c r="O1864" s="19" t="str">
        <f>IF($B1864="", "", IF(OR($B1864&lt;'Intro &amp; Setup'!$BS$4, $B1864&gt;'Intro &amp; Setup'!$BS$2), "X", ""))</f>
        <v/>
      </c>
      <c r="Q1864" s="19" t="str">
        <f t="shared" si="85"/>
        <v/>
      </c>
      <c r="S1864" s="75">
        <f t="shared" si="86"/>
        <v>0</v>
      </c>
    </row>
    <row r="1865" spans="1:19" x14ac:dyDescent="0.25">
      <c r="A1865" s="55"/>
      <c r="B1865" s="111"/>
      <c r="C1865" s="112"/>
      <c r="D1865" s="113"/>
      <c r="E1865" s="113"/>
      <c r="F1865" s="112"/>
      <c r="G1865" s="114"/>
      <c r="H1865" s="115"/>
      <c r="I1865" s="55"/>
      <c r="L1865" s="53" t="str">
        <f>IF(OR(F1865="", G1865=""), "", IFERROR(INDEX('Sub Contractors'!$C$11:$C$49, MATCH(F1865, 'Sub Contractors'!$B$11:$B$49, 0)), ""))</f>
        <v/>
      </c>
      <c r="M1865" s="44" t="str">
        <f t="shared" si="84"/>
        <v/>
      </c>
      <c r="O1865" s="19" t="str">
        <f>IF($B1865="", "", IF(OR($B1865&lt;'Intro &amp; Setup'!$BS$4, $B1865&gt;'Intro &amp; Setup'!$BS$2), "X", ""))</f>
        <v/>
      </c>
      <c r="Q1865" s="19" t="str">
        <f t="shared" si="85"/>
        <v/>
      </c>
      <c r="S1865" s="75">
        <f t="shared" si="86"/>
        <v>0</v>
      </c>
    </row>
    <row r="1866" spans="1:19" x14ac:dyDescent="0.25">
      <c r="A1866" s="55"/>
      <c r="B1866" s="111"/>
      <c r="C1866" s="112"/>
      <c r="D1866" s="113"/>
      <c r="E1866" s="113"/>
      <c r="F1866" s="112"/>
      <c r="G1866" s="114"/>
      <c r="H1866" s="115"/>
      <c r="I1866" s="55"/>
      <c r="L1866" s="53" t="str">
        <f>IF(OR(F1866="", G1866=""), "", IFERROR(INDEX('Sub Contractors'!$C$11:$C$49, MATCH(F1866, 'Sub Contractors'!$B$11:$B$49, 0)), ""))</f>
        <v/>
      </c>
      <c r="M1866" s="44" t="str">
        <f t="shared" si="84"/>
        <v/>
      </c>
      <c r="O1866" s="19" t="str">
        <f>IF($B1866="", "", IF(OR($B1866&lt;'Intro &amp; Setup'!$BS$4, $B1866&gt;'Intro &amp; Setup'!$BS$2), "X", ""))</f>
        <v/>
      </c>
      <c r="Q1866" s="19" t="str">
        <f t="shared" si="85"/>
        <v/>
      </c>
      <c r="S1866" s="75">
        <f t="shared" si="86"/>
        <v>0</v>
      </c>
    </row>
    <row r="1867" spans="1:19" x14ac:dyDescent="0.25">
      <c r="A1867" s="55"/>
      <c r="B1867" s="111"/>
      <c r="C1867" s="112"/>
      <c r="D1867" s="113"/>
      <c r="E1867" s="113"/>
      <c r="F1867" s="112"/>
      <c r="G1867" s="114"/>
      <c r="H1867" s="115"/>
      <c r="I1867" s="55"/>
      <c r="L1867" s="53" t="str">
        <f>IF(OR(F1867="", G1867=""), "", IFERROR(INDEX('Sub Contractors'!$C$11:$C$49, MATCH(F1867, 'Sub Contractors'!$B$11:$B$49, 0)), ""))</f>
        <v/>
      </c>
      <c r="M1867" s="44" t="str">
        <f t="shared" si="84"/>
        <v/>
      </c>
      <c r="O1867" s="19" t="str">
        <f>IF($B1867="", "", IF(OR($B1867&lt;'Intro &amp; Setup'!$BS$4, $B1867&gt;'Intro &amp; Setup'!$BS$2), "X", ""))</f>
        <v/>
      </c>
      <c r="Q1867" s="19" t="str">
        <f t="shared" si="85"/>
        <v/>
      </c>
      <c r="S1867" s="75">
        <f t="shared" si="86"/>
        <v>0</v>
      </c>
    </row>
    <row r="1868" spans="1:19" x14ac:dyDescent="0.25">
      <c r="A1868" s="55"/>
      <c r="B1868" s="111"/>
      <c r="C1868" s="112"/>
      <c r="D1868" s="113"/>
      <c r="E1868" s="113"/>
      <c r="F1868" s="112"/>
      <c r="G1868" s="114"/>
      <c r="H1868" s="115"/>
      <c r="I1868" s="55"/>
      <c r="L1868" s="53" t="str">
        <f>IF(OR(F1868="", G1868=""), "", IFERROR(INDEX('Sub Contractors'!$C$11:$C$49, MATCH(F1868, 'Sub Contractors'!$B$11:$B$49, 0)), ""))</f>
        <v/>
      </c>
      <c r="M1868" s="44" t="str">
        <f t="shared" ref="M1868:M1931" si="87">IF($L1868="", "", $L1868*$G1868*24)</f>
        <v/>
      </c>
      <c r="O1868" s="19" t="str">
        <f>IF($B1868="", "", IF(OR($B1868&lt;'Intro &amp; Setup'!$BS$4, $B1868&gt;'Intro &amp; Setup'!$BS$2), "X", ""))</f>
        <v/>
      </c>
      <c r="Q1868" s="19" t="str">
        <f t="shared" ref="Q1868:Q1931" si="88">IF($B1868="", "", TEXT($B1868, "mmm yyyy"))</f>
        <v/>
      </c>
      <c r="S1868" s="75">
        <f t="shared" ref="S1868:S1931" si="89">$E1868-$D1868-$H1868</f>
        <v>0</v>
      </c>
    </row>
    <row r="1869" spans="1:19" x14ac:dyDescent="0.25">
      <c r="A1869" s="55"/>
      <c r="B1869" s="111"/>
      <c r="C1869" s="112"/>
      <c r="D1869" s="113"/>
      <c r="E1869" s="113"/>
      <c r="F1869" s="112"/>
      <c r="G1869" s="114"/>
      <c r="H1869" s="115"/>
      <c r="I1869" s="55"/>
      <c r="L1869" s="53" t="str">
        <f>IF(OR(F1869="", G1869=""), "", IFERROR(INDEX('Sub Contractors'!$C$11:$C$49, MATCH(F1869, 'Sub Contractors'!$B$11:$B$49, 0)), ""))</f>
        <v/>
      </c>
      <c r="M1869" s="44" t="str">
        <f t="shared" si="87"/>
        <v/>
      </c>
      <c r="O1869" s="19" t="str">
        <f>IF($B1869="", "", IF(OR($B1869&lt;'Intro &amp; Setup'!$BS$4, $B1869&gt;'Intro &amp; Setup'!$BS$2), "X", ""))</f>
        <v/>
      </c>
      <c r="Q1869" s="19" t="str">
        <f t="shared" si="88"/>
        <v/>
      </c>
      <c r="S1869" s="75">
        <f t="shared" si="89"/>
        <v>0</v>
      </c>
    </row>
    <row r="1870" spans="1:19" x14ac:dyDescent="0.25">
      <c r="A1870" s="55"/>
      <c r="B1870" s="111"/>
      <c r="C1870" s="112"/>
      <c r="D1870" s="113"/>
      <c r="E1870" s="113"/>
      <c r="F1870" s="112"/>
      <c r="G1870" s="114"/>
      <c r="H1870" s="115"/>
      <c r="I1870" s="55"/>
      <c r="L1870" s="53" t="str">
        <f>IF(OR(F1870="", G1870=""), "", IFERROR(INDEX('Sub Contractors'!$C$11:$C$49, MATCH(F1870, 'Sub Contractors'!$B$11:$B$49, 0)), ""))</f>
        <v/>
      </c>
      <c r="M1870" s="44" t="str">
        <f t="shared" si="87"/>
        <v/>
      </c>
      <c r="O1870" s="19" t="str">
        <f>IF($B1870="", "", IF(OR($B1870&lt;'Intro &amp; Setup'!$BS$4, $B1870&gt;'Intro &amp; Setup'!$BS$2), "X", ""))</f>
        <v/>
      </c>
      <c r="Q1870" s="19" t="str">
        <f t="shared" si="88"/>
        <v/>
      </c>
      <c r="S1870" s="75">
        <f t="shared" si="89"/>
        <v>0</v>
      </c>
    </row>
    <row r="1871" spans="1:19" x14ac:dyDescent="0.25">
      <c r="A1871" s="55"/>
      <c r="B1871" s="111"/>
      <c r="C1871" s="112"/>
      <c r="D1871" s="113"/>
      <c r="E1871" s="113"/>
      <c r="F1871" s="112"/>
      <c r="G1871" s="114"/>
      <c r="H1871" s="115"/>
      <c r="I1871" s="55"/>
      <c r="L1871" s="53" t="str">
        <f>IF(OR(F1871="", G1871=""), "", IFERROR(INDEX('Sub Contractors'!$C$11:$C$49, MATCH(F1871, 'Sub Contractors'!$B$11:$B$49, 0)), ""))</f>
        <v/>
      </c>
      <c r="M1871" s="44" t="str">
        <f t="shared" si="87"/>
        <v/>
      </c>
      <c r="O1871" s="19" t="str">
        <f>IF($B1871="", "", IF(OR($B1871&lt;'Intro &amp; Setup'!$BS$4, $B1871&gt;'Intro &amp; Setup'!$BS$2), "X", ""))</f>
        <v/>
      </c>
      <c r="Q1871" s="19" t="str">
        <f t="shared" si="88"/>
        <v/>
      </c>
      <c r="S1871" s="75">
        <f t="shared" si="89"/>
        <v>0</v>
      </c>
    </row>
    <row r="1872" spans="1:19" x14ac:dyDescent="0.25">
      <c r="A1872" s="55"/>
      <c r="B1872" s="111"/>
      <c r="C1872" s="112"/>
      <c r="D1872" s="113"/>
      <c r="E1872" s="113"/>
      <c r="F1872" s="112"/>
      <c r="G1872" s="114"/>
      <c r="H1872" s="115"/>
      <c r="I1872" s="55"/>
      <c r="L1872" s="53" t="str">
        <f>IF(OR(F1872="", G1872=""), "", IFERROR(INDEX('Sub Contractors'!$C$11:$C$49, MATCH(F1872, 'Sub Contractors'!$B$11:$B$49, 0)), ""))</f>
        <v/>
      </c>
      <c r="M1872" s="44" t="str">
        <f t="shared" si="87"/>
        <v/>
      </c>
      <c r="O1872" s="19" t="str">
        <f>IF($B1872="", "", IF(OR($B1872&lt;'Intro &amp; Setup'!$BS$4, $B1872&gt;'Intro &amp; Setup'!$BS$2), "X", ""))</f>
        <v/>
      </c>
      <c r="Q1872" s="19" t="str">
        <f t="shared" si="88"/>
        <v/>
      </c>
      <c r="S1872" s="75">
        <f t="shared" si="89"/>
        <v>0</v>
      </c>
    </row>
    <row r="1873" spans="1:19" x14ac:dyDescent="0.25">
      <c r="A1873" s="55"/>
      <c r="B1873" s="111"/>
      <c r="C1873" s="112"/>
      <c r="D1873" s="113"/>
      <c r="E1873" s="113"/>
      <c r="F1873" s="112"/>
      <c r="G1873" s="114"/>
      <c r="H1873" s="115"/>
      <c r="I1873" s="55"/>
      <c r="L1873" s="53" t="str">
        <f>IF(OR(F1873="", G1873=""), "", IFERROR(INDEX('Sub Contractors'!$C$11:$C$49, MATCH(F1873, 'Sub Contractors'!$B$11:$B$49, 0)), ""))</f>
        <v/>
      </c>
      <c r="M1873" s="44" t="str">
        <f t="shared" si="87"/>
        <v/>
      </c>
      <c r="O1873" s="19" t="str">
        <f>IF($B1873="", "", IF(OR($B1873&lt;'Intro &amp; Setup'!$BS$4, $B1873&gt;'Intro &amp; Setup'!$BS$2), "X", ""))</f>
        <v/>
      </c>
      <c r="Q1873" s="19" t="str">
        <f t="shared" si="88"/>
        <v/>
      </c>
      <c r="S1873" s="75">
        <f t="shared" si="89"/>
        <v>0</v>
      </c>
    </row>
    <row r="1874" spans="1:19" x14ac:dyDescent="0.25">
      <c r="A1874" s="55"/>
      <c r="B1874" s="111"/>
      <c r="C1874" s="112"/>
      <c r="D1874" s="113"/>
      <c r="E1874" s="113"/>
      <c r="F1874" s="112"/>
      <c r="G1874" s="114"/>
      <c r="H1874" s="115"/>
      <c r="I1874" s="55"/>
      <c r="L1874" s="53" t="str">
        <f>IF(OR(F1874="", G1874=""), "", IFERROR(INDEX('Sub Contractors'!$C$11:$C$49, MATCH(F1874, 'Sub Contractors'!$B$11:$B$49, 0)), ""))</f>
        <v/>
      </c>
      <c r="M1874" s="44" t="str">
        <f t="shared" si="87"/>
        <v/>
      </c>
      <c r="O1874" s="19" t="str">
        <f>IF($B1874="", "", IF(OR($B1874&lt;'Intro &amp; Setup'!$BS$4, $B1874&gt;'Intro &amp; Setup'!$BS$2), "X", ""))</f>
        <v/>
      </c>
      <c r="Q1874" s="19" t="str">
        <f t="shared" si="88"/>
        <v/>
      </c>
      <c r="S1874" s="75">
        <f t="shared" si="89"/>
        <v>0</v>
      </c>
    </row>
    <row r="1875" spans="1:19" x14ac:dyDescent="0.25">
      <c r="A1875" s="55"/>
      <c r="B1875" s="111"/>
      <c r="C1875" s="112"/>
      <c r="D1875" s="113"/>
      <c r="E1875" s="113"/>
      <c r="F1875" s="112"/>
      <c r="G1875" s="114"/>
      <c r="H1875" s="115"/>
      <c r="I1875" s="55"/>
      <c r="L1875" s="53" t="str">
        <f>IF(OR(F1875="", G1875=""), "", IFERROR(INDEX('Sub Contractors'!$C$11:$C$49, MATCH(F1875, 'Sub Contractors'!$B$11:$B$49, 0)), ""))</f>
        <v/>
      </c>
      <c r="M1875" s="44" t="str">
        <f t="shared" si="87"/>
        <v/>
      </c>
      <c r="O1875" s="19" t="str">
        <f>IF($B1875="", "", IF(OR($B1875&lt;'Intro &amp; Setup'!$BS$4, $B1875&gt;'Intro &amp; Setup'!$BS$2), "X", ""))</f>
        <v/>
      </c>
      <c r="Q1875" s="19" t="str">
        <f t="shared" si="88"/>
        <v/>
      </c>
      <c r="S1875" s="75">
        <f t="shared" si="89"/>
        <v>0</v>
      </c>
    </row>
    <row r="1876" spans="1:19" x14ac:dyDescent="0.25">
      <c r="A1876" s="55"/>
      <c r="B1876" s="111"/>
      <c r="C1876" s="112"/>
      <c r="D1876" s="113"/>
      <c r="E1876" s="113"/>
      <c r="F1876" s="112"/>
      <c r="G1876" s="114"/>
      <c r="H1876" s="115"/>
      <c r="I1876" s="55"/>
      <c r="L1876" s="53" t="str">
        <f>IF(OR(F1876="", G1876=""), "", IFERROR(INDEX('Sub Contractors'!$C$11:$C$49, MATCH(F1876, 'Sub Contractors'!$B$11:$B$49, 0)), ""))</f>
        <v/>
      </c>
      <c r="M1876" s="44" t="str">
        <f t="shared" si="87"/>
        <v/>
      </c>
      <c r="O1876" s="19" t="str">
        <f>IF($B1876="", "", IF(OR($B1876&lt;'Intro &amp; Setup'!$BS$4, $B1876&gt;'Intro &amp; Setup'!$BS$2), "X", ""))</f>
        <v/>
      </c>
      <c r="Q1876" s="19" t="str">
        <f t="shared" si="88"/>
        <v/>
      </c>
      <c r="S1876" s="75">
        <f t="shared" si="89"/>
        <v>0</v>
      </c>
    </row>
    <row r="1877" spans="1:19" x14ac:dyDescent="0.25">
      <c r="A1877" s="55"/>
      <c r="B1877" s="111"/>
      <c r="C1877" s="112"/>
      <c r="D1877" s="113"/>
      <c r="E1877" s="113"/>
      <c r="F1877" s="112"/>
      <c r="G1877" s="114"/>
      <c r="H1877" s="115"/>
      <c r="I1877" s="55"/>
      <c r="L1877" s="53" t="str">
        <f>IF(OR(F1877="", G1877=""), "", IFERROR(INDEX('Sub Contractors'!$C$11:$C$49, MATCH(F1877, 'Sub Contractors'!$B$11:$B$49, 0)), ""))</f>
        <v/>
      </c>
      <c r="M1877" s="44" t="str">
        <f t="shared" si="87"/>
        <v/>
      </c>
      <c r="O1877" s="19" t="str">
        <f>IF($B1877="", "", IF(OR($B1877&lt;'Intro &amp; Setup'!$BS$4, $B1877&gt;'Intro &amp; Setup'!$BS$2), "X", ""))</f>
        <v/>
      </c>
      <c r="Q1877" s="19" t="str">
        <f t="shared" si="88"/>
        <v/>
      </c>
      <c r="S1877" s="75">
        <f t="shared" si="89"/>
        <v>0</v>
      </c>
    </row>
    <row r="1878" spans="1:19" x14ac:dyDescent="0.25">
      <c r="A1878" s="55"/>
      <c r="B1878" s="111"/>
      <c r="C1878" s="112"/>
      <c r="D1878" s="113"/>
      <c r="E1878" s="113"/>
      <c r="F1878" s="112"/>
      <c r="G1878" s="114"/>
      <c r="H1878" s="115"/>
      <c r="I1878" s="55"/>
      <c r="L1878" s="53" t="str">
        <f>IF(OR(F1878="", G1878=""), "", IFERROR(INDEX('Sub Contractors'!$C$11:$C$49, MATCH(F1878, 'Sub Contractors'!$B$11:$B$49, 0)), ""))</f>
        <v/>
      </c>
      <c r="M1878" s="44" t="str">
        <f t="shared" si="87"/>
        <v/>
      </c>
      <c r="O1878" s="19" t="str">
        <f>IF($B1878="", "", IF(OR($B1878&lt;'Intro &amp; Setup'!$BS$4, $B1878&gt;'Intro &amp; Setup'!$BS$2), "X", ""))</f>
        <v/>
      </c>
      <c r="Q1878" s="19" t="str">
        <f t="shared" si="88"/>
        <v/>
      </c>
      <c r="S1878" s="75">
        <f t="shared" si="89"/>
        <v>0</v>
      </c>
    </row>
    <row r="1879" spans="1:19" x14ac:dyDescent="0.25">
      <c r="A1879" s="55"/>
      <c r="B1879" s="111"/>
      <c r="C1879" s="112"/>
      <c r="D1879" s="113"/>
      <c r="E1879" s="113"/>
      <c r="F1879" s="112"/>
      <c r="G1879" s="114"/>
      <c r="H1879" s="115"/>
      <c r="I1879" s="55"/>
      <c r="L1879" s="53" t="str">
        <f>IF(OR(F1879="", G1879=""), "", IFERROR(INDEX('Sub Contractors'!$C$11:$C$49, MATCH(F1879, 'Sub Contractors'!$B$11:$B$49, 0)), ""))</f>
        <v/>
      </c>
      <c r="M1879" s="44" t="str">
        <f t="shared" si="87"/>
        <v/>
      </c>
      <c r="O1879" s="19" t="str">
        <f>IF($B1879="", "", IF(OR($B1879&lt;'Intro &amp; Setup'!$BS$4, $B1879&gt;'Intro &amp; Setup'!$BS$2), "X", ""))</f>
        <v/>
      </c>
      <c r="Q1879" s="19" t="str">
        <f t="shared" si="88"/>
        <v/>
      </c>
      <c r="S1879" s="75">
        <f t="shared" si="89"/>
        <v>0</v>
      </c>
    </row>
    <row r="1880" spans="1:19" x14ac:dyDescent="0.25">
      <c r="A1880" s="55"/>
      <c r="B1880" s="111"/>
      <c r="C1880" s="112"/>
      <c r="D1880" s="113"/>
      <c r="E1880" s="113"/>
      <c r="F1880" s="112"/>
      <c r="G1880" s="114"/>
      <c r="H1880" s="115"/>
      <c r="I1880" s="55"/>
      <c r="L1880" s="53" t="str">
        <f>IF(OR(F1880="", G1880=""), "", IFERROR(INDEX('Sub Contractors'!$C$11:$C$49, MATCH(F1880, 'Sub Contractors'!$B$11:$B$49, 0)), ""))</f>
        <v/>
      </c>
      <c r="M1880" s="44" t="str">
        <f t="shared" si="87"/>
        <v/>
      </c>
      <c r="O1880" s="19" t="str">
        <f>IF($B1880="", "", IF(OR($B1880&lt;'Intro &amp; Setup'!$BS$4, $B1880&gt;'Intro &amp; Setup'!$BS$2), "X", ""))</f>
        <v/>
      </c>
      <c r="Q1880" s="19" t="str">
        <f t="shared" si="88"/>
        <v/>
      </c>
      <c r="S1880" s="75">
        <f t="shared" si="89"/>
        <v>0</v>
      </c>
    </row>
    <row r="1881" spans="1:19" x14ac:dyDescent="0.25">
      <c r="A1881" s="55"/>
      <c r="B1881" s="111"/>
      <c r="C1881" s="112"/>
      <c r="D1881" s="113"/>
      <c r="E1881" s="113"/>
      <c r="F1881" s="112"/>
      <c r="G1881" s="114"/>
      <c r="H1881" s="115"/>
      <c r="I1881" s="55"/>
      <c r="L1881" s="53" t="str">
        <f>IF(OR(F1881="", G1881=""), "", IFERROR(INDEX('Sub Contractors'!$C$11:$C$49, MATCH(F1881, 'Sub Contractors'!$B$11:$B$49, 0)), ""))</f>
        <v/>
      </c>
      <c r="M1881" s="44" t="str">
        <f t="shared" si="87"/>
        <v/>
      </c>
      <c r="O1881" s="19" t="str">
        <f>IF($B1881="", "", IF(OR($B1881&lt;'Intro &amp; Setup'!$BS$4, $B1881&gt;'Intro &amp; Setup'!$BS$2), "X", ""))</f>
        <v/>
      </c>
      <c r="Q1881" s="19" t="str">
        <f t="shared" si="88"/>
        <v/>
      </c>
      <c r="S1881" s="75">
        <f t="shared" si="89"/>
        <v>0</v>
      </c>
    </row>
    <row r="1882" spans="1:19" x14ac:dyDescent="0.25">
      <c r="A1882" s="55"/>
      <c r="B1882" s="111"/>
      <c r="C1882" s="112"/>
      <c r="D1882" s="113"/>
      <c r="E1882" s="113"/>
      <c r="F1882" s="112"/>
      <c r="G1882" s="114"/>
      <c r="H1882" s="115"/>
      <c r="I1882" s="55"/>
      <c r="L1882" s="53" t="str">
        <f>IF(OR(F1882="", G1882=""), "", IFERROR(INDEX('Sub Contractors'!$C$11:$C$49, MATCH(F1882, 'Sub Contractors'!$B$11:$B$49, 0)), ""))</f>
        <v/>
      </c>
      <c r="M1882" s="44" t="str">
        <f t="shared" si="87"/>
        <v/>
      </c>
      <c r="O1882" s="19" t="str">
        <f>IF($B1882="", "", IF(OR($B1882&lt;'Intro &amp; Setup'!$BS$4, $B1882&gt;'Intro &amp; Setup'!$BS$2), "X", ""))</f>
        <v/>
      </c>
      <c r="Q1882" s="19" t="str">
        <f t="shared" si="88"/>
        <v/>
      </c>
      <c r="S1882" s="75">
        <f t="shared" si="89"/>
        <v>0</v>
      </c>
    </row>
    <row r="1883" spans="1:19" x14ac:dyDescent="0.25">
      <c r="A1883" s="55"/>
      <c r="B1883" s="111"/>
      <c r="C1883" s="112"/>
      <c r="D1883" s="113"/>
      <c r="E1883" s="113"/>
      <c r="F1883" s="112"/>
      <c r="G1883" s="114"/>
      <c r="H1883" s="115"/>
      <c r="I1883" s="55"/>
      <c r="L1883" s="53" t="str">
        <f>IF(OR(F1883="", G1883=""), "", IFERROR(INDEX('Sub Contractors'!$C$11:$C$49, MATCH(F1883, 'Sub Contractors'!$B$11:$B$49, 0)), ""))</f>
        <v/>
      </c>
      <c r="M1883" s="44" t="str">
        <f t="shared" si="87"/>
        <v/>
      </c>
      <c r="O1883" s="19" t="str">
        <f>IF($B1883="", "", IF(OR($B1883&lt;'Intro &amp; Setup'!$BS$4, $B1883&gt;'Intro &amp; Setup'!$BS$2), "X", ""))</f>
        <v/>
      </c>
      <c r="Q1883" s="19" t="str">
        <f t="shared" si="88"/>
        <v/>
      </c>
      <c r="S1883" s="75">
        <f t="shared" si="89"/>
        <v>0</v>
      </c>
    </row>
    <row r="1884" spans="1:19" x14ac:dyDescent="0.25">
      <c r="A1884" s="55"/>
      <c r="B1884" s="111"/>
      <c r="C1884" s="112"/>
      <c r="D1884" s="113"/>
      <c r="E1884" s="113"/>
      <c r="F1884" s="112"/>
      <c r="G1884" s="114"/>
      <c r="H1884" s="115"/>
      <c r="I1884" s="55"/>
      <c r="L1884" s="53" t="str">
        <f>IF(OR(F1884="", G1884=""), "", IFERROR(INDEX('Sub Contractors'!$C$11:$C$49, MATCH(F1884, 'Sub Contractors'!$B$11:$B$49, 0)), ""))</f>
        <v/>
      </c>
      <c r="M1884" s="44" t="str">
        <f t="shared" si="87"/>
        <v/>
      </c>
      <c r="O1884" s="19" t="str">
        <f>IF($B1884="", "", IF(OR($B1884&lt;'Intro &amp; Setup'!$BS$4, $B1884&gt;'Intro &amp; Setup'!$BS$2), "X", ""))</f>
        <v/>
      </c>
      <c r="Q1884" s="19" t="str">
        <f t="shared" si="88"/>
        <v/>
      </c>
      <c r="S1884" s="75">
        <f t="shared" si="89"/>
        <v>0</v>
      </c>
    </row>
    <row r="1885" spans="1:19" x14ac:dyDescent="0.25">
      <c r="A1885" s="55"/>
      <c r="B1885" s="111"/>
      <c r="C1885" s="112"/>
      <c r="D1885" s="113"/>
      <c r="E1885" s="113"/>
      <c r="F1885" s="112"/>
      <c r="G1885" s="114"/>
      <c r="H1885" s="115"/>
      <c r="I1885" s="55"/>
      <c r="L1885" s="53" t="str">
        <f>IF(OR(F1885="", G1885=""), "", IFERROR(INDEX('Sub Contractors'!$C$11:$C$49, MATCH(F1885, 'Sub Contractors'!$B$11:$B$49, 0)), ""))</f>
        <v/>
      </c>
      <c r="M1885" s="44" t="str">
        <f t="shared" si="87"/>
        <v/>
      </c>
      <c r="O1885" s="19" t="str">
        <f>IF($B1885="", "", IF(OR($B1885&lt;'Intro &amp; Setup'!$BS$4, $B1885&gt;'Intro &amp; Setup'!$BS$2), "X", ""))</f>
        <v/>
      </c>
      <c r="Q1885" s="19" t="str">
        <f t="shared" si="88"/>
        <v/>
      </c>
      <c r="S1885" s="75">
        <f t="shared" si="89"/>
        <v>0</v>
      </c>
    </row>
    <row r="1886" spans="1:19" x14ac:dyDescent="0.25">
      <c r="A1886" s="55"/>
      <c r="B1886" s="111"/>
      <c r="C1886" s="112"/>
      <c r="D1886" s="113"/>
      <c r="E1886" s="113"/>
      <c r="F1886" s="112"/>
      <c r="G1886" s="114"/>
      <c r="H1886" s="115"/>
      <c r="I1886" s="55"/>
      <c r="L1886" s="53" t="str">
        <f>IF(OR(F1886="", G1886=""), "", IFERROR(INDEX('Sub Contractors'!$C$11:$C$49, MATCH(F1886, 'Sub Contractors'!$B$11:$B$49, 0)), ""))</f>
        <v/>
      </c>
      <c r="M1886" s="44" t="str">
        <f t="shared" si="87"/>
        <v/>
      </c>
      <c r="O1886" s="19" t="str">
        <f>IF($B1886="", "", IF(OR($B1886&lt;'Intro &amp; Setup'!$BS$4, $B1886&gt;'Intro &amp; Setup'!$BS$2), "X", ""))</f>
        <v/>
      </c>
      <c r="Q1886" s="19" t="str">
        <f t="shared" si="88"/>
        <v/>
      </c>
      <c r="S1886" s="75">
        <f t="shared" si="89"/>
        <v>0</v>
      </c>
    </row>
    <row r="1887" spans="1:19" x14ac:dyDescent="0.25">
      <c r="A1887" s="55"/>
      <c r="B1887" s="111"/>
      <c r="C1887" s="112"/>
      <c r="D1887" s="113"/>
      <c r="E1887" s="113"/>
      <c r="F1887" s="112"/>
      <c r="G1887" s="114"/>
      <c r="H1887" s="115"/>
      <c r="I1887" s="55"/>
      <c r="L1887" s="53" t="str">
        <f>IF(OR(F1887="", G1887=""), "", IFERROR(INDEX('Sub Contractors'!$C$11:$C$49, MATCH(F1887, 'Sub Contractors'!$B$11:$B$49, 0)), ""))</f>
        <v/>
      </c>
      <c r="M1887" s="44" t="str">
        <f t="shared" si="87"/>
        <v/>
      </c>
      <c r="O1887" s="19" t="str">
        <f>IF($B1887="", "", IF(OR($B1887&lt;'Intro &amp; Setup'!$BS$4, $B1887&gt;'Intro &amp; Setup'!$BS$2), "X", ""))</f>
        <v/>
      </c>
      <c r="Q1887" s="19" t="str">
        <f t="shared" si="88"/>
        <v/>
      </c>
      <c r="S1887" s="75">
        <f t="shared" si="89"/>
        <v>0</v>
      </c>
    </row>
    <row r="1888" spans="1:19" x14ac:dyDescent="0.25">
      <c r="A1888" s="55"/>
      <c r="B1888" s="111"/>
      <c r="C1888" s="112"/>
      <c r="D1888" s="113"/>
      <c r="E1888" s="113"/>
      <c r="F1888" s="112"/>
      <c r="G1888" s="114"/>
      <c r="H1888" s="115"/>
      <c r="I1888" s="55"/>
      <c r="L1888" s="53" t="str">
        <f>IF(OR(F1888="", G1888=""), "", IFERROR(INDEX('Sub Contractors'!$C$11:$C$49, MATCH(F1888, 'Sub Contractors'!$B$11:$B$49, 0)), ""))</f>
        <v/>
      </c>
      <c r="M1888" s="44" t="str">
        <f t="shared" si="87"/>
        <v/>
      </c>
      <c r="O1888" s="19" t="str">
        <f>IF($B1888="", "", IF(OR($B1888&lt;'Intro &amp; Setup'!$BS$4, $B1888&gt;'Intro &amp; Setup'!$BS$2), "X", ""))</f>
        <v/>
      </c>
      <c r="Q1888" s="19" t="str">
        <f t="shared" si="88"/>
        <v/>
      </c>
      <c r="S1888" s="75">
        <f t="shared" si="89"/>
        <v>0</v>
      </c>
    </row>
    <row r="1889" spans="1:19" x14ac:dyDescent="0.25">
      <c r="A1889" s="55"/>
      <c r="B1889" s="111"/>
      <c r="C1889" s="112"/>
      <c r="D1889" s="113"/>
      <c r="E1889" s="113"/>
      <c r="F1889" s="112"/>
      <c r="G1889" s="114"/>
      <c r="H1889" s="115"/>
      <c r="I1889" s="55"/>
      <c r="L1889" s="53" t="str">
        <f>IF(OR(F1889="", G1889=""), "", IFERROR(INDEX('Sub Contractors'!$C$11:$C$49, MATCH(F1889, 'Sub Contractors'!$B$11:$B$49, 0)), ""))</f>
        <v/>
      </c>
      <c r="M1889" s="44" t="str">
        <f t="shared" si="87"/>
        <v/>
      </c>
      <c r="O1889" s="19" t="str">
        <f>IF($B1889="", "", IF(OR($B1889&lt;'Intro &amp; Setup'!$BS$4, $B1889&gt;'Intro &amp; Setup'!$BS$2), "X", ""))</f>
        <v/>
      </c>
      <c r="Q1889" s="19" t="str">
        <f t="shared" si="88"/>
        <v/>
      </c>
      <c r="S1889" s="75">
        <f t="shared" si="89"/>
        <v>0</v>
      </c>
    </row>
    <row r="1890" spans="1:19" x14ac:dyDescent="0.25">
      <c r="A1890" s="55"/>
      <c r="B1890" s="111"/>
      <c r="C1890" s="112"/>
      <c r="D1890" s="113"/>
      <c r="E1890" s="113"/>
      <c r="F1890" s="112"/>
      <c r="G1890" s="114"/>
      <c r="H1890" s="115"/>
      <c r="I1890" s="55"/>
      <c r="L1890" s="53" t="str">
        <f>IF(OR(F1890="", G1890=""), "", IFERROR(INDEX('Sub Contractors'!$C$11:$C$49, MATCH(F1890, 'Sub Contractors'!$B$11:$B$49, 0)), ""))</f>
        <v/>
      </c>
      <c r="M1890" s="44" t="str">
        <f t="shared" si="87"/>
        <v/>
      </c>
      <c r="O1890" s="19" t="str">
        <f>IF($B1890="", "", IF(OR($B1890&lt;'Intro &amp; Setup'!$BS$4, $B1890&gt;'Intro &amp; Setup'!$BS$2), "X", ""))</f>
        <v/>
      </c>
      <c r="Q1890" s="19" t="str">
        <f t="shared" si="88"/>
        <v/>
      </c>
      <c r="S1890" s="75">
        <f t="shared" si="89"/>
        <v>0</v>
      </c>
    </row>
    <row r="1891" spans="1:19" x14ac:dyDescent="0.25">
      <c r="A1891" s="55"/>
      <c r="B1891" s="111"/>
      <c r="C1891" s="112"/>
      <c r="D1891" s="113"/>
      <c r="E1891" s="113"/>
      <c r="F1891" s="112"/>
      <c r="G1891" s="114"/>
      <c r="H1891" s="115"/>
      <c r="I1891" s="55"/>
      <c r="L1891" s="53" t="str">
        <f>IF(OR(F1891="", G1891=""), "", IFERROR(INDEX('Sub Contractors'!$C$11:$C$49, MATCH(F1891, 'Sub Contractors'!$B$11:$B$49, 0)), ""))</f>
        <v/>
      </c>
      <c r="M1891" s="44" t="str">
        <f t="shared" si="87"/>
        <v/>
      </c>
      <c r="O1891" s="19" t="str">
        <f>IF($B1891="", "", IF(OR($B1891&lt;'Intro &amp; Setup'!$BS$4, $B1891&gt;'Intro &amp; Setup'!$BS$2), "X", ""))</f>
        <v/>
      </c>
      <c r="Q1891" s="19" t="str">
        <f t="shared" si="88"/>
        <v/>
      </c>
      <c r="S1891" s="75">
        <f t="shared" si="89"/>
        <v>0</v>
      </c>
    </row>
    <row r="1892" spans="1:19" x14ac:dyDescent="0.25">
      <c r="A1892" s="55"/>
      <c r="B1892" s="111"/>
      <c r="C1892" s="112"/>
      <c r="D1892" s="113"/>
      <c r="E1892" s="113"/>
      <c r="F1892" s="112"/>
      <c r="G1892" s="114"/>
      <c r="H1892" s="115"/>
      <c r="I1892" s="55"/>
      <c r="L1892" s="53" t="str">
        <f>IF(OR(F1892="", G1892=""), "", IFERROR(INDEX('Sub Contractors'!$C$11:$C$49, MATCH(F1892, 'Sub Contractors'!$B$11:$B$49, 0)), ""))</f>
        <v/>
      </c>
      <c r="M1892" s="44" t="str">
        <f t="shared" si="87"/>
        <v/>
      </c>
      <c r="O1892" s="19" t="str">
        <f>IF($B1892="", "", IF(OR($B1892&lt;'Intro &amp; Setup'!$BS$4, $B1892&gt;'Intro &amp; Setup'!$BS$2), "X", ""))</f>
        <v/>
      </c>
      <c r="Q1892" s="19" t="str">
        <f t="shared" si="88"/>
        <v/>
      </c>
      <c r="S1892" s="75">
        <f t="shared" si="89"/>
        <v>0</v>
      </c>
    </row>
    <row r="1893" spans="1:19" x14ac:dyDescent="0.25">
      <c r="A1893" s="55"/>
      <c r="B1893" s="111"/>
      <c r="C1893" s="112"/>
      <c r="D1893" s="113"/>
      <c r="E1893" s="113"/>
      <c r="F1893" s="112"/>
      <c r="G1893" s="114"/>
      <c r="H1893" s="115"/>
      <c r="I1893" s="55"/>
      <c r="L1893" s="53" t="str">
        <f>IF(OR(F1893="", G1893=""), "", IFERROR(INDEX('Sub Contractors'!$C$11:$C$49, MATCH(F1893, 'Sub Contractors'!$B$11:$B$49, 0)), ""))</f>
        <v/>
      </c>
      <c r="M1893" s="44" t="str">
        <f t="shared" si="87"/>
        <v/>
      </c>
      <c r="O1893" s="19" t="str">
        <f>IF($B1893="", "", IF(OR($B1893&lt;'Intro &amp; Setup'!$BS$4, $B1893&gt;'Intro &amp; Setup'!$BS$2), "X", ""))</f>
        <v/>
      </c>
      <c r="Q1893" s="19" t="str">
        <f t="shared" si="88"/>
        <v/>
      </c>
      <c r="S1893" s="75">
        <f t="shared" si="89"/>
        <v>0</v>
      </c>
    </row>
    <row r="1894" spans="1:19" x14ac:dyDescent="0.25">
      <c r="A1894" s="55"/>
      <c r="B1894" s="111"/>
      <c r="C1894" s="112"/>
      <c r="D1894" s="113"/>
      <c r="E1894" s="113"/>
      <c r="F1894" s="112"/>
      <c r="G1894" s="114"/>
      <c r="H1894" s="115"/>
      <c r="I1894" s="55"/>
      <c r="L1894" s="53" t="str">
        <f>IF(OR(F1894="", G1894=""), "", IFERROR(INDEX('Sub Contractors'!$C$11:$C$49, MATCH(F1894, 'Sub Contractors'!$B$11:$B$49, 0)), ""))</f>
        <v/>
      </c>
      <c r="M1894" s="44" t="str">
        <f t="shared" si="87"/>
        <v/>
      </c>
      <c r="O1894" s="19" t="str">
        <f>IF($B1894="", "", IF(OR($B1894&lt;'Intro &amp; Setup'!$BS$4, $B1894&gt;'Intro &amp; Setup'!$BS$2), "X", ""))</f>
        <v/>
      </c>
      <c r="Q1894" s="19" t="str">
        <f t="shared" si="88"/>
        <v/>
      </c>
      <c r="S1894" s="75">
        <f t="shared" si="89"/>
        <v>0</v>
      </c>
    </row>
    <row r="1895" spans="1:19" x14ac:dyDescent="0.25">
      <c r="A1895" s="55"/>
      <c r="B1895" s="111"/>
      <c r="C1895" s="112"/>
      <c r="D1895" s="113"/>
      <c r="E1895" s="113"/>
      <c r="F1895" s="112"/>
      <c r="G1895" s="114"/>
      <c r="H1895" s="115"/>
      <c r="I1895" s="55"/>
      <c r="L1895" s="53" t="str">
        <f>IF(OR(F1895="", G1895=""), "", IFERROR(INDEX('Sub Contractors'!$C$11:$C$49, MATCH(F1895, 'Sub Contractors'!$B$11:$B$49, 0)), ""))</f>
        <v/>
      </c>
      <c r="M1895" s="44" t="str">
        <f t="shared" si="87"/>
        <v/>
      </c>
      <c r="O1895" s="19" t="str">
        <f>IF($B1895="", "", IF(OR($B1895&lt;'Intro &amp; Setup'!$BS$4, $B1895&gt;'Intro &amp; Setup'!$BS$2), "X", ""))</f>
        <v/>
      </c>
      <c r="Q1895" s="19" t="str">
        <f t="shared" si="88"/>
        <v/>
      </c>
      <c r="S1895" s="75">
        <f t="shared" si="89"/>
        <v>0</v>
      </c>
    </row>
    <row r="1896" spans="1:19" x14ac:dyDescent="0.25">
      <c r="A1896" s="55"/>
      <c r="B1896" s="111"/>
      <c r="C1896" s="112"/>
      <c r="D1896" s="113"/>
      <c r="E1896" s="113"/>
      <c r="F1896" s="112"/>
      <c r="G1896" s="114"/>
      <c r="H1896" s="115"/>
      <c r="I1896" s="55"/>
      <c r="L1896" s="53" t="str">
        <f>IF(OR(F1896="", G1896=""), "", IFERROR(INDEX('Sub Contractors'!$C$11:$C$49, MATCH(F1896, 'Sub Contractors'!$B$11:$B$49, 0)), ""))</f>
        <v/>
      </c>
      <c r="M1896" s="44" t="str">
        <f t="shared" si="87"/>
        <v/>
      </c>
      <c r="O1896" s="19" t="str">
        <f>IF($B1896="", "", IF(OR($B1896&lt;'Intro &amp; Setup'!$BS$4, $B1896&gt;'Intro &amp; Setup'!$BS$2), "X", ""))</f>
        <v/>
      </c>
      <c r="Q1896" s="19" t="str">
        <f t="shared" si="88"/>
        <v/>
      </c>
      <c r="S1896" s="75">
        <f t="shared" si="89"/>
        <v>0</v>
      </c>
    </row>
    <row r="1897" spans="1:19" x14ac:dyDescent="0.25">
      <c r="A1897" s="55"/>
      <c r="B1897" s="111"/>
      <c r="C1897" s="112"/>
      <c r="D1897" s="113"/>
      <c r="E1897" s="113"/>
      <c r="F1897" s="112"/>
      <c r="G1897" s="114"/>
      <c r="H1897" s="115"/>
      <c r="I1897" s="55"/>
      <c r="L1897" s="53" t="str">
        <f>IF(OR(F1897="", G1897=""), "", IFERROR(INDEX('Sub Contractors'!$C$11:$C$49, MATCH(F1897, 'Sub Contractors'!$B$11:$B$49, 0)), ""))</f>
        <v/>
      </c>
      <c r="M1897" s="44" t="str">
        <f t="shared" si="87"/>
        <v/>
      </c>
      <c r="O1897" s="19" t="str">
        <f>IF($B1897="", "", IF(OR($B1897&lt;'Intro &amp; Setup'!$BS$4, $B1897&gt;'Intro &amp; Setup'!$BS$2), "X", ""))</f>
        <v/>
      </c>
      <c r="Q1897" s="19" t="str">
        <f t="shared" si="88"/>
        <v/>
      </c>
      <c r="S1897" s="75">
        <f t="shared" si="89"/>
        <v>0</v>
      </c>
    </row>
    <row r="1898" spans="1:19" x14ac:dyDescent="0.25">
      <c r="A1898" s="55"/>
      <c r="B1898" s="111"/>
      <c r="C1898" s="112"/>
      <c r="D1898" s="113"/>
      <c r="E1898" s="113"/>
      <c r="F1898" s="112"/>
      <c r="G1898" s="114"/>
      <c r="H1898" s="115"/>
      <c r="I1898" s="55"/>
      <c r="L1898" s="53" t="str">
        <f>IF(OR(F1898="", G1898=""), "", IFERROR(INDEX('Sub Contractors'!$C$11:$C$49, MATCH(F1898, 'Sub Contractors'!$B$11:$B$49, 0)), ""))</f>
        <v/>
      </c>
      <c r="M1898" s="44" t="str">
        <f t="shared" si="87"/>
        <v/>
      </c>
      <c r="O1898" s="19" t="str">
        <f>IF($B1898="", "", IF(OR($B1898&lt;'Intro &amp; Setup'!$BS$4, $B1898&gt;'Intro &amp; Setup'!$BS$2), "X", ""))</f>
        <v/>
      </c>
      <c r="Q1898" s="19" t="str">
        <f t="shared" si="88"/>
        <v/>
      </c>
      <c r="S1898" s="75">
        <f t="shared" si="89"/>
        <v>0</v>
      </c>
    </row>
    <row r="1899" spans="1:19" x14ac:dyDescent="0.25">
      <c r="A1899" s="55"/>
      <c r="B1899" s="111"/>
      <c r="C1899" s="112"/>
      <c r="D1899" s="113"/>
      <c r="E1899" s="113"/>
      <c r="F1899" s="112"/>
      <c r="G1899" s="114"/>
      <c r="H1899" s="115"/>
      <c r="I1899" s="55"/>
      <c r="L1899" s="53" t="str">
        <f>IF(OR(F1899="", G1899=""), "", IFERROR(INDEX('Sub Contractors'!$C$11:$C$49, MATCH(F1899, 'Sub Contractors'!$B$11:$B$49, 0)), ""))</f>
        <v/>
      </c>
      <c r="M1899" s="44" t="str">
        <f t="shared" si="87"/>
        <v/>
      </c>
      <c r="O1899" s="19" t="str">
        <f>IF($B1899="", "", IF(OR($B1899&lt;'Intro &amp; Setup'!$BS$4, $B1899&gt;'Intro &amp; Setup'!$BS$2), "X", ""))</f>
        <v/>
      </c>
      <c r="Q1899" s="19" t="str">
        <f t="shared" si="88"/>
        <v/>
      </c>
      <c r="S1899" s="75">
        <f t="shared" si="89"/>
        <v>0</v>
      </c>
    </row>
    <row r="1900" spans="1:19" x14ac:dyDescent="0.25">
      <c r="A1900" s="55"/>
      <c r="B1900" s="111"/>
      <c r="C1900" s="112"/>
      <c r="D1900" s="113"/>
      <c r="E1900" s="113"/>
      <c r="F1900" s="112"/>
      <c r="G1900" s="114"/>
      <c r="H1900" s="115"/>
      <c r="I1900" s="55"/>
      <c r="L1900" s="53" t="str">
        <f>IF(OR(F1900="", G1900=""), "", IFERROR(INDEX('Sub Contractors'!$C$11:$C$49, MATCH(F1900, 'Sub Contractors'!$B$11:$B$49, 0)), ""))</f>
        <v/>
      </c>
      <c r="M1900" s="44" t="str">
        <f t="shared" si="87"/>
        <v/>
      </c>
      <c r="O1900" s="19" t="str">
        <f>IF($B1900="", "", IF(OR($B1900&lt;'Intro &amp; Setup'!$BS$4, $B1900&gt;'Intro &amp; Setup'!$BS$2), "X", ""))</f>
        <v/>
      </c>
      <c r="Q1900" s="19" t="str">
        <f t="shared" si="88"/>
        <v/>
      </c>
      <c r="S1900" s="75">
        <f t="shared" si="89"/>
        <v>0</v>
      </c>
    </row>
    <row r="1901" spans="1:19" x14ac:dyDescent="0.25">
      <c r="A1901" s="55"/>
      <c r="B1901" s="111"/>
      <c r="C1901" s="112"/>
      <c r="D1901" s="113"/>
      <c r="E1901" s="113"/>
      <c r="F1901" s="112"/>
      <c r="G1901" s="114"/>
      <c r="H1901" s="115"/>
      <c r="I1901" s="55"/>
      <c r="L1901" s="53" t="str">
        <f>IF(OR(F1901="", G1901=""), "", IFERROR(INDEX('Sub Contractors'!$C$11:$C$49, MATCH(F1901, 'Sub Contractors'!$B$11:$B$49, 0)), ""))</f>
        <v/>
      </c>
      <c r="M1901" s="44" t="str">
        <f t="shared" si="87"/>
        <v/>
      </c>
      <c r="O1901" s="19" t="str">
        <f>IF($B1901="", "", IF(OR($B1901&lt;'Intro &amp; Setup'!$BS$4, $B1901&gt;'Intro &amp; Setup'!$BS$2), "X", ""))</f>
        <v/>
      </c>
      <c r="Q1901" s="19" t="str">
        <f t="shared" si="88"/>
        <v/>
      </c>
      <c r="S1901" s="75">
        <f t="shared" si="89"/>
        <v>0</v>
      </c>
    </row>
    <row r="1902" spans="1:19" x14ac:dyDescent="0.25">
      <c r="A1902" s="55"/>
      <c r="B1902" s="111"/>
      <c r="C1902" s="112"/>
      <c r="D1902" s="113"/>
      <c r="E1902" s="113"/>
      <c r="F1902" s="112"/>
      <c r="G1902" s="114"/>
      <c r="H1902" s="115"/>
      <c r="I1902" s="55"/>
      <c r="L1902" s="53" t="str">
        <f>IF(OR(F1902="", G1902=""), "", IFERROR(INDEX('Sub Contractors'!$C$11:$C$49, MATCH(F1902, 'Sub Contractors'!$B$11:$B$49, 0)), ""))</f>
        <v/>
      </c>
      <c r="M1902" s="44" t="str">
        <f t="shared" si="87"/>
        <v/>
      </c>
      <c r="O1902" s="19" t="str">
        <f>IF($B1902="", "", IF(OR($B1902&lt;'Intro &amp; Setup'!$BS$4, $B1902&gt;'Intro &amp; Setup'!$BS$2), "X", ""))</f>
        <v/>
      </c>
      <c r="Q1902" s="19" t="str">
        <f t="shared" si="88"/>
        <v/>
      </c>
      <c r="S1902" s="75">
        <f t="shared" si="89"/>
        <v>0</v>
      </c>
    </row>
    <row r="1903" spans="1:19" x14ac:dyDescent="0.25">
      <c r="A1903" s="55"/>
      <c r="B1903" s="111"/>
      <c r="C1903" s="112"/>
      <c r="D1903" s="113"/>
      <c r="E1903" s="113"/>
      <c r="F1903" s="112"/>
      <c r="G1903" s="114"/>
      <c r="H1903" s="115"/>
      <c r="I1903" s="55"/>
      <c r="L1903" s="53" t="str">
        <f>IF(OR(F1903="", G1903=""), "", IFERROR(INDEX('Sub Contractors'!$C$11:$C$49, MATCH(F1903, 'Sub Contractors'!$B$11:$B$49, 0)), ""))</f>
        <v/>
      </c>
      <c r="M1903" s="44" t="str">
        <f t="shared" si="87"/>
        <v/>
      </c>
      <c r="O1903" s="19" t="str">
        <f>IF($B1903="", "", IF(OR($B1903&lt;'Intro &amp; Setup'!$BS$4, $B1903&gt;'Intro &amp; Setup'!$BS$2), "X", ""))</f>
        <v/>
      </c>
      <c r="Q1903" s="19" t="str">
        <f t="shared" si="88"/>
        <v/>
      </c>
      <c r="S1903" s="75">
        <f t="shared" si="89"/>
        <v>0</v>
      </c>
    </row>
    <row r="1904" spans="1:19" x14ac:dyDescent="0.25">
      <c r="A1904" s="55"/>
      <c r="B1904" s="111"/>
      <c r="C1904" s="112"/>
      <c r="D1904" s="113"/>
      <c r="E1904" s="113"/>
      <c r="F1904" s="112"/>
      <c r="G1904" s="114"/>
      <c r="H1904" s="115"/>
      <c r="I1904" s="55"/>
      <c r="L1904" s="53" t="str">
        <f>IF(OR(F1904="", G1904=""), "", IFERROR(INDEX('Sub Contractors'!$C$11:$C$49, MATCH(F1904, 'Sub Contractors'!$B$11:$B$49, 0)), ""))</f>
        <v/>
      </c>
      <c r="M1904" s="44" t="str">
        <f t="shared" si="87"/>
        <v/>
      </c>
      <c r="O1904" s="19" t="str">
        <f>IF($B1904="", "", IF(OR($B1904&lt;'Intro &amp; Setup'!$BS$4, $B1904&gt;'Intro &amp; Setup'!$BS$2), "X", ""))</f>
        <v/>
      </c>
      <c r="Q1904" s="19" t="str">
        <f t="shared" si="88"/>
        <v/>
      </c>
      <c r="S1904" s="75">
        <f t="shared" si="89"/>
        <v>0</v>
      </c>
    </row>
    <row r="1905" spans="1:19" x14ac:dyDescent="0.25">
      <c r="A1905" s="55"/>
      <c r="B1905" s="111"/>
      <c r="C1905" s="112"/>
      <c r="D1905" s="113"/>
      <c r="E1905" s="113"/>
      <c r="F1905" s="112"/>
      <c r="G1905" s="114"/>
      <c r="H1905" s="115"/>
      <c r="I1905" s="55"/>
      <c r="L1905" s="53" t="str">
        <f>IF(OR(F1905="", G1905=""), "", IFERROR(INDEX('Sub Contractors'!$C$11:$C$49, MATCH(F1905, 'Sub Contractors'!$B$11:$B$49, 0)), ""))</f>
        <v/>
      </c>
      <c r="M1905" s="44" t="str">
        <f t="shared" si="87"/>
        <v/>
      </c>
      <c r="O1905" s="19" t="str">
        <f>IF($B1905="", "", IF(OR($B1905&lt;'Intro &amp; Setup'!$BS$4, $B1905&gt;'Intro &amp; Setup'!$BS$2), "X", ""))</f>
        <v/>
      </c>
      <c r="Q1905" s="19" t="str">
        <f t="shared" si="88"/>
        <v/>
      </c>
      <c r="S1905" s="75">
        <f t="shared" si="89"/>
        <v>0</v>
      </c>
    </row>
    <row r="1906" spans="1:19" x14ac:dyDescent="0.25">
      <c r="A1906" s="55"/>
      <c r="B1906" s="111"/>
      <c r="C1906" s="112"/>
      <c r="D1906" s="113"/>
      <c r="E1906" s="113"/>
      <c r="F1906" s="112"/>
      <c r="G1906" s="114"/>
      <c r="H1906" s="115"/>
      <c r="I1906" s="55"/>
      <c r="L1906" s="53" t="str">
        <f>IF(OR(F1906="", G1906=""), "", IFERROR(INDEX('Sub Contractors'!$C$11:$C$49, MATCH(F1906, 'Sub Contractors'!$B$11:$B$49, 0)), ""))</f>
        <v/>
      </c>
      <c r="M1906" s="44" t="str">
        <f t="shared" si="87"/>
        <v/>
      </c>
      <c r="O1906" s="19" t="str">
        <f>IF($B1906="", "", IF(OR($B1906&lt;'Intro &amp; Setup'!$BS$4, $B1906&gt;'Intro &amp; Setup'!$BS$2), "X", ""))</f>
        <v/>
      </c>
      <c r="Q1906" s="19" t="str">
        <f t="shared" si="88"/>
        <v/>
      </c>
      <c r="S1906" s="75">
        <f t="shared" si="89"/>
        <v>0</v>
      </c>
    </row>
    <row r="1907" spans="1:19" x14ac:dyDescent="0.25">
      <c r="A1907" s="55"/>
      <c r="B1907" s="111"/>
      <c r="C1907" s="112"/>
      <c r="D1907" s="113"/>
      <c r="E1907" s="113"/>
      <c r="F1907" s="112"/>
      <c r="G1907" s="114"/>
      <c r="H1907" s="115"/>
      <c r="I1907" s="55"/>
      <c r="L1907" s="53" t="str">
        <f>IF(OR(F1907="", G1907=""), "", IFERROR(INDEX('Sub Contractors'!$C$11:$C$49, MATCH(F1907, 'Sub Contractors'!$B$11:$B$49, 0)), ""))</f>
        <v/>
      </c>
      <c r="M1907" s="44" t="str">
        <f t="shared" si="87"/>
        <v/>
      </c>
      <c r="O1907" s="19" t="str">
        <f>IF($B1907="", "", IF(OR($B1907&lt;'Intro &amp; Setup'!$BS$4, $B1907&gt;'Intro &amp; Setup'!$BS$2), "X", ""))</f>
        <v/>
      </c>
      <c r="Q1907" s="19" t="str">
        <f t="shared" si="88"/>
        <v/>
      </c>
      <c r="S1907" s="75">
        <f t="shared" si="89"/>
        <v>0</v>
      </c>
    </row>
    <row r="1908" spans="1:19" x14ac:dyDescent="0.25">
      <c r="A1908" s="55"/>
      <c r="B1908" s="111"/>
      <c r="C1908" s="112"/>
      <c r="D1908" s="113"/>
      <c r="E1908" s="113"/>
      <c r="F1908" s="112"/>
      <c r="G1908" s="114"/>
      <c r="H1908" s="115"/>
      <c r="I1908" s="55"/>
      <c r="L1908" s="53" t="str">
        <f>IF(OR(F1908="", G1908=""), "", IFERROR(INDEX('Sub Contractors'!$C$11:$C$49, MATCH(F1908, 'Sub Contractors'!$B$11:$B$49, 0)), ""))</f>
        <v/>
      </c>
      <c r="M1908" s="44" t="str">
        <f t="shared" si="87"/>
        <v/>
      </c>
      <c r="O1908" s="19" t="str">
        <f>IF($B1908="", "", IF(OR($B1908&lt;'Intro &amp; Setup'!$BS$4, $B1908&gt;'Intro &amp; Setup'!$BS$2), "X", ""))</f>
        <v/>
      </c>
      <c r="Q1908" s="19" t="str">
        <f t="shared" si="88"/>
        <v/>
      </c>
      <c r="S1908" s="75">
        <f t="shared" si="89"/>
        <v>0</v>
      </c>
    </row>
    <row r="1909" spans="1:19" x14ac:dyDescent="0.25">
      <c r="A1909" s="55"/>
      <c r="B1909" s="111"/>
      <c r="C1909" s="112"/>
      <c r="D1909" s="113"/>
      <c r="E1909" s="113"/>
      <c r="F1909" s="112"/>
      <c r="G1909" s="114"/>
      <c r="H1909" s="115"/>
      <c r="I1909" s="55"/>
      <c r="L1909" s="53" t="str">
        <f>IF(OR(F1909="", G1909=""), "", IFERROR(INDEX('Sub Contractors'!$C$11:$C$49, MATCH(F1909, 'Sub Contractors'!$B$11:$B$49, 0)), ""))</f>
        <v/>
      </c>
      <c r="M1909" s="44" t="str">
        <f t="shared" si="87"/>
        <v/>
      </c>
      <c r="O1909" s="19" t="str">
        <f>IF($B1909="", "", IF(OR($B1909&lt;'Intro &amp; Setup'!$BS$4, $B1909&gt;'Intro &amp; Setup'!$BS$2), "X", ""))</f>
        <v/>
      </c>
      <c r="Q1909" s="19" t="str">
        <f t="shared" si="88"/>
        <v/>
      </c>
      <c r="S1909" s="75">
        <f t="shared" si="89"/>
        <v>0</v>
      </c>
    </row>
    <row r="1910" spans="1:19" x14ac:dyDescent="0.25">
      <c r="A1910" s="55"/>
      <c r="B1910" s="111"/>
      <c r="C1910" s="112"/>
      <c r="D1910" s="113"/>
      <c r="E1910" s="113"/>
      <c r="F1910" s="112"/>
      <c r="G1910" s="114"/>
      <c r="H1910" s="115"/>
      <c r="I1910" s="55"/>
      <c r="L1910" s="53" t="str">
        <f>IF(OR(F1910="", G1910=""), "", IFERROR(INDEX('Sub Contractors'!$C$11:$C$49, MATCH(F1910, 'Sub Contractors'!$B$11:$B$49, 0)), ""))</f>
        <v/>
      </c>
      <c r="M1910" s="44" t="str">
        <f t="shared" si="87"/>
        <v/>
      </c>
      <c r="O1910" s="19" t="str">
        <f>IF($B1910="", "", IF(OR($B1910&lt;'Intro &amp; Setup'!$BS$4, $B1910&gt;'Intro &amp; Setup'!$BS$2), "X", ""))</f>
        <v/>
      </c>
      <c r="Q1910" s="19" t="str">
        <f t="shared" si="88"/>
        <v/>
      </c>
      <c r="S1910" s="75">
        <f t="shared" si="89"/>
        <v>0</v>
      </c>
    </row>
    <row r="1911" spans="1:19" x14ac:dyDescent="0.25">
      <c r="A1911" s="55"/>
      <c r="B1911" s="111"/>
      <c r="C1911" s="112"/>
      <c r="D1911" s="113"/>
      <c r="E1911" s="113"/>
      <c r="F1911" s="112"/>
      <c r="G1911" s="114"/>
      <c r="H1911" s="115"/>
      <c r="I1911" s="55"/>
      <c r="L1911" s="53" t="str">
        <f>IF(OR(F1911="", G1911=""), "", IFERROR(INDEX('Sub Contractors'!$C$11:$C$49, MATCH(F1911, 'Sub Contractors'!$B$11:$B$49, 0)), ""))</f>
        <v/>
      </c>
      <c r="M1911" s="44" t="str">
        <f t="shared" si="87"/>
        <v/>
      </c>
      <c r="O1911" s="19" t="str">
        <f>IF($B1911="", "", IF(OR($B1911&lt;'Intro &amp; Setup'!$BS$4, $B1911&gt;'Intro &amp; Setup'!$BS$2), "X", ""))</f>
        <v/>
      </c>
      <c r="Q1911" s="19" t="str">
        <f t="shared" si="88"/>
        <v/>
      </c>
      <c r="S1911" s="75">
        <f t="shared" si="89"/>
        <v>0</v>
      </c>
    </row>
    <row r="1912" spans="1:19" x14ac:dyDescent="0.25">
      <c r="A1912" s="55"/>
      <c r="B1912" s="111"/>
      <c r="C1912" s="112"/>
      <c r="D1912" s="113"/>
      <c r="E1912" s="113"/>
      <c r="F1912" s="112"/>
      <c r="G1912" s="114"/>
      <c r="H1912" s="115"/>
      <c r="I1912" s="55"/>
      <c r="L1912" s="53" t="str">
        <f>IF(OR(F1912="", G1912=""), "", IFERROR(INDEX('Sub Contractors'!$C$11:$C$49, MATCH(F1912, 'Sub Contractors'!$B$11:$B$49, 0)), ""))</f>
        <v/>
      </c>
      <c r="M1912" s="44" t="str">
        <f t="shared" si="87"/>
        <v/>
      </c>
      <c r="O1912" s="19" t="str">
        <f>IF($B1912="", "", IF(OR($B1912&lt;'Intro &amp; Setup'!$BS$4, $B1912&gt;'Intro &amp; Setup'!$BS$2), "X", ""))</f>
        <v/>
      </c>
      <c r="Q1912" s="19" t="str">
        <f t="shared" si="88"/>
        <v/>
      </c>
      <c r="S1912" s="75">
        <f t="shared" si="89"/>
        <v>0</v>
      </c>
    </row>
    <row r="1913" spans="1:19" x14ac:dyDescent="0.25">
      <c r="A1913" s="55"/>
      <c r="B1913" s="111"/>
      <c r="C1913" s="112"/>
      <c r="D1913" s="113"/>
      <c r="E1913" s="113"/>
      <c r="F1913" s="112"/>
      <c r="G1913" s="114"/>
      <c r="H1913" s="115"/>
      <c r="I1913" s="55"/>
      <c r="L1913" s="53" t="str">
        <f>IF(OR(F1913="", G1913=""), "", IFERROR(INDEX('Sub Contractors'!$C$11:$C$49, MATCH(F1913, 'Sub Contractors'!$B$11:$B$49, 0)), ""))</f>
        <v/>
      </c>
      <c r="M1913" s="44" t="str">
        <f t="shared" si="87"/>
        <v/>
      </c>
      <c r="O1913" s="19" t="str">
        <f>IF($B1913="", "", IF(OR($B1913&lt;'Intro &amp; Setup'!$BS$4, $B1913&gt;'Intro &amp; Setup'!$BS$2), "X", ""))</f>
        <v/>
      </c>
      <c r="Q1913" s="19" t="str">
        <f t="shared" si="88"/>
        <v/>
      </c>
      <c r="S1913" s="75">
        <f t="shared" si="89"/>
        <v>0</v>
      </c>
    </row>
    <row r="1914" spans="1:19" x14ac:dyDescent="0.25">
      <c r="A1914" s="55"/>
      <c r="B1914" s="111"/>
      <c r="C1914" s="112"/>
      <c r="D1914" s="113"/>
      <c r="E1914" s="113"/>
      <c r="F1914" s="112"/>
      <c r="G1914" s="114"/>
      <c r="H1914" s="115"/>
      <c r="I1914" s="55"/>
      <c r="L1914" s="53" t="str">
        <f>IF(OR(F1914="", G1914=""), "", IFERROR(INDEX('Sub Contractors'!$C$11:$C$49, MATCH(F1914, 'Sub Contractors'!$B$11:$B$49, 0)), ""))</f>
        <v/>
      </c>
      <c r="M1914" s="44" t="str">
        <f t="shared" si="87"/>
        <v/>
      </c>
      <c r="O1914" s="19" t="str">
        <f>IF($B1914="", "", IF(OR($B1914&lt;'Intro &amp; Setup'!$BS$4, $B1914&gt;'Intro &amp; Setup'!$BS$2), "X", ""))</f>
        <v/>
      </c>
      <c r="Q1914" s="19" t="str">
        <f t="shared" si="88"/>
        <v/>
      </c>
      <c r="S1914" s="75">
        <f t="shared" si="89"/>
        <v>0</v>
      </c>
    </row>
    <row r="1915" spans="1:19" x14ac:dyDescent="0.25">
      <c r="A1915" s="55"/>
      <c r="B1915" s="111"/>
      <c r="C1915" s="112"/>
      <c r="D1915" s="113"/>
      <c r="E1915" s="113"/>
      <c r="F1915" s="112"/>
      <c r="G1915" s="114"/>
      <c r="H1915" s="115"/>
      <c r="I1915" s="55"/>
      <c r="L1915" s="53" t="str">
        <f>IF(OR(F1915="", G1915=""), "", IFERROR(INDEX('Sub Contractors'!$C$11:$C$49, MATCH(F1915, 'Sub Contractors'!$B$11:$B$49, 0)), ""))</f>
        <v/>
      </c>
      <c r="M1915" s="44" t="str">
        <f t="shared" si="87"/>
        <v/>
      </c>
      <c r="O1915" s="19" t="str">
        <f>IF($B1915="", "", IF(OR($B1915&lt;'Intro &amp; Setup'!$BS$4, $B1915&gt;'Intro &amp; Setup'!$BS$2), "X", ""))</f>
        <v/>
      </c>
      <c r="Q1915" s="19" t="str">
        <f t="shared" si="88"/>
        <v/>
      </c>
      <c r="S1915" s="75">
        <f t="shared" si="89"/>
        <v>0</v>
      </c>
    </row>
    <row r="1916" spans="1:19" x14ac:dyDescent="0.25">
      <c r="A1916" s="55"/>
      <c r="B1916" s="111"/>
      <c r="C1916" s="112"/>
      <c r="D1916" s="113"/>
      <c r="E1916" s="113"/>
      <c r="F1916" s="112"/>
      <c r="G1916" s="114"/>
      <c r="H1916" s="115"/>
      <c r="I1916" s="55"/>
      <c r="L1916" s="53" t="str">
        <f>IF(OR(F1916="", G1916=""), "", IFERROR(INDEX('Sub Contractors'!$C$11:$C$49, MATCH(F1916, 'Sub Contractors'!$B$11:$B$49, 0)), ""))</f>
        <v/>
      </c>
      <c r="M1916" s="44" t="str">
        <f t="shared" si="87"/>
        <v/>
      </c>
      <c r="O1916" s="19" t="str">
        <f>IF($B1916="", "", IF(OR($B1916&lt;'Intro &amp; Setup'!$BS$4, $B1916&gt;'Intro &amp; Setup'!$BS$2), "X", ""))</f>
        <v/>
      </c>
      <c r="Q1916" s="19" t="str">
        <f t="shared" si="88"/>
        <v/>
      </c>
      <c r="S1916" s="75">
        <f t="shared" si="89"/>
        <v>0</v>
      </c>
    </row>
    <row r="1917" spans="1:19" x14ac:dyDescent="0.25">
      <c r="A1917" s="55"/>
      <c r="B1917" s="111"/>
      <c r="C1917" s="112"/>
      <c r="D1917" s="113"/>
      <c r="E1917" s="113"/>
      <c r="F1917" s="112"/>
      <c r="G1917" s="114"/>
      <c r="H1917" s="115"/>
      <c r="I1917" s="55"/>
      <c r="L1917" s="53" t="str">
        <f>IF(OR(F1917="", G1917=""), "", IFERROR(INDEX('Sub Contractors'!$C$11:$C$49, MATCH(F1917, 'Sub Contractors'!$B$11:$B$49, 0)), ""))</f>
        <v/>
      </c>
      <c r="M1917" s="44" t="str">
        <f t="shared" si="87"/>
        <v/>
      </c>
      <c r="O1917" s="19" t="str">
        <f>IF($B1917="", "", IF(OR($B1917&lt;'Intro &amp; Setup'!$BS$4, $B1917&gt;'Intro &amp; Setup'!$BS$2), "X", ""))</f>
        <v/>
      </c>
      <c r="Q1917" s="19" t="str">
        <f t="shared" si="88"/>
        <v/>
      </c>
      <c r="S1917" s="75">
        <f t="shared" si="89"/>
        <v>0</v>
      </c>
    </row>
    <row r="1918" spans="1:19" x14ac:dyDescent="0.25">
      <c r="A1918" s="55"/>
      <c r="B1918" s="111"/>
      <c r="C1918" s="112"/>
      <c r="D1918" s="113"/>
      <c r="E1918" s="113"/>
      <c r="F1918" s="112"/>
      <c r="G1918" s="114"/>
      <c r="H1918" s="115"/>
      <c r="I1918" s="55"/>
      <c r="L1918" s="53" t="str">
        <f>IF(OR(F1918="", G1918=""), "", IFERROR(INDEX('Sub Contractors'!$C$11:$C$49, MATCH(F1918, 'Sub Contractors'!$B$11:$B$49, 0)), ""))</f>
        <v/>
      </c>
      <c r="M1918" s="44" t="str">
        <f t="shared" si="87"/>
        <v/>
      </c>
      <c r="O1918" s="19" t="str">
        <f>IF($B1918="", "", IF(OR($B1918&lt;'Intro &amp; Setup'!$BS$4, $B1918&gt;'Intro &amp; Setup'!$BS$2), "X", ""))</f>
        <v/>
      </c>
      <c r="Q1918" s="19" t="str">
        <f t="shared" si="88"/>
        <v/>
      </c>
      <c r="S1918" s="75">
        <f t="shared" si="89"/>
        <v>0</v>
      </c>
    </row>
    <row r="1919" spans="1:19" x14ac:dyDescent="0.25">
      <c r="A1919" s="55"/>
      <c r="B1919" s="111"/>
      <c r="C1919" s="112"/>
      <c r="D1919" s="113"/>
      <c r="E1919" s="113"/>
      <c r="F1919" s="112"/>
      <c r="G1919" s="114"/>
      <c r="H1919" s="115"/>
      <c r="I1919" s="55"/>
      <c r="L1919" s="53" t="str">
        <f>IF(OR(F1919="", G1919=""), "", IFERROR(INDEX('Sub Contractors'!$C$11:$C$49, MATCH(F1919, 'Sub Contractors'!$B$11:$B$49, 0)), ""))</f>
        <v/>
      </c>
      <c r="M1919" s="44" t="str">
        <f t="shared" si="87"/>
        <v/>
      </c>
      <c r="O1919" s="19" t="str">
        <f>IF($B1919="", "", IF(OR($B1919&lt;'Intro &amp; Setup'!$BS$4, $B1919&gt;'Intro &amp; Setup'!$BS$2), "X", ""))</f>
        <v/>
      </c>
      <c r="Q1919" s="19" t="str">
        <f t="shared" si="88"/>
        <v/>
      </c>
      <c r="S1919" s="75">
        <f t="shared" si="89"/>
        <v>0</v>
      </c>
    </row>
    <row r="1920" spans="1:19" x14ac:dyDescent="0.25">
      <c r="A1920" s="55"/>
      <c r="B1920" s="111"/>
      <c r="C1920" s="112"/>
      <c r="D1920" s="113"/>
      <c r="E1920" s="113"/>
      <c r="F1920" s="112"/>
      <c r="G1920" s="114"/>
      <c r="H1920" s="115"/>
      <c r="I1920" s="55"/>
      <c r="L1920" s="53" t="str">
        <f>IF(OR(F1920="", G1920=""), "", IFERROR(INDEX('Sub Contractors'!$C$11:$C$49, MATCH(F1920, 'Sub Contractors'!$B$11:$B$49, 0)), ""))</f>
        <v/>
      </c>
      <c r="M1920" s="44" t="str">
        <f t="shared" si="87"/>
        <v/>
      </c>
      <c r="O1920" s="19" t="str">
        <f>IF($B1920="", "", IF(OR($B1920&lt;'Intro &amp; Setup'!$BS$4, $B1920&gt;'Intro &amp; Setup'!$BS$2), "X", ""))</f>
        <v/>
      </c>
      <c r="Q1920" s="19" t="str">
        <f t="shared" si="88"/>
        <v/>
      </c>
      <c r="S1920" s="75">
        <f t="shared" si="89"/>
        <v>0</v>
      </c>
    </row>
    <row r="1921" spans="1:19" x14ac:dyDescent="0.25">
      <c r="A1921" s="55"/>
      <c r="B1921" s="111"/>
      <c r="C1921" s="112"/>
      <c r="D1921" s="113"/>
      <c r="E1921" s="113"/>
      <c r="F1921" s="112"/>
      <c r="G1921" s="114"/>
      <c r="H1921" s="115"/>
      <c r="I1921" s="55"/>
      <c r="L1921" s="53" t="str">
        <f>IF(OR(F1921="", G1921=""), "", IFERROR(INDEX('Sub Contractors'!$C$11:$C$49, MATCH(F1921, 'Sub Contractors'!$B$11:$B$49, 0)), ""))</f>
        <v/>
      </c>
      <c r="M1921" s="44" t="str">
        <f t="shared" si="87"/>
        <v/>
      </c>
      <c r="O1921" s="19" t="str">
        <f>IF($B1921="", "", IF(OR($B1921&lt;'Intro &amp; Setup'!$BS$4, $B1921&gt;'Intro &amp; Setup'!$BS$2), "X", ""))</f>
        <v/>
      </c>
      <c r="Q1921" s="19" t="str">
        <f t="shared" si="88"/>
        <v/>
      </c>
      <c r="S1921" s="75">
        <f t="shared" si="89"/>
        <v>0</v>
      </c>
    </row>
    <row r="1922" spans="1:19" x14ac:dyDescent="0.25">
      <c r="A1922" s="55"/>
      <c r="B1922" s="111"/>
      <c r="C1922" s="112"/>
      <c r="D1922" s="113"/>
      <c r="E1922" s="113"/>
      <c r="F1922" s="112"/>
      <c r="G1922" s="114"/>
      <c r="H1922" s="115"/>
      <c r="I1922" s="55"/>
      <c r="L1922" s="53" t="str">
        <f>IF(OR(F1922="", G1922=""), "", IFERROR(INDEX('Sub Contractors'!$C$11:$C$49, MATCH(F1922, 'Sub Contractors'!$B$11:$B$49, 0)), ""))</f>
        <v/>
      </c>
      <c r="M1922" s="44" t="str">
        <f t="shared" si="87"/>
        <v/>
      </c>
      <c r="O1922" s="19" t="str">
        <f>IF($B1922="", "", IF(OR($B1922&lt;'Intro &amp; Setup'!$BS$4, $B1922&gt;'Intro &amp; Setup'!$BS$2), "X", ""))</f>
        <v/>
      </c>
      <c r="Q1922" s="19" t="str">
        <f t="shared" si="88"/>
        <v/>
      </c>
      <c r="S1922" s="75">
        <f t="shared" si="89"/>
        <v>0</v>
      </c>
    </row>
    <row r="1923" spans="1:19" x14ac:dyDescent="0.25">
      <c r="A1923" s="55"/>
      <c r="B1923" s="111"/>
      <c r="C1923" s="112"/>
      <c r="D1923" s="113"/>
      <c r="E1923" s="113"/>
      <c r="F1923" s="112"/>
      <c r="G1923" s="114"/>
      <c r="H1923" s="115"/>
      <c r="I1923" s="55"/>
      <c r="L1923" s="53" t="str">
        <f>IF(OR(F1923="", G1923=""), "", IFERROR(INDEX('Sub Contractors'!$C$11:$C$49, MATCH(F1923, 'Sub Contractors'!$B$11:$B$49, 0)), ""))</f>
        <v/>
      </c>
      <c r="M1923" s="44" t="str">
        <f t="shared" si="87"/>
        <v/>
      </c>
      <c r="O1923" s="19" t="str">
        <f>IF($B1923="", "", IF(OR($B1923&lt;'Intro &amp; Setup'!$BS$4, $B1923&gt;'Intro &amp; Setup'!$BS$2), "X", ""))</f>
        <v/>
      </c>
      <c r="Q1923" s="19" t="str">
        <f t="shared" si="88"/>
        <v/>
      </c>
      <c r="S1923" s="75">
        <f t="shared" si="89"/>
        <v>0</v>
      </c>
    </row>
    <row r="1924" spans="1:19" x14ac:dyDescent="0.25">
      <c r="A1924" s="55"/>
      <c r="B1924" s="111"/>
      <c r="C1924" s="112"/>
      <c r="D1924" s="113"/>
      <c r="E1924" s="113"/>
      <c r="F1924" s="112"/>
      <c r="G1924" s="114"/>
      <c r="H1924" s="115"/>
      <c r="I1924" s="55"/>
      <c r="L1924" s="53" t="str">
        <f>IF(OR(F1924="", G1924=""), "", IFERROR(INDEX('Sub Contractors'!$C$11:$C$49, MATCH(F1924, 'Sub Contractors'!$B$11:$B$49, 0)), ""))</f>
        <v/>
      </c>
      <c r="M1924" s="44" t="str">
        <f t="shared" si="87"/>
        <v/>
      </c>
      <c r="O1924" s="19" t="str">
        <f>IF($B1924="", "", IF(OR($B1924&lt;'Intro &amp; Setup'!$BS$4, $B1924&gt;'Intro &amp; Setup'!$BS$2), "X", ""))</f>
        <v/>
      </c>
      <c r="Q1924" s="19" t="str">
        <f t="shared" si="88"/>
        <v/>
      </c>
      <c r="S1924" s="75">
        <f t="shared" si="89"/>
        <v>0</v>
      </c>
    </row>
    <row r="1925" spans="1:19" x14ac:dyDescent="0.25">
      <c r="A1925" s="55"/>
      <c r="B1925" s="111"/>
      <c r="C1925" s="112"/>
      <c r="D1925" s="113"/>
      <c r="E1925" s="113"/>
      <c r="F1925" s="112"/>
      <c r="G1925" s="114"/>
      <c r="H1925" s="115"/>
      <c r="I1925" s="55"/>
      <c r="L1925" s="53" t="str">
        <f>IF(OR(F1925="", G1925=""), "", IFERROR(INDEX('Sub Contractors'!$C$11:$C$49, MATCH(F1925, 'Sub Contractors'!$B$11:$B$49, 0)), ""))</f>
        <v/>
      </c>
      <c r="M1925" s="44" t="str">
        <f t="shared" si="87"/>
        <v/>
      </c>
      <c r="O1925" s="19" t="str">
        <f>IF($B1925="", "", IF(OR($B1925&lt;'Intro &amp; Setup'!$BS$4, $B1925&gt;'Intro &amp; Setup'!$BS$2), "X", ""))</f>
        <v/>
      </c>
      <c r="Q1925" s="19" t="str">
        <f t="shared" si="88"/>
        <v/>
      </c>
      <c r="S1925" s="75">
        <f t="shared" si="89"/>
        <v>0</v>
      </c>
    </row>
    <row r="1926" spans="1:19" x14ac:dyDescent="0.25">
      <c r="A1926" s="55"/>
      <c r="B1926" s="111"/>
      <c r="C1926" s="112"/>
      <c r="D1926" s="113"/>
      <c r="E1926" s="113"/>
      <c r="F1926" s="112"/>
      <c r="G1926" s="114"/>
      <c r="H1926" s="115"/>
      <c r="I1926" s="55"/>
      <c r="L1926" s="53" t="str">
        <f>IF(OR(F1926="", G1926=""), "", IFERROR(INDEX('Sub Contractors'!$C$11:$C$49, MATCH(F1926, 'Sub Contractors'!$B$11:$B$49, 0)), ""))</f>
        <v/>
      </c>
      <c r="M1926" s="44" t="str">
        <f t="shared" si="87"/>
        <v/>
      </c>
      <c r="O1926" s="19" t="str">
        <f>IF($B1926="", "", IF(OR($B1926&lt;'Intro &amp; Setup'!$BS$4, $B1926&gt;'Intro &amp; Setup'!$BS$2), "X", ""))</f>
        <v/>
      </c>
      <c r="Q1926" s="19" t="str">
        <f t="shared" si="88"/>
        <v/>
      </c>
      <c r="S1926" s="75">
        <f t="shared" si="89"/>
        <v>0</v>
      </c>
    </row>
    <row r="1927" spans="1:19" x14ac:dyDescent="0.25">
      <c r="A1927" s="55"/>
      <c r="B1927" s="111"/>
      <c r="C1927" s="112"/>
      <c r="D1927" s="113"/>
      <c r="E1927" s="113"/>
      <c r="F1927" s="112"/>
      <c r="G1927" s="114"/>
      <c r="H1927" s="115"/>
      <c r="I1927" s="55"/>
      <c r="L1927" s="53" t="str">
        <f>IF(OR(F1927="", G1927=""), "", IFERROR(INDEX('Sub Contractors'!$C$11:$C$49, MATCH(F1927, 'Sub Contractors'!$B$11:$B$49, 0)), ""))</f>
        <v/>
      </c>
      <c r="M1927" s="44" t="str">
        <f t="shared" si="87"/>
        <v/>
      </c>
      <c r="O1927" s="19" t="str">
        <f>IF($B1927="", "", IF(OR($B1927&lt;'Intro &amp; Setup'!$BS$4, $B1927&gt;'Intro &amp; Setup'!$BS$2), "X", ""))</f>
        <v/>
      </c>
      <c r="Q1927" s="19" t="str">
        <f t="shared" si="88"/>
        <v/>
      </c>
      <c r="S1927" s="75">
        <f t="shared" si="89"/>
        <v>0</v>
      </c>
    </row>
    <row r="1928" spans="1:19" x14ac:dyDescent="0.25">
      <c r="A1928" s="55"/>
      <c r="B1928" s="111"/>
      <c r="C1928" s="112"/>
      <c r="D1928" s="113"/>
      <c r="E1928" s="113"/>
      <c r="F1928" s="112"/>
      <c r="G1928" s="114"/>
      <c r="H1928" s="115"/>
      <c r="I1928" s="55"/>
      <c r="L1928" s="53" t="str">
        <f>IF(OR(F1928="", G1928=""), "", IFERROR(INDEX('Sub Contractors'!$C$11:$C$49, MATCH(F1928, 'Sub Contractors'!$B$11:$B$49, 0)), ""))</f>
        <v/>
      </c>
      <c r="M1928" s="44" t="str">
        <f t="shared" si="87"/>
        <v/>
      </c>
      <c r="O1928" s="19" t="str">
        <f>IF($B1928="", "", IF(OR($B1928&lt;'Intro &amp; Setup'!$BS$4, $B1928&gt;'Intro &amp; Setup'!$BS$2), "X", ""))</f>
        <v/>
      </c>
      <c r="Q1928" s="19" t="str">
        <f t="shared" si="88"/>
        <v/>
      </c>
      <c r="S1928" s="75">
        <f t="shared" si="89"/>
        <v>0</v>
      </c>
    </row>
    <row r="1929" spans="1:19" x14ac:dyDescent="0.25">
      <c r="A1929" s="55"/>
      <c r="B1929" s="111"/>
      <c r="C1929" s="112"/>
      <c r="D1929" s="113"/>
      <c r="E1929" s="113"/>
      <c r="F1929" s="112"/>
      <c r="G1929" s="114"/>
      <c r="H1929" s="115"/>
      <c r="I1929" s="55"/>
      <c r="L1929" s="53" t="str">
        <f>IF(OR(F1929="", G1929=""), "", IFERROR(INDEX('Sub Contractors'!$C$11:$C$49, MATCH(F1929, 'Sub Contractors'!$B$11:$B$49, 0)), ""))</f>
        <v/>
      </c>
      <c r="M1929" s="44" t="str">
        <f t="shared" si="87"/>
        <v/>
      </c>
      <c r="O1929" s="19" t="str">
        <f>IF($B1929="", "", IF(OR($B1929&lt;'Intro &amp; Setup'!$BS$4, $B1929&gt;'Intro &amp; Setup'!$BS$2), "X", ""))</f>
        <v/>
      </c>
      <c r="Q1929" s="19" t="str">
        <f t="shared" si="88"/>
        <v/>
      </c>
      <c r="S1929" s="75">
        <f t="shared" si="89"/>
        <v>0</v>
      </c>
    </row>
    <row r="1930" spans="1:19" x14ac:dyDescent="0.25">
      <c r="A1930" s="55"/>
      <c r="B1930" s="111"/>
      <c r="C1930" s="112"/>
      <c r="D1930" s="113"/>
      <c r="E1930" s="113"/>
      <c r="F1930" s="112"/>
      <c r="G1930" s="114"/>
      <c r="H1930" s="115"/>
      <c r="I1930" s="55"/>
      <c r="L1930" s="53" t="str">
        <f>IF(OR(F1930="", G1930=""), "", IFERROR(INDEX('Sub Contractors'!$C$11:$C$49, MATCH(F1930, 'Sub Contractors'!$B$11:$B$49, 0)), ""))</f>
        <v/>
      </c>
      <c r="M1930" s="44" t="str">
        <f t="shared" si="87"/>
        <v/>
      </c>
      <c r="O1930" s="19" t="str">
        <f>IF($B1930="", "", IF(OR($B1930&lt;'Intro &amp; Setup'!$BS$4, $B1930&gt;'Intro &amp; Setup'!$BS$2), "X", ""))</f>
        <v/>
      </c>
      <c r="Q1930" s="19" t="str">
        <f t="shared" si="88"/>
        <v/>
      </c>
      <c r="S1930" s="75">
        <f t="shared" si="89"/>
        <v>0</v>
      </c>
    </row>
    <row r="1931" spans="1:19" x14ac:dyDescent="0.25">
      <c r="A1931" s="55"/>
      <c r="B1931" s="111"/>
      <c r="C1931" s="112"/>
      <c r="D1931" s="113"/>
      <c r="E1931" s="113"/>
      <c r="F1931" s="112"/>
      <c r="G1931" s="114"/>
      <c r="H1931" s="115"/>
      <c r="I1931" s="55"/>
      <c r="L1931" s="53" t="str">
        <f>IF(OR(F1931="", G1931=""), "", IFERROR(INDEX('Sub Contractors'!$C$11:$C$49, MATCH(F1931, 'Sub Contractors'!$B$11:$B$49, 0)), ""))</f>
        <v/>
      </c>
      <c r="M1931" s="44" t="str">
        <f t="shared" si="87"/>
        <v/>
      </c>
      <c r="O1931" s="19" t="str">
        <f>IF($B1931="", "", IF(OR($B1931&lt;'Intro &amp; Setup'!$BS$4, $B1931&gt;'Intro &amp; Setup'!$BS$2), "X", ""))</f>
        <v/>
      </c>
      <c r="Q1931" s="19" t="str">
        <f t="shared" si="88"/>
        <v/>
      </c>
      <c r="S1931" s="75">
        <f t="shared" si="89"/>
        <v>0</v>
      </c>
    </row>
    <row r="1932" spans="1:19" x14ac:dyDescent="0.25">
      <c r="A1932" s="55"/>
      <c r="B1932" s="111"/>
      <c r="C1932" s="112"/>
      <c r="D1932" s="113"/>
      <c r="E1932" s="113"/>
      <c r="F1932" s="112"/>
      <c r="G1932" s="114"/>
      <c r="H1932" s="115"/>
      <c r="I1932" s="55"/>
      <c r="L1932" s="53" t="str">
        <f>IF(OR(F1932="", G1932=""), "", IFERROR(INDEX('Sub Contractors'!$C$11:$C$49, MATCH(F1932, 'Sub Contractors'!$B$11:$B$49, 0)), ""))</f>
        <v/>
      </c>
      <c r="M1932" s="44" t="str">
        <f t="shared" ref="M1932:M1995" si="90">IF($L1932="", "", $L1932*$G1932*24)</f>
        <v/>
      </c>
      <c r="O1932" s="19" t="str">
        <f>IF($B1932="", "", IF(OR($B1932&lt;'Intro &amp; Setup'!$BS$4, $B1932&gt;'Intro &amp; Setup'!$BS$2), "X", ""))</f>
        <v/>
      </c>
      <c r="Q1932" s="19" t="str">
        <f t="shared" ref="Q1932:Q1995" si="91">IF($B1932="", "", TEXT($B1932, "mmm yyyy"))</f>
        <v/>
      </c>
      <c r="S1932" s="75">
        <f t="shared" ref="S1932:S1995" si="92">$E1932-$D1932-$H1932</f>
        <v>0</v>
      </c>
    </row>
    <row r="1933" spans="1:19" x14ac:dyDescent="0.25">
      <c r="A1933" s="55"/>
      <c r="B1933" s="111"/>
      <c r="C1933" s="112"/>
      <c r="D1933" s="113"/>
      <c r="E1933" s="113"/>
      <c r="F1933" s="112"/>
      <c r="G1933" s="114"/>
      <c r="H1933" s="115"/>
      <c r="I1933" s="55"/>
      <c r="L1933" s="53" t="str">
        <f>IF(OR(F1933="", G1933=""), "", IFERROR(INDEX('Sub Contractors'!$C$11:$C$49, MATCH(F1933, 'Sub Contractors'!$B$11:$B$49, 0)), ""))</f>
        <v/>
      </c>
      <c r="M1933" s="44" t="str">
        <f t="shared" si="90"/>
        <v/>
      </c>
      <c r="O1933" s="19" t="str">
        <f>IF($B1933="", "", IF(OR($B1933&lt;'Intro &amp; Setup'!$BS$4, $B1933&gt;'Intro &amp; Setup'!$BS$2), "X", ""))</f>
        <v/>
      </c>
      <c r="Q1933" s="19" t="str">
        <f t="shared" si="91"/>
        <v/>
      </c>
      <c r="S1933" s="75">
        <f t="shared" si="92"/>
        <v>0</v>
      </c>
    </row>
    <row r="1934" spans="1:19" x14ac:dyDescent="0.25">
      <c r="A1934" s="55"/>
      <c r="B1934" s="111"/>
      <c r="C1934" s="112"/>
      <c r="D1934" s="113"/>
      <c r="E1934" s="113"/>
      <c r="F1934" s="112"/>
      <c r="G1934" s="114"/>
      <c r="H1934" s="115"/>
      <c r="I1934" s="55"/>
      <c r="L1934" s="53" t="str">
        <f>IF(OR(F1934="", G1934=""), "", IFERROR(INDEX('Sub Contractors'!$C$11:$C$49, MATCH(F1934, 'Sub Contractors'!$B$11:$B$49, 0)), ""))</f>
        <v/>
      </c>
      <c r="M1934" s="44" t="str">
        <f t="shared" si="90"/>
        <v/>
      </c>
      <c r="O1934" s="19" t="str">
        <f>IF($B1934="", "", IF(OR($B1934&lt;'Intro &amp; Setup'!$BS$4, $B1934&gt;'Intro &amp; Setup'!$BS$2), "X", ""))</f>
        <v/>
      </c>
      <c r="Q1934" s="19" t="str">
        <f t="shared" si="91"/>
        <v/>
      </c>
      <c r="S1934" s="75">
        <f t="shared" si="92"/>
        <v>0</v>
      </c>
    </row>
    <row r="1935" spans="1:19" x14ac:dyDescent="0.25">
      <c r="A1935" s="55"/>
      <c r="B1935" s="111"/>
      <c r="C1935" s="112"/>
      <c r="D1935" s="113"/>
      <c r="E1935" s="113"/>
      <c r="F1935" s="112"/>
      <c r="G1935" s="114"/>
      <c r="H1935" s="115"/>
      <c r="I1935" s="55"/>
      <c r="L1935" s="53" t="str">
        <f>IF(OR(F1935="", G1935=""), "", IFERROR(INDEX('Sub Contractors'!$C$11:$C$49, MATCH(F1935, 'Sub Contractors'!$B$11:$B$49, 0)), ""))</f>
        <v/>
      </c>
      <c r="M1935" s="44" t="str">
        <f t="shared" si="90"/>
        <v/>
      </c>
      <c r="O1935" s="19" t="str">
        <f>IF($B1935="", "", IF(OR($B1935&lt;'Intro &amp; Setup'!$BS$4, $B1935&gt;'Intro &amp; Setup'!$BS$2), "X", ""))</f>
        <v/>
      </c>
      <c r="Q1935" s="19" t="str">
        <f t="shared" si="91"/>
        <v/>
      </c>
      <c r="S1935" s="75">
        <f t="shared" si="92"/>
        <v>0</v>
      </c>
    </row>
    <row r="1936" spans="1:19" x14ac:dyDescent="0.25">
      <c r="A1936" s="55"/>
      <c r="B1936" s="111"/>
      <c r="C1936" s="112"/>
      <c r="D1936" s="113"/>
      <c r="E1936" s="113"/>
      <c r="F1936" s="112"/>
      <c r="G1936" s="114"/>
      <c r="H1936" s="115"/>
      <c r="I1936" s="55"/>
      <c r="L1936" s="53" t="str">
        <f>IF(OR(F1936="", G1936=""), "", IFERROR(INDEX('Sub Contractors'!$C$11:$C$49, MATCH(F1936, 'Sub Contractors'!$B$11:$B$49, 0)), ""))</f>
        <v/>
      </c>
      <c r="M1936" s="44" t="str">
        <f t="shared" si="90"/>
        <v/>
      </c>
      <c r="O1936" s="19" t="str">
        <f>IF($B1936="", "", IF(OR($B1936&lt;'Intro &amp; Setup'!$BS$4, $B1936&gt;'Intro &amp; Setup'!$BS$2), "X", ""))</f>
        <v/>
      </c>
      <c r="Q1936" s="19" t="str">
        <f t="shared" si="91"/>
        <v/>
      </c>
      <c r="S1936" s="75">
        <f t="shared" si="92"/>
        <v>0</v>
      </c>
    </row>
    <row r="1937" spans="1:19" x14ac:dyDescent="0.25">
      <c r="A1937" s="55"/>
      <c r="B1937" s="111"/>
      <c r="C1937" s="112"/>
      <c r="D1937" s="113"/>
      <c r="E1937" s="113"/>
      <c r="F1937" s="112"/>
      <c r="G1937" s="114"/>
      <c r="H1937" s="115"/>
      <c r="I1937" s="55"/>
      <c r="L1937" s="53" t="str">
        <f>IF(OR(F1937="", G1937=""), "", IFERROR(INDEX('Sub Contractors'!$C$11:$C$49, MATCH(F1937, 'Sub Contractors'!$B$11:$B$49, 0)), ""))</f>
        <v/>
      </c>
      <c r="M1937" s="44" t="str">
        <f t="shared" si="90"/>
        <v/>
      </c>
      <c r="O1937" s="19" t="str">
        <f>IF($B1937="", "", IF(OR($B1937&lt;'Intro &amp; Setup'!$BS$4, $B1937&gt;'Intro &amp; Setup'!$BS$2), "X", ""))</f>
        <v/>
      </c>
      <c r="Q1937" s="19" t="str">
        <f t="shared" si="91"/>
        <v/>
      </c>
      <c r="S1937" s="75">
        <f t="shared" si="92"/>
        <v>0</v>
      </c>
    </row>
    <row r="1938" spans="1:19" x14ac:dyDescent="0.25">
      <c r="A1938" s="55"/>
      <c r="B1938" s="111"/>
      <c r="C1938" s="112"/>
      <c r="D1938" s="113"/>
      <c r="E1938" s="113"/>
      <c r="F1938" s="112"/>
      <c r="G1938" s="114"/>
      <c r="H1938" s="115"/>
      <c r="I1938" s="55"/>
      <c r="L1938" s="53" t="str">
        <f>IF(OR(F1938="", G1938=""), "", IFERROR(INDEX('Sub Contractors'!$C$11:$C$49, MATCH(F1938, 'Sub Contractors'!$B$11:$B$49, 0)), ""))</f>
        <v/>
      </c>
      <c r="M1938" s="44" t="str">
        <f t="shared" si="90"/>
        <v/>
      </c>
      <c r="O1938" s="19" t="str">
        <f>IF($B1938="", "", IF(OR($B1938&lt;'Intro &amp; Setup'!$BS$4, $B1938&gt;'Intro &amp; Setup'!$BS$2), "X", ""))</f>
        <v/>
      </c>
      <c r="Q1938" s="19" t="str">
        <f t="shared" si="91"/>
        <v/>
      </c>
      <c r="S1938" s="75">
        <f t="shared" si="92"/>
        <v>0</v>
      </c>
    </row>
    <row r="1939" spans="1:19" x14ac:dyDescent="0.25">
      <c r="A1939" s="55"/>
      <c r="B1939" s="111"/>
      <c r="C1939" s="112"/>
      <c r="D1939" s="113"/>
      <c r="E1939" s="113"/>
      <c r="F1939" s="112"/>
      <c r="G1939" s="114"/>
      <c r="H1939" s="115"/>
      <c r="I1939" s="55"/>
      <c r="L1939" s="53" t="str">
        <f>IF(OR(F1939="", G1939=""), "", IFERROR(INDEX('Sub Contractors'!$C$11:$C$49, MATCH(F1939, 'Sub Contractors'!$B$11:$B$49, 0)), ""))</f>
        <v/>
      </c>
      <c r="M1939" s="44" t="str">
        <f t="shared" si="90"/>
        <v/>
      </c>
      <c r="O1939" s="19" t="str">
        <f>IF($B1939="", "", IF(OR($B1939&lt;'Intro &amp; Setup'!$BS$4, $B1939&gt;'Intro &amp; Setup'!$BS$2), "X", ""))</f>
        <v/>
      </c>
      <c r="Q1939" s="19" t="str">
        <f t="shared" si="91"/>
        <v/>
      </c>
      <c r="S1939" s="75">
        <f t="shared" si="92"/>
        <v>0</v>
      </c>
    </row>
    <row r="1940" spans="1:19" x14ac:dyDescent="0.25">
      <c r="A1940" s="55"/>
      <c r="B1940" s="111"/>
      <c r="C1940" s="112"/>
      <c r="D1940" s="113"/>
      <c r="E1940" s="113"/>
      <c r="F1940" s="112"/>
      <c r="G1940" s="114"/>
      <c r="H1940" s="115"/>
      <c r="I1940" s="55"/>
      <c r="L1940" s="53" t="str">
        <f>IF(OR(F1940="", G1940=""), "", IFERROR(INDEX('Sub Contractors'!$C$11:$C$49, MATCH(F1940, 'Sub Contractors'!$B$11:$B$49, 0)), ""))</f>
        <v/>
      </c>
      <c r="M1940" s="44" t="str">
        <f t="shared" si="90"/>
        <v/>
      </c>
      <c r="O1940" s="19" t="str">
        <f>IF($B1940="", "", IF(OR($B1940&lt;'Intro &amp; Setup'!$BS$4, $B1940&gt;'Intro &amp; Setup'!$BS$2), "X", ""))</f>
        <v/>
      </c>
      <c r="Q1940" s="19" t="str">
        <f t="shared" si="91"/>
        <v/>
      </c>
      <c r="S1940" s="75">
        <f t="shared" si="92"/>
        <v>0</v>
      </c>
    </row>
    <row r="1941" spans="1:19" x14ac:dyDescent="0.25">
      <c r="A1941" s="55"/>
      <c r="B1941" s="111"/>
      <c r="C1941" s="112"/>
      <c r="D1941" s="113"/>
      <c r="E1941" s="113"/>
      <c r="F1941" s="112"/>
      <c r="G1941" s="114"/>
      <c r="H1941" s="115"/>
      <c r="I1941" s="55"/>
      <c r="L1941" s="53" t="str">
        <f>IF(OR(F1941="", G1941=""), "", IFERROR(INDEX('Sub Contractors'!$C$11:$C$49, MATCH(F1941, 'Sub Contractors'!$B$11:$B$49, 0)), ""))</f>
        <v/>
      </c>
      <c r="M1941" s="44" t="str">
        <f t="shared" si="90"/>
        <v/>
      </c>
      <c r="O1941" s="19" t="str">
        <f>IF($B1941="", "", IF(OR($B1941&lt;'Intro &amp; Setup'!$BS$4, $B1941&gt;'Intro &amp; Setup'!$BS$2), "X", ""))</f>
        <v/>
      </c>
      <c r="Q1941" s="19" t="str">
        <f t="shared" si="91"/>
        <v/>
      </c>
      <c r="S1941" s="75">
        <f t="shared" si="92"/>
        <v>0</v>
      </c>
    </row>
    <row r="1942" spans="1:19" x14ac:dyDescent="0.25">
      <c r="A1942" s="55"/>
      <c r="B1942" s="111"/>
      <c r="C1942" s="112"/>
      <c r="D1942" s="113"/>
      <c r="E1942" s="113"/>
      <c r="F1942" s="112"/>
      <c r="G1942" s="114"/>
      <c r="H1942" s="115"/>
      <c r="I1942" s="55"/>
      <c r="L1942" s="53" t="str">
        <f>IF(OR(F1942="", G1942=""), "", IFERROR(INDEX('Sub Contractors'!$C$11:$C$49, MATCH(F1942, 'Sub Contractors'!$B$11:$B$49, 0)), ""))</f>
        <v/>
      </c>
      <c r="M1942" s="44" t="str">
        <f t="shared" si="90"/>
        <v/>
      </c>
      <c r="O1942" s="19" t="str">
        <f>IF($B1942="", "", IF(OR($B1942&lt;'Intro &amp; Setup'!$BS$4, $B1942&gt;'Intro &amp; Setup'!$BS$2), "X", ""))</f>
        <v/>
      </c>
      <c r="Q1942" s="19" t="str">
        <f t="shared" si="91"/>
        <v/>
      </c>
      <c r="S1942" s="75">
        <f t="shared" si="92"/>
        <v>0</v>
      </c>
    </row>
    <row r="1943" spans="1:19" x14ac:dyDescent="0.25">
      <c r="A1943" s="55"/>
      <c r="B1943" s="111"/>
      <c r="C1943" s="112"/>
      <c r="D1943" s="113"/>
      <c r="E1943" s="113"/>
      <c r="F1943" s="112"/>
      <c r="G1943" s="114"/>
      <c r="H1943" s="115"/>
      <c r="I1943" s="55"/>
      <c r="L1943" s="53" t="str">
        <f>IF(OR(F1943="", G1943=""), "", IFERROR(INDEX('Sub Contractors'!$C$11:$C$49, MATCH(F1943, 'Sub Contractors'!$B$11:$B$49, 0)), ""))</f>
        <v/>
      </c>
      <c r="M1943" s="44" t="str">
        <f t="shared" si="90"/>
        <v/>
      </c>
      <c r="O1943" s="19" t="str">
        <f>IF($B1943="", "", IF(OR($B1943&lt;'Intro &amp; Setup'!$BS$4, $B1943&gt;'Intro &amp; Setup'!$BS$2), "X", ""))</f>
        <v/>
      </c>
      <c r="Q1943" s="19" t="str">
        <f t="shared" si="91"/>
        <v/>
      </c>
      <c r="S1943" s="75">
        <f t="shared" si="92"/>
        <v>0</v>
      </c>
    </row>
    <row r="1944" spans="1:19" x14ac:dyDescent="0.25">
      <c r="A1944" s="55"/>
      <c r="B1944" s="111"/>
      <c r="C1944" s="112"/>
      <c r="D1944" s="113"/>
      <c r="E1944" s="113"/>
      <c r="F1944" s="112"/>
      <c r="G1944" s="114"/>
      <c r="H1944" s="115"/>
      <c r="I1944" s="55"/>
      <c r="L1944" s="53" t="str">
        <f>IF(OR(F1944="", G1944=""), "", IFERROR(INDEX('Sub Contractors'!$C$11:$C$49, MATCH(F1944, 'Sub Contractors'!$B$11:$B$49, 0)), ""))</f>
        <v/>
      </c>
      <c r="M1944" s="44" t="str">
        <f t="shared" si="90"/>
        <v/>
      </c>
      <c r="O1944" s="19" t="str">
        <f>IF($B1944="", "", IF(OR($B1944&lt;'Intro &amp; Setup'!$BS$4, $B1944&gt;'Intro &amp; Setup'!$BS$2), "X", ""))</f>
        <v/>
      </c>
      <c r="Q1944" s="19" t="str">
        <f t="shared" si="91"/>
        <v/>
      </c>
      <c r="S1944" s="75">
        <f t="shared" si="92"/>
        <v>0</v>
      </c>
    </row>
    <row r="1945" spans="1:19" x14ac:dyDescent="0.25">
      <c r="A1945" s="55"/>
      <c r="B1945" s="111"/>
      <c r="C1945" s="112"/>
      <c r="D1945" s="113"/>
      <c r="E1945" s="113"/>
      <c r="F1945" s="112"/>
      <c r="G1945" s="114"/>
      <c r="H1945" s="115"/>
      <c r="I1945" s="55"/>
      <c r="L1945" s="53" t="str">
        <f>IF(OR(F1945="", G1945=""), "", IFERROR(INDEX('Sub Contractors'!$C$11:$C$49, MATCH(F1945, 'Sub Contractors'!$B$11:$B$49, 0)), ""))</f>
        <v/>
      </c>
      <c r="M1945" s="44" t="str">
        <f t="shared" si="90"/>
        <v/>
      </c>
      <c r="O1945" s="19" t="str">
        <f>IF($B1945="", "", IF(OR($B1945&lt;'Intro &amp; Setup'!$BS$4, $B1945&gt;'Intro &amp; Setup'!$BS$2), "X", ""))</f>
        <v/>
      </c>
      <c r="Q1945" s="19" t="str">
        <f t="shared" si="91"/>
        <v/>
      </c>
      <c r="S1945" s="75">
        <f t="shared" si="92"/>
        <v>0</v>
      </c>
    </row>
    <row r="1946" spans="1:19" x14ac:dyDescent="0.25">
      <c r="A1946" s="55"/>
      <c r="B1946" s="111"/>
      <c r="C1946" s="112"/>
      <c r="D1946" s="113"/>
      <c r="E1946" s="113"/>
      <c r="F1946" s="112"/>
      <c r="G1946" s="114"/>
      <c r="H1946" s="115"/>
      <c r="I1946" s="55"/>
      <c r="L1946" s="53" t="str">
        <f>IF(OR(F1946="", G1946=""), "", IFERROR(INDEX('Sub Contractors'!$C$11:$C$49, MATCH(F1946, 'Sub Contractors'!$B$11:$B$49, 0)), ""))</f>
        <v/>
      </c>
      <c r="M1946" s="44" t="str">
        <f t="shared" si="90"/>
        <v/>
      </c>
      <c r="O1946" s="19" t="str">
        <f>IF($B1946="", "", IF(OR($B1946&lt;'Intro &amp; Setup'!$BS$4, $B1946&gt;'Intro &amp; Setup'!$BS$2), "X", ""))</f>
        <v/>
      </c>
      <c r="Q1946" s="19" t="str">
        <f t="shared" si="91"/>
        <v/>
      </c>
      <c r="S1946" s="75">
        <f t="shared" si="92"/>
        <v>0</v>
      </c>
    </row>
    <row r="1947" spans="1:19" x14ac:dyDescent="0.25">
      <c r="A1947" s="55"/>
      <c r="B1947" s="111"/>
      <c r="C1947" s="112"/>
      <c r="D1947" s="113"/>
      <c r="E1947" s="113"/>
      <c r="F1947" s="112"/>
      <c r="G1947" s="114"/>
      <c r="H1947" s="115"/>
      <c r="I1947" s="55"/>
      <c r="L1947" s="53" t="str">
        <f>IF(OR(F1947="", G1947=""), "", IFERROR(INDEX('Sub Contractors'!$C$11:$C$49, MATCH(F1947, 'Sub Contractors'!$B$11:$B$49, 0)), ""))</f>
        <v/>
      </c>
      <c r="M1947" s="44" t="str">
        <f t="shared" si="90"/>
        <v/>
      </c>
      <c r="O1947" s="19" t="str">
        <f>IF($B1947="", "", IF(OR($B1947&lt;'Intro &amp; Setup'!$BS$4, $B1947&gt;'Intro &amp; Setup'!$BS$2), "X", ""))</f>
        <v/>
      </c>
      <c r="Q1947" s="19" t="str">
        <f t="shared" si="91"/>
        <v/>
      </c>
      <c r="S1947" s="75">
        <f t="shared" si="92"/>
        <v>0</v>
      </c>
    </row>
    <row r="1948" spans="1:19" x14ac:dyDescent="0.25">
      <c r="A1948" s="55"/>
      <c r="B1948" s="111"/>
      <c r="C1948" s="112"/>
      <c r="D1948" s="113"/>
      <c r="E1948" s="113"/>
      <c r="F1948" s="112"/>
      <c r="G1948" s="114"/>
      <c r="H1948" s="115"/>
      <c r="I1948" s="55"/>
      <c r="L1948" s="53" t="str">
        <f>IF(OR(F1948="", G1948=""), "", IFERROR(INDEX('Sub Contractors'!$C$11:$C$49, MATCH(F1948, 'Sub Contractors'!$B$11:$B$49, 0)), ""))</f>
        <v/>
      </c>
      <c r="M1948" s="44" t="str">
        <f t="shared" si="90"/>
        <v/>
      </c>
      <c r="O1948" s="19" t="str">
        <f>IF($B1948="", "", IF(OR($B1948&lt;'Intro &amp; Setup'!$BS$4, $B1948&gt;'Intro &amp; Setup'!$BS$2), "X", ""))</f>
        <v/>
      </c>
      <c r="Q1948" s="19" t="str">
        <f t="shared" si="91"/>
        <v/>
      </c>
      <c r="S1948" s="75">
        <f t="shared" si="92"/>
        <v>0</v>
      </c>
    </row>
    <row r="1949" spans="1:19" x14ac:dyDescent="0.25">
      <c r="A1949" s="55"/>
      <c r="B1949" s="111"/>
      <c r="C1949" s="112"/>
      <c r="D1949" s="113"/>
      <c r="E1949" s="113"/>
      <c r="F1949" s="112"/>
      <c r="G1949" s="114"/>
      <c r="H1949" s="115"/>
      <c r="I1949" s="55"/>
      <c r="L1949" s="53" t="str">
        <f>IF(OR(F1949="", G1949=""), "", IFERROR(INDEX('Sub Contractors'!$C$11:$C$49, MATCH(F1949, 'Sub Contractors'!$B$11:$B$49, 0)), ""))</f>
        <v/>
      </c>
      <c r="M1949" s="44" t="str">
        <f t="shared" si="90"/>
        <v/>
      </c>
      <c r="O1949" s="19" t="str">
        <f>IF($B1949="", "", IF(OR($B1949&lt;'Intro &amp; Setup'!$BS$4, $B1949&gt;'Intro &amp; Setup'!$BS$2), "X", ""))</f>
        <v/>
      </c>
      <c r="Q1949" s="19" t="str">
        <f t="shared" si="91"/>
        <v/>
      </c>
      <c r="S1949" s="75">
        <f t="shared" si="92"/>
        <v>0</v>
      </c>
    </row>
    <row r="1950" spans="1:19" x14ac:dyDescent="0.25">
      <c r="A1950" s="55"/>
      <c r="B1950" s="111"/>
      <c r="C1950" s="112"/>
      <c r="D1950" s="113"/>
      <c r="E1950" s="113"/>
      <c r="F1950" s="112"/>
      <c r="G1950" s="114"/>
      <c r="H1950" s="115"/>
      <c r="I1950" s="55"/>
      <c r="L1950" s="53" t="str">
        <f>IF(OR(F1950="", G1950=""), "", IFERROR(INDEX('Sub Contractors'!$C$11:$C$49, MATCH(F1950, 'Sub Contractors'!$B$11:$B$49, 0)), ""))</f>
        <v/>
      </c>
      <c r="M1950" s="44" t="str">
        <f t="shared" si="90"/>
        <v/>
      </c>
      <c r="O1950" s="19" t="str">
        <f>IF($B1950="", "", IF(OR($B1950&lt;'Intro &amp; Setup'!$BS$4, $B1950&gt;'Intro &amp; Setup'!$BS$2), "X", ""))</f>
        <v/>
      </c>
      <c r="Q1950" s="19" t="str">
        <f t="shared" si="91"/>
        <v/>
      </c>
      <c r="S1950" s="75">
        <f t="shared" si="92"/>
        <v>0</v>
      </c>
    </row>
    <row r="1951" spans="1:19" x14ac:dyDescent="0.25">
      <c r="A1951" s="55"/>
      <c r="B1951" s="111"/>
      <c r="C1951" s="112"/>
      <c r="D1951" s="113"/>
      <c r="E1951" s="113"/>
      <c r="F1951" s="112"/>
      <c r="G1951" s="114"/>
      <c r="H1951" s="115"/>
      <c r="I1951" s="55"/>
      <c r="L1951" s="53" t="str">
        <f>IF(OR(F1951="", G1951=""), "", IFERROR(INDEX('Sub Contractors'!$C$11:$C$49, MATCH(F1951, 'Sub Contractors'!$B$11:$B$49, 0)), ""))</f>
        <v/>
      </c>
      <c r="M1951" s="44" t="str">
        <f t="shared" si="90"/>
        <v/>
      </c>
      <c r="O1951" s="19" t="str">
        <f>IF($B1951="", "", IF(OR($B1951&lt;'Intro &amp; Setup'!$BS$4, $B1951&gt;'Intro &amp; Setup'!$BS$2), "X", ""))</f>
        <v/>
      </c>
      <c r="Q1951" s="19" t="str">
        <f t="shared" si="91"/>
        <v/>
      </c>
      <c r="S1951" s="75">
        <f t="shared" si="92"/>
        <v>0</v>
      </c>
    </row>
    <row r="1952" spans="1:19" x14ac:dyDescent="0.25">
      <c r="A1952" s="55"/>
      <c r="B1952" s="111"/>
      <c r="C1952" s="112"/>
      <c r="D1952" s="113"/>
      <c r="E1952" s="113"/>
      <c r="F1952" s="112"/>
      <c r="G1952" s="114"/>
      <c r="H1952" s="115"/>
      <c r="I1952" s="55"/>
      <c r="L1952" s="53" t="str">
        <f>IF(OR(F1952="", G1952=""), "", IFERROR(INDEX('Sub Contractors'!$C$11:$C$49, MATCH(F1952, 'Sub Contractors'!$B$11:$B$49, 0)), ""))</f>
        <v/>
      </c>
      <c r="M1952" s="44" t="str">
        <f t="shared" si="90"/>
        <v/>
      </c>
      <c r="O1952" s="19" t="str">
        <f>IF($B1952="", "", IF(OR($B1952&lt;'Intro &amp; Setup'!$BS$4, $B1952&gt;'Intro &amp; Setup'!$BS$2), "X", ""))</f>
        <v/>
      </c>
      <c r="Q1952" s="19" t="str">
        <f t="shared" si="91"/>
        <v/>
      </c>
      <c r="S1952" s="75">
        <f t="shared" si="92"/>
        <v>0</v>
      </c>
    </row>
    <row r="1953" spans="1:19" x14ac:dyDescent="0.25">
      <c r="A1953" s="55"/>
      <c r="B1953" s="111"/>
      <c r="C1953" s="112"/>
      <c r="D1953" s="113"/>
      <c r="E1953" s="113"/>
      <c r="F1953" s="112"/>
      <c r="G1953" s="114"/>
      <c r="H1953" s="115"/>
      <c r="I1953" s="55"/>
      <c r="L1953" s="53" t="str">
        <f>IF(OR(F1953="", G1953=""), "", IFERROR(INDEX('Sub Contractors'!$C$11:$C$49, MATCH(F1953, 'Sub Contractors'!$B$11:$B$49, 0)), ""))</f>
        <v/>
      </c>
      <c r="M1953" s="44" t="str">
        <f t="shared" si="90"/>
        <v/>
      </c>
      <c r="O1953" s="19" t="str">
        <f>IF($B1953="", "", IF(OR($B1953&lt;'Intro &amp; Setup'!$BS$4, $B1953&gt;'Intro &amp; Setup'!$BS$2), "X", ""))</f>
        <v/>
      </c>
      <c r="Q1953" s="19" t="str">
        <f t="shared" si="91"/>
        <v/>
      </c>
      <c r="S1953" s="75">
        <f t="shared" si="92"/>
        <v>0</v>
      </c>
    </row>
    <row r="1954" spans="1:19" x14ac:dyDescent="0.25">
      <c r="A1954" s="55"/>
      <c r="B1954" s="111"/>
      <c r="C1954" s="112"/>
      <c r="D1954" s="113"/>
      <c r="E1954" s="113"/>
      <c r="F1954" s="112"/>
      <c r="G1954" s="114"/>
      <c r="H1954" s="115"/>
      <c r="I1954" s="55"/>
      <c r="L1954" s="53" t="str">
        <f>IF(OR(F1954="", G1954=""), "", IFERROR(INDEX('Sub Contractors'!$C$11:$C$49, MATCH(F1954, 'Sub Contractors'!$B$11:$B$49, 0)), ""))</f>
        <v/>
      </c>
      <c r="M1954" s="44" t="str">
        <f t="shared" si="90"/>
        <v/>
      </c>
      <c r="O1954" s="19" t="str">
        <f>IF($B1954="", "", IF(OR($B1954&lt;'Intro &amp; Setup'!$BS$4, $B1954&gt;'Intro &amp; Setup'!$BS$2), "X", ""))</f>
        <v/>
      </c>
      <c r="Q1954" s="19" t="str">
        <f t="shared" si="91"/>
        <v/>
      </c>
      <c r="S1954" s="75">
        <f t="shared" si="92"/>
        <v>0</v>
      </c>
    </row>
    <row r="1955" spans="1:19" x14ac:dyDescent="0.25">
      <c r="A1955" s="55"/>
      <c r="B1955" s="111"/>
      <c r="C1955" s="112"/>
      <c r="D1955" s="113"/>
      <c r="E1955" s="113"/>
      <c r="F1955" s="112"/>
      <c r="G1955" s="114"/>
      <c r="H1955" s="115"/>
      <c r="I1955" s="55"/>
      <c r="L1955" s="53" t="str">
        <f>IF(OR(F1955="", G1955=""), "", IFERROR(INDEX('Sub Contractors'!$C$11:$C$49, MATCH(F1955, 'Sub Contractors'!$B$11:$B$49, 0)), ""))</f>
        <v/>
      </c>
      <c r="M1955" s="44" t="str">
        <f t="shared" si="90"/>
        <v/>
      </c>
      <c r="O1955" s="19" t="str">
        <f>IF($B1955="", "", IF(OR($B1955&lt;'Intro &amp; Setup'!$BS$4, $B1955&gt;'Intro &amp; Setup'!$BS$2), "X", ""))</f>
        <v/>
      </c>
      <c r="Q1955" s="19" t="str">
        <f t="shared" si="91"/>
        <v/>
      </c>
      <c r="S1955" s="75">
        <f t="shared" si="92"/>
        <v>0</v>
      </c>
    </row>
    <row r="1956" spans="1:19" x14ac:dyDescent="0.25">
      <c r="A1956" s="55"/>
      <c r="B1956" s="111"/>
      <c r="C1956" s="112"/>
      <c r="D1956" s="113"/>
      <c r="E1956" s="113"/>
      <c r="F1956" s="112"/>
      <c r="G1956" s="114"/>
      <c r="H1956" s="115"/>
      <c r="I1956" s="55"/>
      <c r="L1956" s="53" t="str">
        <f>IF(OR(F1956="", G1956=""), "", IFERROR(INDEX('Sub Contractors'!$C$11:$C$49, MATCH(F1956, 'Sub Contractors'!$B$11:$B$49, 0)), ""))</f>
        <v/>
      </c>
      <c r="M1956" s="44" t="str">
        <f t="shared" si="90"/>
        <v/>
      </c>
      <c r="O1956" s="19" t="str">
        <f>IF($B1956="", "", IF(OR($B1956&lt;'Intro &amp; Setup'!$BS$4, $B1956&gt;'Intro &amp; Setup'!$BS$2), "X", ""))</f>
        <v/>
      </c>
      <c r="Q1956" s="19" t="str">
        <f t="shared" si="91"/>
        <v/>
      </c>
      <c r="S1956" s="75">
        <f t="shared" si="92"/>
        <v>0</v>
      </c>
    </row>
    <row r="1957" spans="1:19" x14ac:dyDescent="0.25">
      <c r="A1957" s="55"/>
      <c r="B1957" s="111"/>
      <c r="C1957" s="112"/>
      <c r="D1957" s="113"/>
      <c r="E1957" s="113"/>
      <c r="F1957" s="112"/>
      <c r="G1957" s="114"/>
      <c r="H1957" s="115"/>
      <c r="I1957" s="55"/>
      <c r="L1957" s="53" t="str">
        <f>IF(OR(F1957="", G1957=""), "", IFERROR(INDEX('Sub Contractors'!$C$11:$C$49, MATCH(F1957, 'Sub Contractors'!$B$11:$B$49, 0)), ""))</f>
        <v/>
      </c>
      <c r="M1957" s="44" t="str">
        <f t="shared" si="90"/>
        <v/>
      </c>
      <c r="O1957" s="19" t="str">
        <f>IF($B1957="", "", IF(OR($B1957&lt;'Intro &amp; Setup'!$BS$4, $B1957&gt;'Intro &amp; Setup'!$BS$2), "X", ""))</f>
        <v/>
      </c>
      <c r="Q1957" s="19" t="str">
        <f t="shared" si="91"/>
        <v/>
      </c>
      <c r="S1957" s="75">
        <f t="shared" si="92"/>
        <v>0</v>
      </c>
    </row>
    <row r="1958" spans="1:19" x14ac:dyDescent="0.25">
      <c r="A1958" s="55"/>
      <c r="B1958" s="111"/>
      <c r="C1958" s="112"/>
      <c r="D1958" s="113"/>
      <c r="E1958" s="113"/>
      <c r="F1958" s="112"/>
      <c r="G1958" s="114"/>
      <c r="H1958" s="115"/>
      <c r="I1958" s="55"/>
      <c r="L1958" s="53" t="str">
        <f>IF(OR(F1958="", G1958=""), "", IFERROR(INDEX('Sub Contractors'!$C$11:$C$49, MATCH(F1958, 'Sub Contractors'!$B$11:$B$49, 0)), ""))</f>
        <v/>
      </c>
      <c r="M1958" s="44" t="str">
        <f t="shared" si="90"/>
        <v/>
      </c>
      <c r="O1958" s="19" t="str">
        <f>IF($B1958="", "", IF(OR($B1958&lt;'Intro &amp; Setup'!$BS$4, $B1958&gt;'Intro &amp; Setup'!$BS$2), "X", ""))</f>
        <v/>
      </c>
      <c r="Q1958" s="19" t="str">
        <f t="shared" si="91"/>
        <v/>
      </c>
      <c r="S1958" s="75">
        <f t="shared" si="92"/>
        <v>0</v>
      </c>
    </row>
    <row r="1959" spans="1:19" x14ac:dyDescent="0.25">
      <c r="A1959" s="55"/>
      <c r="B1959" s="111"/>
      <c r="C1959" s="112"/>
      <c r="D1959" s="113"/>
      <c r="E1959" s="113"/>
      <c r="F1959" s="112"/>
      <c r="G1959" s="114"/>
      <c r="H1959" s="115"/>
      <c r="I1959" s="55"/>
      <c r="L1959" s="53" t="str">
        <f>IF(OR(F1959="", G1959=""), "", IFERROR(INDEX('Sub Contractors'!$C$11:$C$49, MATCH(F1959, 'Sub Contractors'!$B$11:$B$49, 0)), ""))</f>
        <v/>
      </c>
      <c r="M1959" s="44" t="str">
        <f t="shared" si="90"/>
        <v/>
      </c>
      <c r="O1959" s="19" t="str">
        <f>IF($B1959="", "", IF(OR($B1959&lt;'Intro &amp; Setup'!$BS$4, $B1959&gt;'Intro &amp; Setup'!$BS$2), "X", ""))</f>
        <v/>
      </c>
      <c r="Q1959" s="19" t="str">
        <f t="shared" si="91"/>
        <v/>
      </c>
      <c r="S1959" s="75">
        <f t="shared" si="92"/>
        <v>0</v>
      </c>
    </row>
    <row r="1960" spans="1:19" x14ac:dyDescent="0.25">
      <c r="A1960" s="55"/>
      <c r="B1960" s="111"/>
      <c r="C1960" s="112"/>
      <c r="D1960" s="113"/>
      <c r="E1960" s="113"/>
      <c r="F1960" s="112"/>
      <c r="G1960" s="114"/>
      <c r="H1960" s="115"/>
      <c r="I1960" s="55"/>
      <c r="L1960" s="53" t="str">
        <f>IF(OR(F1960="", G1960=""), "", IFERROR(INDEX('Sub Contractors'!$C$11:$C$49, MATCH(F1960, 'Sub Contractors'!$B$11:$B$49, 0)), ""))</f>
        <v/>
      </c>
      <c r="M1960" s="44" t="str">
        <f t="shared" si="90"/>
        <v/>
      </c>
      <c r="O1960" s="19" t="str">
        <f>IF($B1960="", "", IF(OR($B1960&lt;'Intro &amp; Setup'!$BS$4, $B1960&gt;'Intro &amp; Setup'!$BS$2), "X", ""))</f>
        <v/>
      </c>
      <c r="Q1960" s="19" t="str">
        <f t="shared" si="91"/>
        <v/>
      </c>
      <c r="S1960" s="75">
        <f t="shared" si="92"/>
        <v>0</v>
      </c>
    </row>
    <row r="1961" spans="1:19" x14ac:dyDescent="0.25">
      <c r="A1961" s="55"/>
      <c r="B1961" s="111"/>
      <c r="C1961" s="112"/>
      <c r="D1961" s="113"/>
      <c r="E1961" s="113"/>
      <c r="F1961" s="112"/>
      <c r="G1961" s="114"/>
      <c r="H1961" s="115"/>
      <c r="I1961" s="55"/>
      <c r="L1961" s="53" t="str">
        <f>IF(OR(F1961="", G1961=""), "", IFERROR(INDEX('Sub Contractors'!$C$11:$C$49, MATCH(F1961, 'Sub Contractors'!$B$11:$B$49, 0)), ""))</f>
        <v/>
      </c>
      <c r="M1961" s="44" t="str">
        <f t="shared" si="90"/>
        <v/>
      </c>
      <c r="O1961" s="19" t="str">
        <f>IF($B1961="", "", IF(OR($B1961&lt;'Intro &amp; Setup'!$BS$4, $B1961&gt;'Intro &amp; Setup'!$BS$2), "X", ""))</f>
        <v/>
      </c>
      <c r="Q1961" s="19" t="str">
        <f t="shared" si="91"/>
        <v/>
      </c>
      <c r="S1961" s="75">
        <f t="shared" si="92"/>
        <v>0</v>
      </c>
    </row>
    <row r="1962" spans="1:19" x14ac:dyDescent="0.25">
      <c r="A1962" s="55"/>
      <c r="B1962" s="111"/>
      <c r="C1962" s="112"/>
      <c r="D1962" s="113"/>
      <c r="E1962" s="113"/>
      <c r="F1962" s="112"/>
      <c r="G1962" s="114"/>
      <c r="H1962" s="115"/>
      <c r="I1962" s="55"/>
      <c r="L1962" s="53" t="str">
        <f>IF(OR(F1962="", G1962=""), "", IFERROR(INDEX('Sub Contractors'!$C$11:$C$49, MATCH(F1962, 'Sub Contractors'!$B$11:$B$49, 0)), ""))</f>
        <v/>
      </c>
      <c r="M1962" s="44" t="str">
        <f t="shared" si="90"/>
        <v/>
      </c>
      <c r="O1962" s="19" t="str">
        <f>IF($B1962="", "", IF(OR($B1962&lt;'Intro &amp; Setup'!$BS$4, $B1962&gt;'Intro &amp; Setup'!$BS$2), "X", ""))</f>
        <v/>
      </c>
      <c r="Q1962" s="19" t="str">
        <f t="shared" si="91"/>
        <v/>
      </c>
      <c r="S1962" s="75">
        <f t="shared" si="92"/>
        <v>0</v>
      </c>
    </row>
    <row r="1963" spans="1:19" x14ac:dyDescent="0.25">
      <c r="A1963" s="55"/>
      <c r="B1963" s="111"/>
      <c r="C1963" s="112"/>
      <c r="D1963" s="113"/>
      <c r="E1963" s="113"/>
      <c r="F1963" s="112"/>
      <c r="G1963" s="114"/>
      <c r="H1963" s="115"/>
      <c r="I1963" s="55"/>
      <c r="L1963" s="53" t="str">
        <f>IF(OR(F1963="", G1963=""), "", IFERROR(INDEX('Sub Contractors'!$C$11:$C$49, MATCH(F1963, 'Sub Contractors'!$B$11:$B$49, 0)), ""))</f>
        <v/>
      </c>
      <c r="M1963" s="44" t="str">
        <f t="shared" si="90"/>
        <v/>
      </c>
      <c r="O1963" s="19" t="str">
        <f>IF($B1963="", "", IF(OR($B1963&lt;'Intro &amp; Setup'!$BS$4, $B1963&gt;'Intro &amp; Setup'!$BS$2), "X", ""))</f>
        <v/>
      </c>
      <c r="Q1963" s="19" t="str">
        <f t="shared" si="91"/>
        <v/>
      </c>
      <c r="S1963" s="75">
        <f t="shared" si="92"/>
        <v>0</v>
      </c>
    </row>
    <row r="1964" spans="1:19" x14ac:dyDescent="0.25">
      <c r="A1964" s="55"/>
      <c r="B1964" s="111"/>
      <c r="C1964" s="112"/>
      <c r="D1964" s="113"/>
      <c r="E1964" s="113"/>
      <c r="F1964" s="112"/>
      <c r="G1964" s="114"/>
      <c r="H1964" s="115"/>
      <c r="I1964" s="55"/>
      <c r="L1964" s="53" t="str">
        <f>IF(OR(F1964="", G1964=""), "", IFERROR(INDEX('Sub Contractors'!$C$11:$C$49, MATCH(F1964, 'Sub Contractors'!$B$11:$B$49, 0)), ""))</f>
        <v/>
      </c>
      <c r="M1964" s="44" t="str">
        <f t="shared" si="90"/>
        <v/>
      </c>
      <c r="O1964" s="19" t="str">
        <f>IF($B1964="", "", IF(OR($B1964&lt;'Intro &amp; Setup'!$BS$4, $B1964&gt;'Intro &amp; Setup'!$BS$2), "X", ""))</f>
        <v/>
      </c>
      <c r="Q1964" s="19" t="str">
        <f t="shared" si="91"/>
        <v/>
      </c>
      <c r="S1964" s="75">
        <f t="shared" si="92"/>
        <v>0</v>
      </c>
    </row>
    <row r="1965" spans="1:19" x14ac:dyDescent="0.25">
      <c r="A1965" s="55"/>
      <c r="B1965" s="111"/>
      <c r="C1965" s="112"/>
      <c r="D1965" s="113"/>
      <c r="E1965" s="113"/>
      <c r="F1965" s="112"/>
      <c r="G1965" s="114"/>
      <c r="H1965" s="115"/>
      <c r="I1965" s="55"/>
      <c r="L1965" s="53" t="str">
        <f>IF(OR(F1965="", G1965=""), "", IFERROR(INDEX('Sub Contractors'!$C$11:$C$49, MATCH(F1965, 'Sub Contractors'!$B$11:$B$49, 0)), ""))</f>
        <v/>
      </c>
      <c r="M1965" s="44" t="str">
        <f t="shared" si="90"/>
        <v/>
      </c>
      <c r="O1965" s="19" t="str">
        <f>IF($B1965="", "", IF(OR($B1965&lt;'Intro &amp; Setup'!$BS$4, $B1965&gt;'Intro &amp; Setup'!$BS$2), "X", ""))</f>
        <v/>
      </c>
      <c r="Q1965" s="19" t="str">
        <f t="shared" si="91"/>
        <v/>
      </c>
      <c r="S1965" s="75">
        <f t="shared" si="92"/>
        <v>0</v>
      </c>
    </row>
    <row r="1966" spans="1:19" x14ac:dyDescent="0.25">
      <c r="A1966" s="55"/>
      <c r="B1966" s="111"/>
      <c r="C1966" s="112"/>
      <c r="D1966" s="113"/>
      <c r="E1966" s="113"/>
      <c r="F1966" s="112"/>
      <c r="G1966" s="114"/>
      <c r="H1966" s="115"/>
      <c r="I1966" s="55"/>
      <c r="L1966" s="53" t="str">
        <f>IF(OR(F1966="", G1966=""), "", IFERROR(INDEX('Sub Contractors'!$C$11:$C$49, MATCH(F1966, 'Sub Contractors'!$B$11:$B$49, 0)), ""))</f>
        <v/>
      </c>
      <c r="M1966" s="44" t="str">
        <f t="shared" si="90"/>
        <v/>
      </c>
      <c r="O1966" s="19" t="str">
        <f>IF($B1966="", "", IF(OR($B1966&lt;'Intro &amp; Setup'!$BS$4, $B1966&gt;'Intro &amp; Setup'!$BS$2), "X", ""))</f>
        <v/>
      </c>
      <c r="Q1966" s="19" t="str">
        <f t="shared" si="91"/>
        <v/>
      </c>
      <c r="S1966" s="75">
        <f t="shared" si="92"/>
        <v>0</v>
      </c>
    </row>
    <row r="1967" spans="1:19" x14ac:dyDescent="0.25">
      <c r="A1967" s="55"/>
      <c r="B1967" s="111"/>
      <c r="C1967" s="112"/>
      <c r="D1967" s="113"/>
      <c r="E1967" s="113"/>
      <c r="F1967" s="112"/>
      <c r="G1967" s="114"/>
      <c r="H1967" s="115"/>
      <c r="I1967" s="55"/>
      <c r="L1967" s="53" t="str">
        <f>IF(OR(F1967="", G1967=""), "", IFERROR(INDEX('Sub Contractors'!$C$11:$C$49, MATCH(F1967, 'Sub Contractors'!$B$11:$B$49, 0)), ""))</f>
        <v/>
      </c>
      <c r="M1967" s="44" t="str">
        <f t="shared" si="90"/>
        <v/>
      </c>
      <c r="O1967" s="19" t="str">
        <f>IF($B1967="", "", IF(OR($B1967&lt;'Intro &amp; Setup'!$BS$4, $B1967&gt;'Intro &amp; Setup'!$BS$2), "X", ""))</f>
        <v/>
      </c>
      <c r="Q1967" s="19" t="str">
        <f t="shared" si="91"/>
        <v/>
      </c>
      <c r="S1967" s="75">
        <f t="shared" si="92"/>
        <v>0</v>
      </c>
    </row>
    <row r="1968" spans="1:19" x14ac:dyDescent="0.25">
      <c r="A1968" s="55"/>
      <c r="B1968" s="111"/>
      <c r="C1968" s="112"/>
      <c r="D1968" s="113"/>
      <c r="E1968" s="113"/>
      <c r="F1968" s="112"/>
      <c r="G1968" s="114"/>
      <c r="H1968" s="115"/>
      <c r="I1968" s="55"/>
      <c r="L1968" s="53" t="str">
        <f>IF(OR(F1968="", G1968=""), "", IFERROR(INDEX('Sub Contractors'!$C$11:$C$49, MATCH(F1968, 'Sub Contractors'!$B$11:$B$49, 0)), ""))</f>
        <v/>
      </c>
      <c r="M1968" s="44" t="str">
        <f t="shared" si="90"/>
        <v/>
      </c>
      <c r="O1968" s="19" t="str">
        <f>IF($B1968="", "", IF(OR($B1968&lt;'Intro &amp; Setup'!$BS$4, $B1968&gt;'Intro &amp; Setup'!$BS$2), "X", ""))</f>
        <v/>
      </c>
      <c r="Q1968" s="19" t="str">
        <f t="shared" si="91"/>
        <v/>
      </c>
      <c r="S1968" s="75">
        <f t="shared" si="92"/>
        <v>0</v>
      </c>
    </row>
    <row r="1969" spans="1:19" x14ac:dyDescent="0.25">
      <c r="A1969" s="55"/>
      <c r="B1969" s="111"/>
      <c r="C1969" s="112"/>
      <c r="D1969" s="113"/>
      <c r="E1969" s="113"/>
      <c r="F1969" s="112"/>
      <c r="G1969" s="114"/>
      <c r="H1969" s="115"/>
      <c r="I1969" s="55"/>
      <c r="L1969" s="53" t="str">
        <f>IF(OR(F1969="", G1969=""), "", IFERROR(INDEX('Sub Contractors'!$C$11:$C$49, MATCH(F1969, 'Sub Contractors'!$B$11:$B$49, 0)), ""))</f>
        <v/>
      </c>
      <c r="M1969" s="44" t="str">
        <f t="shared" si="90"/>
        <v/>
      </c>
      <c r="O1969" s="19" t="str">
        <f>IF($B1969="", "", IF(OR($B1969&lt;'Intro &amp; Setup'!$BS$4, $B1969&gt;'Intro &amp; Setup'!$BS$2), "X", ""))</f>
        <v/>
      </c>
      <c r="Q1969" s="19" t="str">
        <f t="shared" si="91"/>
        <v/>
      </c>
      <c r="S1969" s="75">
        <f t="shared" si="92"/>
        <v>0</v>
      </c>
    </row>
    <row r="1970" spans="1:19" x14ac:dyDescent="0.25">
      <c r="A1970" s="55"/>
      <c r="B1970" s="111"/>
      <c r="C1970" s="112"/>
      <c r="D1970" s="113"/>
      <c r="E1970" s="113"/>
      <c r="F1970" s="112"/>
      <c r="G1970" s="114"/>
      <c r="H1970" s="115"/>
      <c r="I1970" s="55"/>
      <c r="L1970" s="53" t="str">
        <f>IF(OR(F1970="", G1970=""), "", IFERROR(INDEX('Sub Contractors'!$C$11:$C$49, MATCH(F1970, 'Sub Contractors'!$B$11:$B$49, 0)), ""))</f>
        <v/>
      </c>
      <c r="M1970" s="44" t="str">
        <f t="shared" si="90"/>
        <v/>
      </c>
      <c r="O1970" s="19" t="str">
        <f>IF($B1970="", "", IF(OR($B1970&lt;'Intro &amp; Setup'!$BS$4, $B1970&gt;'Intro &amp; Setup'!$BS$2), "X", ""))</f>
        <v/>
      </c>
      <c r="Q1970" s="19" t="str">
        <f t="shared" si="91"/>
        <v/>
      </c>
      <c r="S1970" s="75">
        <f t="shared" si="92"/>
        <v>0</v>
      </c>
    </row>
    <row r="1971" spans="1:19" x14ac:dyDescent="0.25">
      <c r="A1971" s="55"/>
      <c r="B1971" s="111"/>
      <c r="C1971" s="112"/>
      <c r="D1971" s="113"/>
      <c r="E1971" s="113"/>
      <c r="F1971" s="112"/>
      <c r="G1971" s="114"/>
      <c r="H1971" s="115"/>
      <c r="I1971" s="55"/>
      <c r="L1971" s="53" t="str">
        <f>IF(OR(F1971="", G1971=""), "", IFERROR(INDEX('Sub Contractors'!$C$11:$C$49, MATCH(F1971, 'Sub Contractors'!$B$11:$B$49, 0)), ""))</f>
        <v/>
      </c>
      <c r="M1971" s="44" t="str">
        <f t="shared" si="90"/>
        <v/>
      </c>
      <c r="O1971" s="19" t="str">
        <f>IF($B1971="", "", IF(OR($B1971&lt;'Intro &amp; Setup'!$BS$4, $B1971&gt;'Intro &amp; Setup'!$BS$2), "X", ""))</f>
        <v/>
      </c>
      <c r="Q1971" s="19" t="str">
        <f t="shared" si="91"/>
        <v/>
      </c>
      <c r="S1971" s="75">
        <f t="shared" si="92"/>
        <v>0</v>
      </c>
    </row>
    <row r="1972" spans="1:19" x14ac:dyDescent="0.25">
      <c r="A1972" s="55"/>
      <c r="B1972" s="111"/>
      <c r="C1972" s="112"/>
      <c r="D1972" s="113"/>
      <c r="E1972" s="113"/>
      <c r="F1972" s="112"/>
      <c r="G1972" s="114"/>
      <c r="H1972" s="115"/>
      <c r="I1972" s="55"/>
      <c r="L1972" s="53" t="str">
        <f>IF(OR(F1972="", G1972=""), "", IFERROR(INDEX('Sub Contractors'!$C$11:$C$49, MATCH(F1972, 'Sub Contractors'!$B$11:$B$49, 0)), ""))</f>
        <v/>
      </c>
      <c r="M1972" s="44" t="str">
        <f t="shared" si="90"/>
        <v/>
      </c>
      <c r="O1972" s="19" t="str">
        <f>IF($B1972="", "", IF(OR($B1972&lt;'Intro &amp; Setup'!$BS$4, $B1972&gt;'Intro &amp; Setup'!$BS$2), "X", ""))</f>
        <v/>
      </c>
      <c r="Q1972" s="19" t="str">
        <f t="shared" si="91"/>
        <v/>
      </c>
      <c r="S1972" s="75">
        <f t="shared" si="92"/>
        <v>0</v>
      </c>
    </row>
    <row r="1973" spans="1:19" x14ac:dyDescent="0.25">
      <c r="A1973" s="55"/>
      <c r="B1973" s="111"/>
      <c r="C1973" s="112"/>
      <c r="D1973" s="113"/>
      <c r="E1973" s="113"/>
      <c r="F1973" s="112"/>
      <c r="G1973" s="114"/>
      <c r="H1973" s="115"/>
      <c r="I1973" s="55"/>
      <c r="L1973" s="53" t="str">
        <f>IF(OR(F1973="", G1973=""), "", IFERROR(INDEX('Sub Contractors'!$C$11:$C$49, MATCH(F1973, 'Sub Contractors'!$B$11:$B$49, 0)), ""))</f>
        <v/>
      </c>
      <c r="M1973" s="44" t="str">
        <f t="shared" si="90"/>
        <v/>
      </c>
      <c r="O1973" s="19" t="str">
        <f>IF($B1973="", "", IF(OR($B1973&lt;'Intro &amp; Setup'!$BS$4, $B1973&gt;'Intro &amp; Setup'!$BS$2), "X", ""))</f>
        <v/>
      </c>
      <c r="Q1973" s="19" t="str">
        <f t="shared" si="91"/>
        <v/>
      </c>
      <c r="S1973" s="75">
        <f t="shared" si="92"/>
        <v>0</v>
      </c>
    </row>
    <row r="1974" spans="1:19" x14ac:dyDescent="0.25">
      <c r="A1974" s="55"/>
      <c r="B1974" s="111"/>
      <c r="C1974" s="112"/>
      <c r="D1974" s="113"/>
      <c r="E1974" s="113"/>
      <c r="F1974" s="112"/>
      <c r="G1974" s="114"/>
      <c r="H1974" s="115"/>
      <c r="I1974" s="55"/>
      <c r="L1974" s="53" t="str">
        <f>IF(OR(F1974="", G1974=""), "", IFERROR(INDEX('Sub Contractors'!$C$11:$C$49, MATCH(F1974, 'Sub Contractors'!$B$11:$B$49, 0)), ""))</f>
        <v/>
      </c>
      <c r="M1974" s="44" t="str">
        <f t="shared" si="90"/>
        <v/>
      </c>
      <c r="O1974" s="19" t="str">
        <f>IF($B1974="", "", IF(OR($B1974&lt;'Intro &amp; Setup'!$BS$4, $B1974&gt;'Intro &amp; Setup'!$BS$2), "X", ""))</f>
        <v/>
      </c>
      <c r="Q1974" s="19" t="str">
        <f t="shared" si="91"/>
        <v/>
      </c>
      <c r="S1974" s="75">
        <f t="shared" si="92"/>
        <v>0</v>
      </c>
    </row>
    <row r="1975" spans="1:19" x14ac:dyDescent="0.25">
      <c r="A1975" s="55"/>
      <c r="B1975" s="111"/>
      <c r="C1975" s="112"/>
      <c r="D1975" s="113"/>
      <c r="E1975" s="113"/>
      <c r="F1975" s="112"/>
      <c r="G1975" s="114"/>
      <c r="H1975" s="115"/>
      <c r="I1975" s="55"/>
      <c r="L1975" s="53" t="str">
        <f>IF(OR(F1975="", G1975=""), "", IFERROR(INDEX('Sub Contractors'!$C$11:$C$49, MATCH(F1975, 'Sub Contractors'!$B$11:$B$49, 0)), ""))</f>
        <v/>
      </c>
      <c r="M1975" s="44" t="str">
        <f t="shared" si="90"/>
        <v/>
      </c>
      <c r="O1975" s="19" t="str">
        <f>IF($B1975="", "", IF(OR($B1975&lt;'Intro &amp; Setup'!$BS$4, $B1975&gt;'Intro &amp; Setup'!$BS$2), "X", ""))</f>
        <v/>
      </c>
      <c r="Q1975" s="19" t="str">
        <f t="shared" si="91"/>
        <v/>
      </c>
      <c r="S1975" s="75">
        <f t="shared" si="92"/>
        <v>0</v>
      </c>
    </row>
    <row r="1976" spans="1:19" x14ac:dyDescent="0.25">
      <c r="A1976" s="55"/>
      <c r="B1976" s="111"/>
      <c r="C1976" s="112"/>
      <c r="D1976" s="113"/>
      <c r="E1976" s="113"/>
      <c r="F1976" s="112"/>
      <c r="G1976" s="114"/>
      <c r="H1976" s="115"/>
      <c r="I1976" s="55"/>
      <c r="L1976" s="53" t="str">
        <f>IF(OR(F1976="", G1976=""), "", IFERROR(INDEX('Sub Contractors'!$C$11:$C$49, MATCH(F1976, 'Sub Contractors'!$B$11:$B$49, 0)), ""))</f>
        <v/>
      </c>
      <c r="M1976" s="44" t="str">
        <f t="shared" si="90"/>
        <v/>
      </c>
      <c r="O1976" s="19" t="str">
        <f>IF($B1976="", "", IF(OR($B1976&lt;'Intro &amp; Setup'!$BS$4, $B1976&gt;'Intro &amp; Setup'!$BS$2), "X", ""))</f>
        <v/>
      </c>
      <c r="Q1976" s="19" t="str">
        <f t="shared" si="91"/>
        <v/>
      </c>
      <c r="S1976" s="75">
        <f t="shared" si="92"/>
        <v>0</v>
      </c>
    </row>
    <row r="1977" spans="1:19" x14ac:dyDescent="0.25">
      <c r="A1977" s="55"/>
      <c r="B1977" s="111"/>
      <c r="C1977" s="112"/>
      <c r="D1977" s="113"/>
      <c r="E1977" s="113"/>
      <c r="F1977" s="112"/>
      <c r="G1977" s="114"/>
      <c r="H1977" s="115"/>
      <c r="I1977" s="55"/>
      <c r="L1977" s="53" t="str">
        <f>IF(OR(F1977="", G1977=""), "", IFERROR(INDEX('Sub Contractors'!$C$11:$C$49, MATCH(F1977, 'Sub Contractors'!$B$11:$B$49, 0)), ""))</f>
        <v/>
      </c>
      <c r="M1977" s="44" t="str">
        <f t="shared" si="90"/>
        <v/>
      </c>
      <c r="O1977" s="19" t="str">
        <f>IF($B1977="", "", IF(OR($B1977&lt;'Intro &amp; Setup'!$BS$4, $B1977&gt;'Intro &amp; Setup'!$BS$2), "X", ""))</f>
        <v/>
      </c>
      <c r="Q1977" s="19" t="str">
        <f t="shared" si="91"/>
        <v/>
      </c>
      <c r="S1977" s="75">
        <f t="shared" si="92"/>
        <v>0</v>
      </c>
    </row>
    <row r="1978" spans="1:19" x14ac:dyDescent="0.25">
      <c r="A1978" s="55"/>
      <c r="B1978" s="111"/>
      <c r="C1978" s="112"/>
      <c r="D1978" s="113"/>
      <c r="E1978" s="113"/>
      <c r="F1978" s="112"/>
      <c r="G1978" s="114"/>
      <c r="H1978" s="115"/>
      <c r="I1978" s="55"/>
      <c r="L1978" s="53" t="str">
        <f>IF(OR(F1978="", G1978=""), "", IFERROR(INDEX('Sub Contractors'!$C$11:$C$49, MATCH(F1978, 'Sub Contractors'!$B$11:$B$49, 0)), ""))</f>
        <v/>
      </c>
      <c r="M1978" s="44" t="str">
        <f t="shared" si="90"/>
        <v/>
      </c>
      <c r="O1978" s="19" t="str">
        <f>IF($B1978="", "", IF(OR($B1978&lt;'Intro &amp; Setup'!$BS$4, $B1978&gt;'Intro &amp; Setup'!$BS$2), "X", ""))</f>
        <v/>
      </c>
      <c r="Q1978" s="19" t="str">
        <f t="shared" si="91"/>
        <v/>
      </c>
      <c r="S1978" s="75">
        <f t="shared" si="92"/>
        <v>0</v>
      </c>
    </row>
    <row r="1979" spans="1:19" x14ac:dyDescent="0.25">
      <c r="A1979" s="55"/>
      <c r="B1979" s="111"/>
      <c r="C1979" s="112"/>
      <c r="D1979" s="113"/>
      <c r="E1979" s="113"/>
      <c r="F1979" s="112"/>
      <c r="G1979" s="114"/>
      <c r="H1979" s="115"/>
      <c r="I1979" s="55"/>
      <c r="L1979" s="53" t="str">
        <f>IF(OR(F1979="", G1979=""), "", IFERROR(INDEX('Sub Contractors'!$C$11:$C$49, MATCH(F1979, 'Sub Contractors'!$B$11:$B$49, 0)), ""))</f>
        <v/>
      </c>
      <c r="M1979" s="44" t="str">
        <f t="shared" si="90"/>
        <v/>
      </c>
      <c r="O1979" s="19" t="str">
        <f>IF($B1979="", "", IF(OR($B1979&lt;'Intro &amp; Setup'!$BS$4, $B1979&gt;'Intro &amp; Setup'!$BS$2), "X", ""))</f>
        <v/>
      </c>
      <c r="Q1979" s="19" t="str">
        <f t="shared" si="91"/>
        <v/>
      </c>
      <c r="S1979" s="75">
        <f t="shared" si="92"/>
        <v>0</v>
      </c>
    </row>
    <row r="1980" spans="1:19" x14ac:dyDescent="0.25">
      <c r="A1980" s="55"/>
      <c r="B1980" s="111"/>
      <c r="C1980" s="112"/>
      <c r="D1980" s="113"/>
      <c r="E1980" s="113"/>
      <c r="F1980" s="112"/>
      <c r="G1980" s="114"/>
      <c r="H1980" s="115"/>
      <c r="I1980" s="55"/>
      <c r="L1980" s="53" t="str">
        <f>IF(OR(F1980="", G1980=""), "", IFERROR(INDEX('Sub Contractors'!$C$11:$C$49, MATCH(F1980, 'Sub Contractors'!$B$11:$B$49, 0)), ""))</f>
        <v/>
      </c>
      <c r="M1980" s="44" t="str">
        <f t="shared" si="90"/>
        <v/>
      </c>
      <c r="O1980" s="19" t="str">
        <f>IF($B1980="", "", IF(OR($B1980&lt;'Intro &amp; Setup'!$BS$4, $B1980&gt;'Intro &amp; Setup'!$BS$2), "X", ""))</f>
        <v/>
      </c>
      <c r="Q1980" s="19" t="str">
        <f t="shared" si="91"/>
        <v/>
      </c>
      <c r="S1980" s="75">
        <f t="shared" si="92"/>
        <v>0</v>
      </c>
    </row>
    <row r="1981" spans="1:19" x14ac:dyDescent="0.25">
      <c r="A1981" s="55"/>
      <c r="B1981" s="111"/>
      <c r="C1981" s="112"/>
      <c r="D1981" s="113"/>
      <c r="E1981" s="113"/>
      <c r="F1981" s="112"/>
      <c r="G1981" s="114"/>
      <c r="H1981" s="115"/>
      <c r="I1981" s="55"/>
      <c r="L1981" s="53" t="str">
        <f>IF(OR(F1981="", G1981=""), "", IFERROR(INDEX('Sub Contractors'!$C$11:$C$49, MATCH(F1981, 'Sub Contractors'!$B$11:$B$49, 0)), ""))</f>
        <v/>
      </c>
      <c r="M1981" s="44" t="str">
        <f t="shared" si="90"/>
        <v/>
      </c>
      <c r="O1981" s="19" t="str">
        <f>IF($B1981="", "", IF(OR($B1981&lt;'Intro &amp; Setup'!$BS$4, $B1981&gt;'Intro &amp; Setup'!$BS$2), "X", ""))</f>
        <v/>
      </c>
      <c r="Q1981" s="19" t="str">
        <f t="shared" si="91"/>
        <v/>
      </c>
      <c r="S1981" s="75">
        <f t="shared" si="92"/>
        <v>0</v>
      </c>
    </row>
    <row r="1982" spans="1:19" x14ac:dyDescent="0.25">
      <c r="A1982" s="55"/>
      <c r="B1982" s="111"/>
      <c r="C1982" s="112"/>
      <c r="D1982" s="113"/>
      <c r="E1982" s="113"/>
      <c r="F1982" s="112"/>
      <c r="G1982" s="114"/>
      <c r="H1982" s="115"/>
      <c r="I1982" s="55"/>
      <c r="L1982" s="53" t="str">
        <f>IF(OR(F1982="", G1982=""), "", IFERROR(INDEX('Sub Contractors'!$C$11:$C$49, MATCH(F1982, 'Sub Contractors'!$B$11:$B$49, 0)), ""))</f>
        <v/>
      </c>
      <c r="M1982" s="44" t="str">
        <f t="shared" si="90"/>
        <v/>
      </c>
      <c r="O1982" s="19" t="str">
        <f>IF($B1982="", "", IF(OR($B1982&lt;'Intro &amp; Setup'!$BS$4, $B1982&gt;'Intro &amp; Setup'!$BS$2), "X", ""))</f>
        <v/>
      </c>
      <c r="Q1982" s="19" t="str">
        <f t="shared" si="91"/>
        <v/>
      </c>
      <c r="S1982" s="75">
        <f t="shared" si="92"/>
        <v>0</v>
      </c>
    </row>
    <row r="1983" spans="1:19" x14ac:dyDescent="0.25">
      <c r="A1983" s="55"/>
      <c r="B1983" s="111"/>
      <c r="C1983" s="112"/>
      <c r="D1983" s="113"/>
      <c r="E1983" s="113"/>
      <c r="F1983" s="112"/>
      <c r="G1983" s="114"/>
      <c r="H1983" s="115"/>
      <c r="I1983" s="55"/>
      <c r="L1983" s="53" t="str">
        <f>IF(OR(F1983="", G1983=""), "", IFERROR(INDEX('Sub Contractors'!$C$11:$C$49, MATCH(F1983, 'Sub Contractors'!$B$11:$B$49, 0)), ""))</f>
        <v/>
      </c>
      <c r="M1983" s="44" t="str">
        <f t="shared" si="90"/>
        <v/>
      </c>
      <c r="O1983" s="19" t="str">
        <f>IF($B1983="", "", IF(OR($B1983&lt;'Intro &amp; Setup'!$BS$4, $B1983&gt;'Intro &amp; Setup'!$BS$2), "X", ""))</f>
        <v/>
      </c>
      <c r="Q1983" s="19" t="str">
        <f t="shared" si="91"/>
        <v/>
      </c>
      <c r="S1983" s="75">
        <f t="shared" si="92"/>
        <v>0</v>
      </c>
    </row>
    <row r="1984" spans="1:19" x14ac:dyDescent="0.25">
      <c r="A1984" s="55"/>
      <c r="B1984" s="111"/>
      <c r="C1984" s="112"/>
      <c r="D1984" s="113"/>
      <c r="E1984" s="113"/>
      <c r="F1984" s="112"/>
      <c r="G1984" s="114"/>
      <c r="H1984" s="115"/>
      <c r="I1984" s="55"/>
      <c r="L1984" s="53" t="str">
        <f>IF(OR(F1984="", G1984=""), "", IFERROR(INDEX('Sub Contractors'!$C$11:$C$49, MATCH(F1984, 'Sub Contractors'!$B$11:$B$49, 0)), ""))</f>
        <v/>
      </c>
      <c r="M1984" s="44" t="str">
        <f t="shared" si="90"/>
        <v/>
      </c>
      <c r="O1984" s="19" t="str">
        <f>IF($B1984="", "", IF(OR($B1984&lt;'Intro &amp; Setup'!$BS$4, $B1984&gt;'Intro &amp; Setup'!$BS$2), "X", ""))</f>
        <v/>
      </c>
      <c r="Q1984" s="19" t="str">
        <f t="shared" si="91"/>
        <v/>
      </c>
      <c r="S1984" s="75">
        <f t="shared" si="92"/>
        <v>0</v>
      </c>
    </row>
    <row r="1985" spans="1:19" x14ac:dyDescent="0.25">
      <c r="A1985" s="55"/>
      <c r="B1985" s="111"/>
      <c r="C1985" s="112"/>
      <c r="D1985" s="113"/>
      <c r="E1985" s="113"/>
      <c r="F1985" s="112"/>
      <c r="G1985" s="114"/>
      <c r="H1985" s="115"/>
      <c r="I1985" s="55"/>
      <c r="L1985" s="53" t="str">
        <f>IF(OR(F1985="", G1985=""), "", IFERROR(INDEX('Sub Contractors'!$C$11:$C$49, MATCH(F1985, 'Sub Contractors'!$B$11:$B$49, 0)), ""))</f>
        <v/>
      </c>
      <c r="M1985" s="44" t="str">
        <f t="shared" si="90"/>
        <v/>
      </c>
      <c r="O1985" s="19" t="str">
        <f>IF($B1985="", "", IF(OR($B1985&lt;'Intro &amp; Setup'!$BS$4, $B1985&gt;'Intro &amp; Setup'!$BS$2), "X", ""))</f>
        <v/>
      </c>
      <c r="Q1985" s="19" t="str">
        <f t="shared" si="91"/>
        <v/>
      </c>
      <c r="S1985" s="75">
        <f t="shared" si="92"/>
        <v>0</v>
      </c>
    </row>
    <row r="1986" spans="1:19" x14ac:dyDescent="0.25">
      <c r="A1986" s="55"/>
      <c r="B1986" s="111"/>
      <c r="C1986" s="112"/>
      <c r="D1986" s="113"/>
      <c r="E1986" s="113"/>
      <c r="F1986" s="112"/>
      <c r="G1986" s="114"/>
      <c r="H1986" s="115"/>
      <c r="I1986" s="55"/>
      <c r="L1986" s="53" t="str">
        <f>IF(OR(F1986="", G1986=""), "", IFERROR(INDEX('Sub Contractors'!$C$11:$C$49, MATCH(F1986, 'Sub Contractors'!$B$11:$B$49, 0)), ""))</f>
        <v/>
      </c>
      <c r="M1986" s="44" t="str">
        <f t="shared" si="90"/>
        <v/>
      </c>
      <c r="O1986" s="19" t="str">
        <f>IF($B1986="", "", IF(OR($B1986&lt;'Intro &amp; Setup'!$BS$4, $B1986&gt;'Intro &amp; Setup'!$BS$2), "X", ""))</f>
        <v/>
      </c>
      <c r="Q1986" s="19" t="str">
        <f t="shared" si="91"/>
        <v/>
      </c>
      <c r="S1986" s="75">
        <f t="shared" si="92"/>
        <v>0</v>
      </c>
    </row>
    <row r="1987" spans="1:19" x14ac:dyDescent="0.25">
      <c r="A1987" s="55"/>
      <c r="B1987" s="111"/>
      <c r="C1987" s="112"/>
      <c r="D1987" s="113"/>
      <c r="E1987" s="113"/>
      <c r="F1987" s="112"/>
      <c r="G1987" s="114"/>
      <c r="H1987" s="115"/>
      <c r="I1987" s="55"/>
      <c r="L1987" s="53" t="str">
        <f>IF(OR(F1987="", G1987=""), "", IFERROR(INDEX('Sub Contractors'!$C$11:$C$49, MATCH(F1987, 'Sub Contractors'!$B$11:$B$49, 0)), ""))</f>
        <v/>
      </c>
      <c r="M1987" s="44" t="str">
        <f t="shared" si="90"/>
        <v/>
      </c>
      <c r="O1987" s="19" t="str">
        <f>IF($B1987="", "", IF(OR($B1987&lt;'Intro &amp; Setup'!$BS$4, $B1987&gt;'Intro &amp; Setup'!$BS$2), "X", ""))</f>
        <v/>
      </c>
      <c r="Q1987" s="19" t="str">
        <f t="shared" si="91"/>
        <v/>
      </c>
      <c r="S1987" s="75">
        <f t="shared" si="92"/>
        <v>0</v>
      </c>
    </row>
    <row r="1988" spans="1:19" x14ac:dyDescent="0.25">
      <c r="A1988" s="55"/>
      <c r="B1988" s="111"/>
      <c r="C1988" s="112"/>
      <c r="D1988" s="113"/>
      <c r="E1988" s="113"/>
      <c r="F1988" s="112"/>
      <c r="G1988" s="114"/>
      <c r="H1988" s="115"/>
      <c r="I1988" s="55"/>
      <c r="L1988" s="53" t="str">
        <f>IF(OR(F1988="", G1988=""), "", IFERROR(INDEX('Sub Contractors'!$C$11:$C$49, MATCH(F1988, 'Sub Contractors'!$B$11:$B$49, 0)), ""))</f>
        <v/>
      </c>
      <c r="M1988" s="44" t="str">
        <f t="shared" si="90"/>
        <v/>
      </c>
      <c r="O1988" s="19" t="str">
        <f>IF($B1988="", "", IF(OR($B1988&lt;'Intro &amp; Setup'!$BS$4, $B1988&gt;'Intro &amp; Setup'!$BS$2), "X", ""))</f>
        <v/>
      </c>
      <c r="Q1988" s="19" t="str">
        <f t="shared" si="91"/>
        <v/>
      </c>
      <c r="S1988" s="75">
        <f t="shared" si="92"/>
        <v>0</v>
      </c>
    </row>
    <row r="1989" spans="1:19" x14ac:dyDescent="0.25">
      <c r="A1989" s="55"/>
      <c r="B1989" s="111"/>
      <c r="C1989" s="112"/>
      <c r="D1989" s="113"/>
      <c r="E1989" s="113"/>
      <c r="F1989" s="112"/>
      <c r="G1989" s="114"/>
      <c r="H1989" s="115"/>
      <c r="I1989" s="55"/>
      <c r="L1989" s="53" t="str">
        <f>IF(OR(F1989="", G1989=""), "", IFERROR(INDEX('Sub Contractors'!$C$11:$C$49, MATCH(F1989, 'Sub Contractors'!$B$11:$B$49, 0)), ""))</f>
        <v/>
      </c>
      <c r="M1989" s="44" t="str">
        <f t="shared" si="90"/>
        <v/>
      </c>
      <c r="O1989" s="19" t="str">
        <f>IF($B1989="", "", IF(OR($B1989&lt;'Intro &amp; Setup'!$BS$4, $B1989&gt;'Intro &amp; Setup'!$BS$2), "X", ""))</f>
        <v/>
      </c>
      <c r="Q1989" s="19" t="str">
        <f t="shared" si="91"/>
        <v/>
      </c>
      <c r="S1989" s="75">
        <f t="shared" si="92"/>
        <v>0</v>
      </c>
    </row>
    <row r="1990" spans="1:19" x14ac:dyDescent="0.25">
      <c r="A1990" s="55"/>
      <c r="B1990" s="111"/>
      <c r="C1990" s="112"/>
      <c r="D1990" s="113"/>
      <c r="E1990" s="113"/>
      <c r="F1990" s="112"/>
      <c r="G1990" s="114"/>
      <c r="H1990" s="115"/>
      <c r="I1990" s="55"/>
      <c r="L1990" s="53" t="str">
        <f>IF(OR(F1990="", G1990=""), "", IFERROR(INDEX('Sub Contractors'!$C$11:$C$49, MATCH(F1990, 'Sub Contractors'!$B$11:$B$49, 0)), ""))</f>
        <v/>
      </c>
      <c r="M1990" s="44" t="str">
        <f t="shared" si="90"/>
        <v/>
      </c>
      <c r="O1990" s="19" t="str">
        <f>IF($B1990="", "", IF(OR($B1990&lt;'Intro &amp; Setup'!$BS$4, $B1990&gt;'Intro &amp; Setup'!$BS$2), "X", ""))</f>
        <v/>
      </c>
      <c r="Q1990" s="19" t="str">
        <f t="shared" si="91"/>
        <v/>
      </c>
      <c r="S1990" s="75">
        <f t="shared" si="92"/>
        <v>0</v>
      </c>
    </row>
    <row r="1991" spans="1:19" x14ac:dyDescent="0.25">
      <c r="A1991" s="55"/>
      <c r="B1991" s="111"/>
      <c r="C1991" s="112"/>
      <c r="D1991" s="113"/>
      <c r="E1991" s="113"/>
      <c r="F1991" s="112"/>
      <c r="G1991" s="114"/>
      <c r="H1991" s="115"/>
      <c r="I1991" s="55"/>
      <c r="L1991" s="53" t="str">
        <f>IF(OR(F1991="", G1991=""), "", IFERROR(INDEX('Sub Contractors'!$C$11:$C$49, MATCH(F1991, 'Sub Contractors'!$B$11:$B$49, 0)), ""))</f>
        <v/>
      </c>
      <c r="M1991" s="44" t="str">
        <f t="shared" si="90"/>
        <v/>
      </c>
      <c r="O1991" s="19" t="str">
        <f>IF($B1991="", "", IF(OR($B1991&lt;'Intro &amp; Setup'!$BS$4, $B1991&gt;'Intro &amp; Setup'!$BS$2), "X", ""))</f>
        <v/>
      </c>
      <c r="Q1991" s="19" t="str">
        <f t="shared" si="91"/>
        <v/>
      </c>
      <c r="S1991" s="75">
        <f t="shared" si="92"/>
        <v>0</v>
      </c>
    </row>
    <row r="1992" spans="1:19" x14ac:dyDescent="0.25">
      <c r="A1992" s="55"/>
      <c r="B1992" s="111"/>
      <c r="C1992" s="112"/>
      <c r="D1992" s="113"/>
      <c r="E1992" s="113"/>
      <c r="F1992" s="112"/>
      <c r="G1992" s="114"/>
      <c r="H1992" s="115"/>
      <c r="I1992" s="55"/>
      <c r="L1992" s="53" t="str">
        <f>IF(OR(F1992="", G1992=""), "", IFERROR(INDEX('Sub Contractors'!$C$11:$C$49, MATCH(F1992, 'Sub Contractors'!$B$11:$B$49, 0)), ""))</f>
        <v/>
      </c>
      <c r="M1992" s="44" t="str">
        <f t="shared" si="90"/>
        <v/>
      </c>
      <c r="O1992" s="19" t="str">
        <f>IF($B1992="", "", IF(OR($B1992&lt;'Intro &amp; Setup'!$BS$4, $B1992&gt;'Intro &amp; Setup'!$BS$2), "X", ""))</f>
        <v/>
      </c>
      <c r="Q1992" s="19" t="str">
        <f t="shared" si="91"/>
        <v/>
      </c>
      <c r="S1992" s="75">
        <f t="shared" si="92"/>
        <v>0</v>
      </c>
    </row>
    <row r="1993" spans="1:19" x14ac:dyDescent="0.25">
      <c r="A1993" s="55"/>
      <c r="B1993" s="111"/>
      <c r="C1993" s="112"/>
      <c r="D1993" s="113"/>
      <c r="E1993" s="113"/>
      <c r="F1993" s="112"/>
      <c r="G1993" s="114"/>
      <c r="H1993" s="115"/>
      <c r="I1993" s="55"/>
      <c r="L1993" s="53" t="str">
        <f>IF(OR(F1993="", G1993=""), "", IFERROR(INDEX('Sub Contractors'!$C$11:$C$49, MATCH(F1993, 'Sub Contractors'!$B$11:$B$49, 0)), ""))</f>
        <v/>
      </c>
      <c r="M1993" s="44" t="str">
        <f t="shared" si="90"/>
        <v/>
      </c>
      <c r="O1993" s="19" t="str">
        <f>IF($B1993="", "", IF(OR($B1993&lt;'Intro &amp; Setup'!$BS$4, $B1993&gt;'Intro &amp; Setup'!$BS$2), "X", ""))</f>
        <v/>
      </c>
      <c r="Q1993" s="19" t="str">
        <f t="shared" si="91"/>
        <v/>
      </c>
      <c r="S1993" s="75">
        <f t="shared" si="92"/>
        <v>0</v>
      </c>
    </row>
    <row r="1994" spans="1:19" x14ac:dyDescent="0.25">
      <c r="A1994" s="55"/>
      <c r="B1994" s="111"/>
      <c r="C1994" s="112"/>
      <c r="D1994" s="113"/>
      <c r="E1994" s="113"/>
      <c r="F1994" s="112"/>
      <c r="G1994" s="114"/>
      <c r="H1994" s="115"/>
      <c r="I1994" s="55"/>
      <c r="L1994" s="53" t="str">
        <f>IF(OR(F1994="", G1994=""), "", IFERROR(INDEX('Sub Contractors'!$C$11:$C$49, MATCH(F1994, 'Sub Contractors'!$B$11:$B$49, 0)), ""))</f>
        <v/>
      </c>
      <c r="M1994" s="44" t="str">
        <f t="shared" si="90"/>
        <v/>
      </c>
      <c r="O1994" s="19" t="str">
        <f>IF($B1994="", "", IF(OR($B1994&lt;'Intro &amp; Setup'!$BS$4, $B1994&gt;'Intro &amp; Setup'!$BS$2), "X", ""))</f>
        <v/>
      </c>
      <c r="Q1994" s="19" t="str">
        <f t="shared" si="91"/>
        <v/>
      </c>
      <c r="S1994" s="75">
        <f t="shared" si="92"/>
        <v>0</v>
      </c>
    </row>
    <row r="1995" spans="1:19" x14ac:dyDescent="0.25">
      <c r="A1995" s="55"/>
      <c r="B1995" s="111"/>
      <c r="C1995" s="112"/>
      <c r="D1995" s="113"/>
      <c r="E1995" s="113"/>
      <c r="F1995" s="112"/>
      <c r="G1995" s="114"/>
      <c r="H1995" s="115"/>
      <c r="I1995" s="55"/>
      <c r="L1995" s="53" t="str">
        <f>IF(OR(F1995="", G1995=""), "", IFERROR(INDEX('Sub Contractors'!$C$11:$C$49, MATCH(F1995, 'Sub Contractors'!$B$11:$B$49, 0)), ""))</f>
        <v/>
      </c>
      <c r="M1995" s="44" t="str">
        <f t="shared" si="90"/>
        <v/>
      </c>
      <c r="O1995" s="19" t="str">
        <f>IF($B1995="", "", IF(OR($B1995&lt;'Intro &amp; Setup'!$BS$4, $B1995&gt;'Intro &amp; Setup'!$BS$2), "X", ""))</f>
        <v/>
      </c>
      <c r="Q1995" s="19" t="str">
        <f t="shared" si="91"/>
        <v/>
      </c>
      <c r="S1995" s="75">
        <f t="shared" si="92"/>
        <v>0</v>
      </c>
    </row>
    <row r="1996" spans="1:19" x14ac:dyDescent="0.25">
      <c r="A1996" s="55"/>
      <c r="B1996" s="111"/>
      <c r="C1996" s="112"/>
      <c r="D1996" s="113"/>
      <c r="E1996" s="113"/>
      <c r="F1996" s="112"/>
      <c r="G1996" s="114"/>
      <c r="H1996" s="115"/>
      <c r="I1996" s="55"/>
      <c r="L1996" s="53" t="str">
        <f>IF(OR(F1996="", G1996=""), "", IFERROR(INDEX('Sub Contractors'!$C$11:$C$49, MATCH(F1996, 'Sub Contractors'!$B$11:$B$49, 0)), ""))</f>
        <v/>
      </c>
      <c r="M1996" s="44" t="str">
        <f t="shared" ref="M1996:M2059" si="93">IF($L1996="", "", $L1996*$G1996*24)</f>
        <v/>
      </c>
      <c r="O1996" s="19" t="str">
        <f>IF($B1996="", "", IF(OR($B1996&lt;'Intro &amp; Setup'!$BS$4, $B1996&gt;'Intro &amp; Setup'!$BS$2), "X", ""))</f>
        <v/>
      </c>
      <c r="Q1996" s="19" t="str">
        <f t="shared" ref="Q1996:Q2059" si="94">IF($B1996="", "", TEXT($B1996, "mmm yyyy"))</f>
        <v/>
      </c>
      <c r="S1996" s="75">
        <f t="shared" ref="S1996:S2059" si="95">$E1996-$D1996-$H1996</f>
        <v>0</v>
      </c>
    </row>
    <row r="1997" spans="1:19" x14ac:dyDescent="0.25">
      <c r="A1997" s="55"/>
      <c r="B1997" s="111"/>
      <c r="C1997" s="112"/>
      <c r="D1997" s="113"/>
      <c r="E1997" s="113"/>
      <c r="F1997" s="112"/>
      <c r="G1997" s="114"/>
      <c r="H1997" s="115"/>
      <c r="I1997" s="55"/>
      <c r="L1997" s="53" t="str">
        <f>IF(OR(F1997="", G1997=""), "", IFERROR(INDEX('Sub Contractors'!$C$11:$C$49, MATCH(F1997, 'Sub Contractors'!$B$11:$B$49, 0)), ""))</f>
        <v/>
      </c>
      <c r="M1997" s="44" t="str">
        <f t="shared" si="93"/>
        <v/>
      </c>
      <c r="O1997" s="19" t="str">
        <f>IF($B1997="", "", IF(OR($B1997&lt;'Intro &amp; Setup'!$BS$4, $B1997&gt;'Intro &amp; Setup'!$BS$2), "X", ""))</f>
        <v/>
      </c>
      <c r="Q1997" s="19" t="str">
        <f t="shared" si="94"/>
        <v/>
      </c>
      <c r="S1997" s="75">
        <f t="shared" si="95"/>
        <v>0</v>
      </c>
    </row>
    <row r="1998" spans="1:19" x14ac:dyDescent="0.25">
      <c r="A1998" s="55"/>
      <c r="B1998" s="111"/>
      <c r="C1998" s="112"/>
      <c r="D1998" s="113"/>
      <c r="E1998" s="113"/>
      <c r="F1998" s="112"/>
      <c r="G1998" s="114"/>
      <c r="H1998" s="115"/>
      <c r="I1998" s="55"/>
      <c r="L1998" s="53" t="str">
        <f>IF(OR(F1998="", G1998=""), "", IFERROR(INDEX('Sub Contractors'!$C$11:$C$49, MATCH(F1998, 'Sub Contractors'!$B$11:$B$49, 0)), ""))</f>
        <v/>
      </c>
      <c r="M1998" s="44" t="str">
        <f t="shared" si="93"/>
        <v/>
      </c>
      <c r="O1998" s="19" t="str">
        <f>IF($B1998="", "", IF(OR($B1998&lt;'Intro &amp; Setup'!$BS$4, $B1998&gt;'Intro &amp; Setup'!$BS$2), "X", ""))</f>
        <v/>
      </c>
      <c r="Q1998" s="19" t="str">
        <f t="shared" si="94"/>
        <v/>
      </c>
      <c r="S1998" s="75">
        <f t="shared" si="95"/>
        <v>0</v>
      </c>
    </row>
    <row r="1999" spans="1:19" x14ac:dyDescent="0.25">
      <c r="A1999" s="55"/>
      <c r="B1999" s="111"/>
      <c r="C1999" s="112"/>
      <c r="D1999" s="113"/>
      <c r="E1999" s="113"/>
      <c r="F1999" s="112"/>
      <c r="G1999" s="114"/>
      <c r="H1999" s="115"/>
      <c r="I1999" s="55"/>
      <c r="L1999" s="53" t="str">
        <f>IF(OR(F1999="", G1999=""), "", IFERROR(INDEX('Sub Contractors'!$C$11:$C$49, MATCH(F1999, 'Sub Contractors'!$B$11:$B$49, 0)), ""))</f>
        <v/>
      </c>
      <c r="M1999" s="44" t="str">
        <f t="shared" si="93"/>
        <v/>
      </c>
      <c r="O1999" s="19" t="str">
        <f>IF($B1999="", "", IF(OR($B1999&lt;'Intro &amp; Setup'!$BS$4, $B1999&gt;'Intro &amp; Setup'!$BS$2), "X", ""))</f>
        <v/>
      </c>
      <c r="Q1999" s="19" t="str">
        <f t="shared" si="94"/>
        <v/>
      </c>
      <c r="S1999" s="75">
        <f t="shared" si="95"/>
        <v>0</v>
      </c>
    </row>
    <row r="2000" spans="1:19" x14ac:dyDescent="0.25">
      <c r="A2000" s="55"/>
      <c r="B2000" s="111"/>
      <c r="C2000" s="112"/>
      <c r="D2000" s="113"/>
      <c r="E2000" s="113"/>
      <c r="F2000" s="112"/>
      <c r="G2000" s="114"/>
      <c r="H2000" s="115"/>
      <c r="I2000" s="55"/>
      <c r="L2000" s="53" t="str">
        <f>IF(OR(F2000="", G2000=""), "", IFERROR(INDEX('Sub Contractors'!$C$11:$C$49, MATCH(F2000, 'Sub Contractors'!$B$11:$B$49, 0)), ""))</f>
        <v/>
      </c>
      <c r="M2000" s="44" t="str">
        <f t="shared" si="93"/>
        <v/>
      </c>
      <c r="O2000" s="19" t="str">
        <f>IF($B2000="", "", IF(OR($B2000&lt;'Intro &amp; Setup'!$BS$4, $B2000&gt;'Intro &amp; Setup'!$BS$2), "X", ""))</f>
        <v/>
      </c>
      <c r="Q2000" s="19" t="str">
        <f t="shared" si="94"/>
        <v/>
      </c>
      <c r="S2000" s="75">
        <f t="shared" si="95"/>
        <v>0</v>
      </c>
    </row>
    <row r="2001" spans="1:19" x14ac:dyDescent="0.25">
      <c r="A2001" s="55"/>
      <c r="B2001" s="111"/>
      <c r="C2001" s="112"/>
      <c r="D2001" s="113"/>
      <c r="E2001" s="113"/>
      <c r="F2001" s="112"/>
      <c r="G2001" s="114"/>
      <c r="H2001" s="115"/>
      <c r="I2001" s="55"/>
      <c r="L2001" s="53" t="str">
        <f>IF(OR(F2001="", G2001=""), "", IFERROR(INDEX('Sub Contractors'!$C$11:$C$49, MATCH(F2001, 'Sub Contractors'!$B$11:$B$49, 0)), ""))</f>
        <v/>
      </c>
      <c r="M2001" s="44" t="str">
        <f t="shared" si="93"/>
        <v/>
      </c>
      <c r="O2001" s="19" t="str">
        <f>IF($B2001="", "", IF(OR($B2001&lt;'Intro &amp; Setup'!$BS$4, $B2001&gt;'Intro &amp; Setup'!$BS$2), "X", ""))</f>
        <v/>
      </c>
      <c r="Q2001" s="19" t="str">
        <f t="shared" si="94"/>
        <v/>
      </c>
      <c r="S2001" s="75">
        <f t="shared" si="95"/>
        <v>0</v>
      </c>
    </row>
    <row r="2002" spans="1:19" x14ac:dyDescent="0.25">
      <c r="A2002" s="55"/>
      <c r="B2002" s="111"/>
      <c r="C2002" s="112"/>
      <c r="D2002" s="113"/>
      <c r="E2002" s="113"/>
      <c r="F2002" s="112"/>
      <c r="G2002" s="114"/>
      <c r="H2002" s="115"/>
      <c r="I2002" s="55"/>
      <c r="L2002" s="53" t="str">
        <f>IF(OR(F2002="", G2002=""), "", IFERROR(INDEX('Sub Contractors'!$C$11:$C$49, MATCH(F2002, 'Sub Contractors'!$B$11:$B$49, 0)), ""))</f>
        <v/>
      </c>
      <c r="M2002" s="44" t="str">
        <f t="shared" si="93"/>
        <v/>
      </c>
      <c r="O2002" s="19" t="str">
        <f>IF($B2002="", "", IF(OR($B2002&lt;'Intro &amp; Setup'!$BS$4, $B2002&gt;'Intro &amp; Setup'!$BS$2), "X", ""))</f>
        <v/>
      </c>
      <c r="Q2002" s="19" t="str">
        <f t="shared" si="94"/>
        <v/>
      </c>
      <c r="S2002" s="75">
        <f t="shared" si="95"/>
        <v>0</v>
      </c>
    </row>
    <row r="2003" spans="1:19" x14ac:dyDescent="0.25">
      <c r="A2003" s="55"/>
      <c r="B2003" s="111"/>
      <c r="C2003" s="112"/>
      <c r="D2003" s="113"/>
      <c r="E2003" s="113"/>
      <c r="F2003" s="112"/>
      <c r="G2003" s="114"/>
      <c r="H2003" s="115"/>
      <c r="I2003" s="55"/>
      <c r="L2003" s="53" t="str">
        <f>IF(OR(F2003="", G2003=""), "", IFERROR(INDEX('Sub Contractors'!$C$11:$C$49, MATCH(F2003, 'Sub Contractors'!$B$11:$B$49, 0)), ""))</f>
        <v/>
      </c>
      <c r="M2003" s="44" t="str">
        <f t="shared" si="93"/>
        <v/>
      </c>
      <c r="O2003" s="19" t="str">
        <f>IF($B2003="", "", IF(OR($B2003&lt;'Intro &amp; Setup'!$BS$4, $B2003&gt;'Intro &amp; Setup'!$BS$2), "X", ""))</f>
        <v/>
      </c>
      <c r="Q2003" s="19" t="str">
        <f t="shared" si="94"/>
        <v/>
      </c>
      <c r="S2003" s="75">
        <f t="shared" si="95"/>
        <v>0</v>
      </c>
    </row>
    <row r="2004" spans="1:19" x14ac:dyDescent="0.25">
      <c r="A2004" s="55"/>
      <c r="B2004" s="111"/>
      <c r="C2004" s="112"/>
      <c r="D2004" s="113"/>
      <c r="E2004" s="113"/>
      <c r="F2004" s="112"/>
      <c r="G2004" s="114"/>
      <c r="H2004" s="115"/>
      <c r="I2004" s="55"/>
      <c r="L2004" s="53" t="str">
        <f>IF(OR(F2004="", G2004=""), "", IFERROR(INDEX('Sub Contractors'!$C$11:$C$49, MATCH(F2004, 'Sub Contractors'!$B$11:$B$49, 0)), ""))</f>
        <v/>
      </c>
      <c r="M2004" s="44" t="str">
        <f t="shared" si="93"/>
        <v/>
      </c>
      <c r="O2004" s="19" t="str">
        <f>IF($B2004="", "", IF(OR($B2004&lt;'Intro &amp; Setup'!$BS$4, $B2004&gt;'Intro &amp; Setup'!$BS$2), "X", ""))</f>
        <v/>
      </c>
      <c r="Q2004" s="19" t="str">
        <f t="shared" si="94"/>
        <v/>
      </c>
      <c r="S2004" s="75">
        <f t="shared" si="95"/>
        <v>0</v>
      </c>
    </row>
    <row r="2005" spans="1:19" x14ac:dyDescent="0.25">
      <c r="A2005" s="55"/>
      <c r="B2005" s="111"/>
      <c r="C2005" s="112"/>
      <c r="D2005" s="113"/>
      <c r="E2005" s="113"/>
      <c r="F2005" s="112"/>
      <c r="G2005" s="114"/>
      <c r="H2005" s="115"/>
      <c r="I2005" s="55"/>
      <c r="L2005" s="53" t="str">
        <f>IF(OR(F2005="", G2005=""), "", IFERROR(INDEX('Sub Contractors'!$C$11:$C$49, MATCH(F2005, 'Sub Contractors'!$B$11:$B$49, 0)), ""))</f>
        <v/>
      </c>
      <c r="M2005" s="44" t="str">
        <f t="shared" si="93"/>
        <v/>
      </c>
      <c r="O2005" s="19" t="str">
        <f>IF($B2005="", "", IF(OR($B2005&lt;'Intro &amp; Setup'!$BS$4, $B2005&gt;'Intro &amp; Setup'!$BS$2), "X", ""))</f>
        <v/>
      </c>
      <c r="Q2005" s="19" t="str">
        <f t="shared" si="94"/>
        <v/>
      </c>
      <c r="S2005" s="75">
        <f t="shared" si="95"/>
        <v>0</v>
      </c>
    </row>
    <row r="2006" spans="1:19" x14ac:dyDescent="0.25">
      <c r="A2006" s="55"/>
      <c r="B2006" s="111"/>
      <c r="C2006" s="112"/>
      <c r="D2006" s="113"/>
      <c r="E2006" s="113"/>
      <c r="F2006" s="112"/>
      <c r="G2006" s="114"/>
      <c r="H2006" s="115"/>
      <c r="I2006" s="55"/>
      <c r="L2006" s="53" t="str">
        <f>IF(OR(F2006="", G2006=""), "", IFERROR(INDEX('Sub Contractors'!$C$11:$C$49, MATCH(F2006, 'Sub Contractors'!$B$11:$B$49, 0)), ""))</f>
        <v/>
      </c>
      <c r="M2006" s="44" t="str">
        <f t="shared" si="93"/>
        <v/>
      </c>
      <c r="O2006" s="19" t="str">
        <f>IF($B2006="", "", IF(OR($B2006&lt;'Intro &amp; Setup'!$BS$4, $B2006&gt;'Intro &amp; Setup'!$BS$2), "X", ""))</f>
        <v/>
      </c>
      <c r="Q2006" s="19" t="str">
        <f t="shared" si="94"/>
        <v/>
      </c>
      <c r="S2006" s="75">
        <f t="shared" si="95"/>
        <v>0</v>
      </c>
    </row>
    <row r="2007" spans="1:19" x14ac:dyDescent="0.25">
      <c r="A2007" s="55"/>
      <c r="B2007" s="111"/>
      <c r="C2007" s="112"/>
      <c r="D2007" s="113"/>
      <c r="E2007" s="113"/>
      <c r="F2007" s="112"/>
      <c r="G2007" s="114"/>
      <c r="H2007" s="115"/>
      <c r="I2007" s="55"/>
      <c r="L2007" s="53" t="str">
        <f>IF(OR(F2007="", G2007=""), "", IFERROR(INDEX('Sub Contractors'!$C$11:$C$49, MATCH(F2007, 'Sub Contractors'!$B$11:$B$49, 0)), ""))</f>
        <v/>
      </c>
      <c r="M2007" s="44" t="str">
        <f t="shared" si="93"/>
        <v/>
      </c>
      <c r="O2007" s="19" t="str">
        <f>IF($B2007="", "", IF(OR($B2007&lt;'Intro &amp; Setup'!$BS$4, $B2007&gt;'Intro &amp; Setup'!$BS$2), "X", ""))</f>
        <v/>
      </c>
      <c r="Q2007" s="19" t="str">
        <f t="shared" si="94"/>
        <v/>
      </c>
      <c r="S2007" s="75">
        <f t="shared" si="95"/>
        <v>0</v>
      </c>
    </row>
    <row r="2008" spans="1:19" x14ac:dyDescent="0.25">
      <c r="A2008" s="55"/>
      <c r="B2008" s="111"/>
      <c r="C2008" s="112"/>
      <c r="D2008" s="113"/>
      <c r="E2008" s="113"/>
      <c r="F2008" s="112"/>
      <c r="G2008" s="114"/>
      <c r="H2008" s="115"/>
      <c r="I2008" s="55"/>
      <c r="L2008" s="53" t="str">
        <f>IF(OR(F2008="", G2008=""), "", IFERROR(INDEX('Sub Contractors'!$C$11:$C$49, MATCH(F2008, 'Sub Contractors'!$B$11:$B$49, 0)), ""))</f>
        <v/>
      </c>
      <c r="M2008" s="44" t="str">
        <f t="shared" si="93"/>
        <v/>
      </c>
      <c r="O2008" s="19" t="str">
        <f>IF($B2008="", "", IF(OR($B2008&lt;'Intro &amp; Setup'!$BS$4, $B2008&gt;'Intro &amp; Setup'!$BS$2), "X", ""))</f>
        <v/>
      </c>
      <c r="Q2008" s="19" t="str">
        <f t="shared" si="94"/>
        <v/>
      </c>
      <c r="S2008" s="75">
        <f t="shared" si="95"/>
        <v>0</v>
      </c>
    </row>
    <row r="2009" spans="1:19" x14ac:dyDescent="0.25">
      <c r="A2009" s="55"/>
      <c r="B2009" s="111"/>
      <c r="C2009" s="112"/>
      <c r="D2009" s="113"/>
      <c r="E2009" s="113"/>
      <c r="F2009" s="112"/>
      <c r="G2009" s="114"/>
      <c r="H2009" s="115"/>
      <c r="I2009" s="55"/>
      <c r="L2009" s="53" t="str">
        <f>IF(OR(F2009="", G2009=""), "", IFERROR(INDEX('Sub Contractors'!$C$11:$C$49, MATCH(F2009, 'Sub Contractors'!$B$11:$B$49, 0)), ""))</f>
        <v/>
      </c>
      <c r="M2009" s="44" t="str">
        <f t="shared" si="93"/>
        <v/>
      </c>
      <c r="O2009" s="19" t="str">
        <f>IF($B2009="", "", IF(OR($B2009&lt;'Intro &amp; Setup'!$BS$4, $B2009&gt;'Intro &amp; Setup'!$BS$2), "X", ""))</f>
        <v/>
      </c>
      <c r="Q2009" s="19" t="str">
        <f t="shared" si="94"/>
        <v/>
      </c>
      <c r="S2009" s="75">
        <f t="shared" si="95"/>
        <v>0</v>
      </c>
    </row>
    <row r="2010" spans="1:19" x14ac:dyDescent="0.25">
      <c r="A2010" s="55"/>
      <c r="B2010" s="111"/>
      <c r="C2010" s="112"/>
      <c r="D2010" s="113"/>
      <c r="E2010" s="113"/>
      <c r="F2010" s="112"/>
      <c r="G2010" s="114"/>
      <c r="H2010" s="115"/>
      <c r="I2010" s="55"/>
      <c r="L2010" s="53" t="str">
        <f>IF(OR(F2010="", G2010=""), "", IFERROR(INDEX('Sub Contractors'!$C$11:$C$49, MATCH(F2010, 'Sub Contractors'!$B$11:$B$49, 0)), ""))</f>
        <v/>
      </c>
      <c r="M2010" s="44" t="str">
        <f t="shared" si="93"/>
        <v/>
      </c>
      <c r="O2010" s="19" t="str">
        <f>IF($B2010="", "", IF(OR($B2010&lt;'Intro &amp; Setup'!$BS$4, $B2010&gt;'Intro &amp; Setup'!$BS$2), "X", ""))</f>
        <v/>
      </c>
      <c r="Q2010" s="19" t="str">
        <f t="shared" si="94"/>
        <v/>
      </c>
      <c r="S2010" s="75">
        <f t="shared" si="95"/>
        <v>0</v>
      </c>
    </row>
    <row r="2011" spans="1:19" x14ac:dyDescent="0.25">
      <c r="A2011" s="55"/>
      <c r="B2011" s="111"/>
      <c r="C2011" s="112"/>
      <c r="D2011" s="113"/>
      <c r="E2011" s="113"/>
      <c r="F2011" s="112"/>
      <c r="G2011" s="114"/>
      <c r="H2011" s="115"/>
      <c r="I2011" s="55"/>
      <c r="L2011" s="53" t="str">
        <f>IF(OR(F2011="", G2011=""), "", IFERROR(INDEX('Sub Contractors'!$C$11:$C$49, MATCH(F2011, 'Sub Contractors'!$B$11:$B$49, 0)), ""))</f>
        <v/>
      </c>
      <c r="M2011" s="44" t="str">
        <f t="shared" si="93"/>
        <v/>
      </c>
      <c r="O2011" s="19" t="str">
        <f>IF($B2011="", "", IF(OR($B2011&lt;'Intro &amp; Setup'!$BS$4, $B2011&gt;'Intro &amp; Setup'!$BS$2), "X", ""))</f>
        <v/>
      </c>
      <c r="Q2011" s="19" t="str">
        <f t="shared" si="94"/>
        <v/>
      </c>
      <c r="S2011" s="75">
        <f t="shared" si="95"/>
        <v>0</v>
      </c>
    </row>
    <row r="2012" spans="1:19" x14ac:dyDescent="0.25">
      <c r="A2012" s="55"/>
      <c r="B2012" s="111"/>
      <c r="C2012" s="112"/>
      <c r="D2012" s="113"/>
      <c r="E2012" s="113"/>
      <c r="F2012" s="112"/>
      <c r="G2012" s="114"/>
      <c r="H2012" s="115"/>
      <c r="I2012" s="55"/>
      <c r="L2012" s="53" t="str">
        <f>IF(OR(F2012="", G2012=""), "", IFERROR(INDEX('Sub Contractors'!$C$11:$C$49, MATCH(F2012, 'Sub Contractors'!$B$11:$B$49, 0)), ""))</f>
        <v/>
      </c>
      <c r="M2012" s="44" t="str">
        <f t="shared" si="93"/>
        <v/>
      </c>
      <c r="O2012" s="19" t="str">
        <f>IF($B2012="", "", IF(OR($B2012&lt;'Intro &amp; Setup'!$BS$4, $B2012&gt;'Intro &amp; Setup'!$BS$2), "X", ""))</f>
        <v/>
      </c>
      <c r="Q2012" s="19" t="str">
        <f t="shared" si="94"/>
        <v/>
      </c>
      <c r="S2012" s="75">
        <f t="shared" si="95"/>
        <v>0</v>
      </c>
    </row>
    <row r="2013" spans="1:19" x14ac:dyDescent="0.25">
      <c r="A2013" s="55"/>
      <c r="B2013" s="111"/>
      <c r="C2013" s="112"/>
      <c r="D2013" s="113"/>
      <c r="E2013" s="113"/>
      <c r="F2013" s="112"/>
      <c r="G2013" s="114"/>
      <c r="H2013" s="115"/>
      <c r="I2013" s="55"/>
      <c r="L2013" s="53" t="str">
        <f>IF(OR(F2013="", G2013=""), "", IFERROR(INDEX('Sub Contractors'!$C$11:$C$49, MATCH(F2013, 'Sub Contractors'!$B$11:$B$49, 0)), ""))</f>
        <v/>
      </c>
      <c r="M2013" s="44" t="str">
        <f t="shared" si="93"/>
        <v/>
      </c>
      <c r="O2013" s="19" t="str">
        <f>IF($B2013="", "", IF(OR($B2013&lt;'Intro &amp; Setup'!$BS$4, $B2013&gt;'Intro &amp; Setup'!$BS$2), "X", ""))</f>
        <v/>
      </c>
      <c r="Q2013" s="19" t="str">
        <f t="shared" si="94"/>
        <v/>
      </c>
      <c r="S2013" s="75">
        <f t="shared" si="95"/>
        <v>0</v>
      </c>
    </row>
    <row r="2014" spans="1:19" x14ac:dyDescent="0.25">
      <c r="A2014" s="55"/>
      <c r="B2014" s="111"/>
      <c r="C2014" s="112"/>
      <c r="D2014" s="113"/>
      <c r="E2014" s="113"/>
      <c r="F2014" s="112"/>
      <c r="G2014" s="114"/>
      <c r="H2014" s="115"/>
      <c r="I2014" s="55"/>
      <c r="L2014" s="53" t="str">
        <f>IF(OR(F2014="", G2014=""), "", IFERROR(INDEX('Sub Contractors'!$C$11:$C$49, MATCH(F2014, 'Sub Contractors'!$B$11:$B$49, 0)), ""))</f>
        <v/>
      </c>
      <c r="M2014" s="44" t="str">
        <f t="shared" si="93"/>
        <v/>
      </c>
      <c r="O2014" s="19" t="str">
        <f>IF($B2014="", "", IF(OR($B2014&lt;'Intro &amp; Setup'!$BS$4, $B2014&gt;'Intro &amp; Setup'!$BS$2), "X", ""))</f>
        <v/>
      </c>
      <c r="Q2014" s="19" t="str">
        <f t="shared" si="94"/>
        <v/>
      </c>
      <c r="S2014" s="75">
        <f t="shared" si="95"/>
        <v>0</v>
      </c>
    </row>
    <row r="2015" spans="1:19" x14ac:dyDescent="0.25">
      <c r="A2015" s="55"/>
      <c r="B2015" s="111"/>
      <c r="C2015" s="112"/>
      <c r="D2015" s="113"/>
      <c r="E2015" s="113"/>
      <c r="F2015" s="112"/>
      <c r="G2015" s="114"/>
      <c r="H2015" s="115"/>
      <c r="I2015" s="55"/>
      <c r="L2015" s="53" t="str">
        <f>IF(OR(F2015="", G2015=""), "", IFERROR(INDEX('Sub Contractors'!$C$11:$C$49, MATCH(F2015, 'Sub Contractors'!$B$11:$B$49, 0)), ""))</f>
        <v/>
      </c>
      <c r="M2015" s="44" t="str">
        <f t="shared" si="93"/>
        <v/>
      </c>
      <c r="O2015" s="19" t="str">
        <f>IF($B2015="", "", IF(OR($B2015&lt;'Intro &amp; Setup'!$BS$4, $B2015&gt;'Intro &amp; Setup'!$BS$2), "X", ""))</f>
        <v/>
      </c>
      <c r="Q2015" s="19" t="str">
        <f t="shared" si="94"/>
        <v/>
      </c>
      <c r="S2015" s="75">
        <f t="shared" si="95"/>
        <v>0</v>
      </c>
    </row>
    <row r="2016" spans="1:19" x14ac:dyDescent="0.25">
      <c r="A2016" s="55"/>
      <c r="B2016" s="111"/>
      <c r="C2016" s="112"/>
      <c r="D2016" s="113"/>
      <c r="E2016" s="113"/>
      <c r="F2016" s="112"/>
      <c r="G2016" s="114"/>
      <c r="H2016" s="115"/>
      <c r="I2016" s="55"/>
      <c r="L2016" s="53" t="str">
        <f>IF(OR(F2016="", G2016=""), "", IFERROR(INDEX('Sub Contractors'!$C$11:$C$49, MATCH(F2016, 'Sub Contractors'!$B$11:$B$49, 0)), ""))</f>
        <v/>
      </c>
      <c r="M2016" s="44" t="str">
        <f t="shared" si="93"/>
        <v/>
      </c>
      <c r="O2016" s="19" t="str">
        <f>IF($B2016="", "", IF(OR($B2016&lt;'Intro &amp; Setup'!$BS$4, $B2016&gt;'Intro &amp; Setup'!$BS$2), "X", ""))</f>
        <v/>
      </c>
      <c r="Q2016" s="19" t="str">
        <f t="shared" si="94"/>
        <v/>
      </c>
      <c r="S2016" s="75">
        <f t="shared" si="95"/>
        <v>0</v>
      </c>
    </row>
    <row r="2017" spans="1:19" x14ac:dyDescent="0.25">
      <c r="A2017" s="55"/>
      <c r="B2017" s="111"/>
      <c r="C2017" s="112"/>
      <c r="D2017" s="113"/>
      <c r="E2017" s="113"/>
      <c r="F2017" s="112"/>
      <c r="G2017" s="114"/>
      <c r="H2017" s="115"/>
      <c r="I2017" s="55"/>
      <c r="L2017" s="53" t="str">
        <f>IF(OR(F2017="", G2017=""), "", IFERROR(INDEX('Sub Contractors'!$C$11:$C$49, MATCH(F2017, 'Sub Contractors'!$B$11:$B$49, 0)), ""))</f>
        <v/>
      </c>
      <c r="M2017" s="44" t="str">
        <f t="shared" si="93"/>
        <v/>
      </c>
      <c r="O2017" s="19" t="str">
        <f>IF($B2017="", "", IF(OR($B2017&lt;'Intro &amp; Setup'!$BS$4, $B2017&gt;'Intro &amp; Setup'!$BS$2), "X", ""))</f>
        <v/>
      </c>
      <c r="Q2017" s="19" t="str">
        <f t="shared" si="94"/>
        <v/>
      </c>
      <c r="S2017" s="75">
        <f t="shared" si="95"/>
        <v>0</v>
      </c>
    </row>
    <row r="2018" spans="1:19" x14ac:dyDescent="0.25">
      <c r="A2018" s="55"/>
      <c r="B2018" s="111"/>
      <c r="C2018" s="112"/>
      <c r="D2018" s="113"/>
      <c r="E2018" s="113"/>
      <c r="F2018" s="112"/>
      <c r="G2018" s="114"/>
      <c r="H2018" s="115"/>
      <c r="I2018" s="55"/>
      <c r="L2018" s="53" t="str">
        <f>IF(OR(F2018="", G2018=""), "", IFERROR(INDEX('Sub Contractors'!$C$11:$C$49, MATCH(F2018, 'Sub Contractors'!$B$11:$B$49, 0)), ""))</f>
        <v/>
      </c>
      <c r="M2018" s="44" t="str">
        <f t="shared" si="93"/>
        <v/>
      </c>
      <c r="O2018" s="19" t="str">
        <f>IF($B2018="", "", IF(OR($B2018&lt;'Intro &amp; Setup'!$BS$4, $B2018&gt;'Intro &amp; Setup'!$BS$2), "X", ""))</f>
        <v/>
      </c>
      <c r="Q2018" s="19" t="str">
        <f t="shared" si="94"/>
        <v/>
      </c>
      <c r="S2018" s="75">
        <f t="shared" si="95"/>
        <v>0</v>
      </c>
    </row>
    <row r="2019" spans="1:19" x14ac:dyDescent="0.25">
      <c r="A2019" s="55"/>
      <c r="B2019" s="111"/>
      <c r="C2019" s="112"/>
      <c r="D2019" s="113"/>
      <c r="E2019" s="113"/>
      <c r="F2019" s="112"/>
      <c r="G2019" s="114"/>
      <c r="H2019" s="115"/>
      <c r="I2019" s="55"/>
      <c r="L2019" s="53" t="str">
        <f>IF(OR(F2019="", G2019=""), "", IFERROR(INDEX('Sub Contractors'!$C$11:$C$49, MATCH(F2019, 'Sub Contractors'!$B$11:$B$49, 0)), ""))</f>
        <v/>
      </c>
      <c r="M2019" s="44" t="str">
        <f t="shared" si="93"/>
        <v/>
      </c>
      <c r="O2019" s="19" t="str">
        <f>IF($B2019="", "", IF(OR($B2019&lt;'Intro &amp; Setup'!$BS$4, $B2019&gt;'Intro &amp; Setup'!$BS$2), "X", ""))</f>
        <v/>
      </c>
      <c r="Q2019" s="19" t="str">
        <f t="shared" si="94"/>
        <v/>
      </c>
      <c r="S2019" s="75">
        <f t="shared" si="95"/>
        <v>0</v>
      </c>
    </row>
    <row r="2020" spans="1:19" x14ac:dyDescent="0.25">
      <c r="A2020" s="55"/>
      <c r="B2020" s="111"/>
      <c r="C2020" s="112"/>
      <c r="D2020" s="113"/>
      <c r="E2020" s="113"/>
      <c r="F2020" s="112"/>
      <c r="G2020" s="114"/>
      <c r="H2020" s="115"/>
      <c r="I2020" s="55"/>
      <c r="L2020" s="53" t="str">
        <f>IF(OR(F2020="", G2020=""), "", IFERROR(INDEX('Sub Contractors'!$C$11:$C$49, MATCH(F2020, 'Sub Contractors'!$B$11:$B$49, 0)), ""))</f>
        <v/>
      </c>
      <c r="M2020" s="44" t="str">
        <f t="shared" si="93"/>
        <v/>
      </c>
      <c r="O2020" s="19" t="str">
        <f>IF($B2020="", "", IF(OR($B2020&lt;'Intro &amp; Setup'!$BS$4, $B2020&gt;'Intro &amp; Setup'!$BS$2), "X", ""))</f>
        <v/>
      </c>
      <c r="Q2020" s="19" t="str">
        <f t="shared" si="94"/>
        <v/>
      </c>
      <c r="S2020" s="75">
        <f t="shared" si="95"/>
        <v>0</v>
      </c>
    </row>
    <row r="2021" spans="1:19" x14ac:dyDescent="0.25">
      <c r="A2021" s="55"/>
      <c r="B2021" s="111"/>
      <c r="C2021" s="112"/>
      <c r="D2021" s="113"/>
      <c r="E2021" s="113"/>
      <c r="F2021" s="112"/>
      <c r="G2021" s="114"/>
      <c r="H2021" s="115"/>
      <c r="I2021" s="55"/>
      <c r="L2021" s="53" t="str">
        <f>IF(OR(F2021="", G2021=""), "", IFERROR(INDEX('Sub Contractors'!$C$11:$C$49, MATCH(F2021, 'Sub Contractors'!$B$11:$B$49, 0)), ""))</f>
        <v/>
      </c>
      <c r="M2021" s="44" t="str">
        <f t="shared" si="93"/>
        <v/>
      </c>
      <c r="O2021" s="19" t="str">
        <f>IF($B2021="", "", IF(OR($B2021&lt;'Intro &amp; Setup'!$BS$4, $B2021&gt;'Intro &amp; Setup'!$BS$2), "X", ""))</f>
        <v/>
      </c>
      <c r="Q2021" s="19" t="str">
        <f t="shared" si="94"/>
        <v/>
      </c>
      <c r="S2021" s="75">
        <f t="shared" si="95"/>
        <v>0</v>
      </c>
    </row>
    <row r="2022" spans="1:19" x14ac:dyDescent="0.25">
      <c r="A2022" s="55"/>
      <c r="B2022" s="111"/>
      <c r="C2022" s="112"/>
      <c r="D2022" s="113"/>
      <c r="E2022" s="113"/>
      <c r="F2022" s="112"/>
      <c r="G2022" s="114"/>
      <c r="H2022" s="115"/>
      <c r="I2022" s="55"/>
      <c r="L2022" s="53" t="str">
        <f>IF(OR(F2022="", G2022=""), "", IFERROR(INDEX('Sub Contractors'!$C$11:$C$49, MATCH(F2022, 'Sub Contractors'!$B$11:$B$49, 0)), ""))</f>
        <v/>
      </c>
      <c r="M2022" s="44" t="str">
        <f t="shared" si="93"/>
        <v/>
      </c>
      <c r="O2022" s="19" t="str">
        <f>IF($B2022="", "", IF(OR($B2022&lt;'Intro &amp; Setup'!$BS$4, $B2022&gt;'Intro &amp; Setup'!$BS$2), "X", ""))</f>
        <v/>
      </c>
      <c r="Q2022" s="19" t="str">
        <f t="shared" si="94"/>
        <v/>
      </c>
      <c r="S2022" s="75">
        <f t="shared" si="95"/>
        <v>0</v>
      </c>
    </row>
    <row r="2023" spans="1:19" x14ac:dyDescent="0.25">
      <c r="A2023" s="55"/>
      <c r="B2023" s="111"/>
      <c r="C2023" s="112"/>
      <c r="D2023" s="113"/>
      <c r="E2023" s="113"/>
      <c r="F2023" s="112"/>
      <c r="G2023" s="114"/>
      <c r="H2023" s="115"/>
      <c r="I2023" s="55"/>
      <c r="L2023" s="53" t="str">
        <f>IF(OR(F2023="", G2023=""), "", IFERROR(INDEX('Sub Contractors'!$C$11:$C$49, MATCH(F2023, 'Sub Contractors'!$B$11:$B$49, 0)), ""))</f>
        <v/>
      </c>
      <c r="M2023" s="44" t="str">
        <f t="shared" si="93"/>
        <v/>
      </c>
      <c r="O2023" s="19" t="str">
        <f>IF($B2023="", "", IF(OR($B2023&lt;'Intro &amp; Setup'!$BS$4, $B2023&gt;'Intro &amp; Setup'!$BS$2), "X", ""))</f>
        <v/>
      </c>
      <c r="Q2023" s="19" t="str">
        <f t="shared" si="94"/>
        <v/>
      </c>
      <c r="S2023" s="75">
        <f t="shared" si="95"/>
        <v>0</v>
      </c>
    </row>
    <row r="2024" spans="1:19" x14ac:dyDescent="0.25">
      <c r="A2024" s="55"/>
      <c r="B2024" s="111"/>
      <c r="C2024" s="112"/>
      <c r="D2024" s="113"/>
      <c r="E2024" s="113"/>
      <c r="F2024" s="112"/>
      <c r="G2024" s="114"/>
      <c r="H2024" s="115"/>
      <c r="I2024" s="55"/>
      <c r="L2024" s="53" t="str">
        <f>IF(OR(F2024="", G2024=""), "", IFERROR(INDEX('Sub Contractors'!$C$11:$C$49, MATCH(F2024, 'Sub Contractors'!$B$11:$B$49, 0)), ""))</f>
        <v/>
      </c>
      <c r="M2024" s="44" t="str">
        <f t="shared" si="93"/>
        <v/>
      </c>
      <c r="O2024" s="19" t="str">
        <f>IF($B2024="", "", IF(OR($B2024&lt;'Intro &amp; Setup'!$BS$4, $B2024&gt;'Intro &amp; Setup'!$BS$2), "X", ""))</f>
        <v/>
      </c>
      <c r="Q2024" s="19" t="str">
        <f t="shared" si="94"/>
        <v/>
      </c>
      <c r="S2024" s="75">
        <f t="shared" si="95"/>
        <v>0</v>
      </c>
    </row>
    <row r="2025" spans="1:19" x14ac:dyDescent="0.25">
      <c r="A2025" s="55"/>
      <c r="B2025" s="111"/>
      <c r="C2025" s="112"/>
      <c r="D2025" s="113"/>
      <c r="E2025" s="113"/>
      <c r="F2025" s="112"/>
      <c r="G2025" s="114"/>
      <c r="H2025" s="115"/>
      <c r="I2025" s="55"/>
      <c r="L2025" s="53" t="str">
        <f>IF(OR(F2025="", G2025=""), "", IFERROR(INDEX('Sub Contractors'!$C$11:$C$49, MATCH(F2025, 'Sub Contractors'!$B$11:$B$49, 0)), ""))</f>
        <v/>
      </c>
      <c r="M2025" s="44" t="str">
        <f t="shared" si="93"/>
        <v/>
      </c>
      <c r="O2025" s="19" t="str">
        <f>IF($B2025="", "", IF(OR($B2025&lt;'Intro &amp; Setup'!$BS$4, $B2025&gt;'Intro &amp; Setup'!$BS$2), "X", ""))</f>
        <v/>
      </c>
      <c r="Q2025" s="19" t="str">
        <f t="shared" si="94"/>
        <v/>
      </c>
      <c r="S2025" s="75">
        <f t="shared" si="95"/>
        <v>0</v>
      </c>
    </row>
    <row r="2026" spans="1:19" x14ac:dyDescent="0.25">
      <c r="A2026" s="55"/>
      <c r="B2026" s="111"/>
      <c r="C2026" s="112"/>
      <c r="D2026" s="113"/>
      <c r="E2026" s="113"/>
      <c r="F2026" s="112"/>
      <c r="G2026" s="114"/>
      <c r="H2026" s="115"/>
      <c r="I2026" s="55"/>
      <c r="L2026" s="53" t="str">
        <f>IF(OR(F2026="", G2026=""), "", IFERROR(INDEX('Sub Contractors'!$C$11:$C$49, MATCH(F2026, 'Sub Contractors'!$B$11:$B$49, 0)), ""))</f>
        <v/>
      </c>
      <c r="M2026" s="44" t="str">
        <f t="shared" si="93"/>
        <v/>
      </c>
      <c r="O2026" s="19" t="str">
        <f>IF($B2026="", "", IF(OR($B2026&lt;'Intro &amp; Setup'!$BS$4, $B2026&gt;'Intro &amp; Setup'!$BS$2), "X", ""))</f>
        <v/>
      </c>
      <c r="Q2026" s="19" t="str">
        <f t="shared" si="94"/>
        <v/>
      </c>
      <c r="S2026" s="75">
        <f t="shared" si="95"/>
        <v>0</v>
      </c>
    </row>
    <row r="2027" spans="1:19" x14ac:dyDescent="0.25">
      <c r="A2027" s="55"/>
      <c r="B2027" s="111"/>
      <c r="C2027" s="112"/>
      <c r="D2027" s="113"/>
      <c r="E2027" s="113"/>
      <c r="F2027" s="112"/>
      <c r="G2027" s="114"/>
      <c r="H2027" s="115"/>
      <c r="I2027" s="55"/>
      <c r="L2027" s="53" t="str">
        <f>IF(OR(F2027="", G2027=""), "", IFERROR(INDEX('Sub Contractors'!$C$11:$C$49, MATCH(F2027, 'Sub Contractors'!$B$11:$B$49, 0)), ""))</f>
        <v/>
      </c>
      <c r="M2027" s="44" t="str">
        <f t="shared" si="93"/>
        <v/>
      </c>
      <c r="O2027" s="19" t="str">
        <f>IF($B2027="", "", IF(OR($B2027&lt;'Intro &amp; Setup'!$BS$4, $B2027&gt;'Intro &amp; Setup'!$BS$2), "X", ""))</f>
        <v/>
      </c>
      <c r="Q2027" s="19" t="str">
        <f t="shared" si="94"/>
        <v/>
      </c>
      <c r="S2027" s="75">
        <f t="shared" si="95"/>
        <v>0</v>
      </c>
    </row>
    <row r="2028" spans="1:19" x14ac:dyDescent="0.25">
      <c r="A2028" s="55"/>
      <c r="B2028" s="111"/>
      <c r="C2028" s="112"/>
      <c r="D2028" s="113"/>
      <c r="E2028" s="113"/>
      <c r="F2028" s="112"/>
      <c r="G2028" s="114"/>
      <c r="H2028" s="115"/>
      <c r="I2028" s="55"/>
      <c r="L2028" s="53" t="str">
        <f>IF(OR(F2028="", G2028=""), "", IFERROR(INDEX('Sub Contractors'!$C$11:$C$49, MATCH(F2028, 'Sub Contractors'!$B$11:$B$49, 0)), ""))</f>
        <v/>
      </c>
      <c r="M2028" s="44" t="str">
        <f t="shared" si="93"/>
        <v/>
      </c>
      <c r="O2028" s="19" t="str">
        <f>IF($B2028="", "", IF(OR($B2028&lt;'Intro &amp; Setup'!$BS$4, $B2028&gt;'Intro &amp; Setup'!$BS$2), "X", ""))</f>
        <v/>
      </c>
      <c r="Q2028" s="19" t="str">
        <f t="shared" si="94"/>
        <v/>
      </c>
      <c r="S2028" s="75">
        <f t="shared" si="95"/>
        <v>0</v>
      </c>
    </row>
    <row r="2029" spans="1:19" x14ac:dyDescent="0.25">
      <c r="A2029" s="55"/>
      <c r="B2029" s="111"/>
      <c r="C2029" s="112"/>
      <c r="D2029" s="113"/>
      <c r="E2029" s="113"/>
      <c r="F2029" s="112"/>
      <c r="G2029" s="114"/>
      <c r="H2029" s="115"/>
      <c r="I2029" s="55"/>
      <c r="L2029" s="53" t="str">
        <f>IF(OR(F2029="", G2029=""), "", IFERROR(INDEX('Sub Contractors'!$C$11:$C$49, MATCH(F2029, 'Sub Contractors'!$B$11:$B$49, 0)), ""))</f>
        <v/>
      </c>
      <c r="M2029" s="44" t="str">
        <f t="shared" si="93"/>
        <v/>
      </c>
      <c r="O2029" s="19" t="str">
        <f>IF($B2029="", "", IF(OR($B2029&lt;'Intro &amp; Setup'!$BS$4, $B2029&gt;'Intro &amp; Setup'!$BS$2), "X", ""))</f>
        <v/>
      </c>
      <c r="Q2029" s="19" t="str">
        <f t="shared" si="94"/>
        <v/>
      </c>
      <c r="S2029" s="75">
        <f t="shared" si="95"/>
        <v>0</v>
      </c>
    </row>
    <row r="2030" spans="1:19" x14ac:dyDescent="0.25">
      <c r="A2030" s="55"/>
      <c r="B2030" s="111"/>
      <c r="C2030" s="112"/>
      <c r="D2030" s="113"/>
      <c r="E2030" s="113"/>
      <c r="F2030" s="112"/>
      <c r="G2030" s="114"/>
      <c r="H2030" s="115"/>
      <c r="I2030" s="55"/>
      <c r="L2030" s="53" t="str">
        <f>IF(OR(F2030="", G2030=""), "", IFERROR(INDEX('Sub Contractors'!$C$11:$C$49, MATCH(F2030, 'Sub Contractors'!$B$11:$B$49, 0)), ""))</f>
        <v/>
      </c>
      <c r="M2030" s="44" t="str">
        <f t="shared" si="93"/>
        <v/>
      </c>
      <c r="O2030" s="19" t="str">
        <f>IF($B2030="", "", IF(OR($B2030&lt;'Intro &amp; Setup'!$BS$4, $B2030&gt;'Intro &amp; Setup'!$BS$2), "X", ""))</f>
        <v/>
      </c>
      <c r="Q2030" s="19" t="str">
        <f t="shared" si="94"/>
        <v/>
      </c>
      <c r="S2030" s="75">
        <f t="shared" si="95"/>
        <v>0</v>
      </c>
    </row>
    <row r="2031" spans="1:19" x14ac:dyDescent="0.25">
      <c r="A2031" s="55"/>
      <c r="B2031" s="111"/>
      <c r="C2031" s="112"/>
      <c r="D2031" s="113"/>
      <c r="E2031" s="113"/>
      <c r="F2031" s="112"/>
      <c r="G2031" s="114"/>
      <c r="H2031" s="115"/>
      <c r="I2031" s="55"/>
      <c r="L2031" s="53" t="str">
        <f>IF(OR(F2031="", G2031=""), "", IFERROR(INDEX('Sub Contractors'!$C$11:$C$49, MATCH(F2031, 'Sub Contractors'!$B$11:$B$49, 0)), ""))</f>
        <v/>
      </c>
      <c r="M2031" s="44" t="str">
        <f t="shared" si="93"/>
        <v/>
      </c>
      <c r="O2031" s="19" t="str">
        <f>IF($B2031="", "", IF(OR($B2031&lt;'Intro &amp; Setup'!$BS$4, $B2031&gt;'Intro &amp; Setup'!$BS$2), "X", ""))</f>
        <v/>
      </c>
      <c r="Q2031" s="19" t="str">
        <f t="shared" si="94"/>
        <v/>
      </c>
      <c r="S2031" s="75">
        <f t="shared" si="95"/>
        <v>0</v>
      </c>
    </row>
    <row r="2032" spans="1:19" x14ac:dyDescent="0.25">
      <c r="A2032" s="55"/>
      <c r="B2032" s="111"/>
      <c r="C2032" s="112"/>
      <c r="D2032" s="113"/>
      <c r="E2032" s="113"/>
      <c r="F2032" s="112"/>
      <c r="G2032" s="114"/>
      <c r="H2032" s="115"/>
      <c r="I2032" s="55"/>
      <c r="L2032" s="53" t="str">
        <f>IF(OR(F2032="", G2032=""), "", IFERROR(INDEX('Sub Contractors'!$C$11:$C$49, MATCH(F2032, 'Sub Contractors'!$B$11:$B$49, 0)), ""))</f>
        <v/>
      </c>
      <c r="M2032" s="44" t="str">
        <f t="shared" si="93"/>
        <v/>
      </c>
      <c r="O2032" s="19" t="str">
        <f>IF($B2032="", "", IF(OR($B2032&lt;'Intro &amp; Setup'!$BS$4, $B2032&gt;'Intro &amp; Setup'!$BS$2), "X", ""))</f>
        <v/>
      </c>
      <c r="Q2032" s="19" t="str">
        <f t="shared" si="94"/>
        <v/>
      </c>
      <c r="S2032" s="75">
        <f t="shared" si="95"/>
        <v>0</v>
      </c>
    </row>
    <row r="2033" spans="1:19" x14ac:dyDescent="0.25">
      <c r="A2033" s="55"/>
      <c r="B2033" s="111"/>
      <c r="C2033" s="112"/>
      <c r="D2033" s="113"/>
      <c r="E2033" s="113"/>
      <c r="F2033" s="112"/>
      <c r="G2033" s="114"/>
      <c r="H2033" s="115"/>
      <c r="I2033" s="55"/>
      <c r="L2033" s="53" t="str">
        <f>IF(OR(F2033="", G2033=""), "", IFERROR(INDEX('Sub Contractors'!$C$11:$C$49, MATCH(F2033, 'Sub Contractors'!$B$11:$B$49, 0)), ""))</f>
        <v/>
      </c>
      <c r="M2033" s="44" t="str">
        <f t="shared" si="93"/>
        <v/>
      </c>
      <c r="O2033" s="19" t="str">
        <f>IF($B2033="", "", IF(OR($B2033&lt;'Intro &amp; Setup'!$BS$4, $B2033&gt;'Intro &amp; Setup'!$BS$2), "X", ""))</f>
        <v/>
      </c>
      <c r="Q2033" s="19" t="str">
        <f t="shared" si="94"/>
        <v/>
      </c>
      <c r="S2033" s="75">
        <f t="shared" si="95"/>
        <v>0</v>
      </c>
    </row>
    <row r="2034" spans="1:19" x14ac:dyDescent="0.25">
      <c r="A2034" s="55"/>
      <c r="B2034" s="111"/>
      <c r="C2034" s="112"/>
      <c r="D2034" s="113"/>
      <c r="E2034" s="113"/>
      <c r="F2034" s="112"/>
      <c r="G2034" s="114"/>
      <c r="H2034" s="115"/>
      <c r="I2034" s="55"/>
      <c r="L2034" s="53" t="str">
        <f>IF(OR(F2034="", G2034=""), "", IFERROR(INDEX('Sub Contractors'!$C$11:$C$49, MATCH(F2034, 'Sub Contractors'!$B$11:$B$49, 0)), ""))</f>
        <v/>
      </c>
      <c r="M2034" s="44" t="str">
        <f t="shared" si="93"/>
        <v/>
      </c>
      <c r="O2034" s="19" t="str">
        <f>IF($B2034="", "", IF(OR($B2034&lt;'Intro &amp; Setup'!$BS$4, $B2034&gt;'Intro &amp; Setup'!$BS$2), "X", ""))</f>
        <v/>
      </c>
      <c r="Q2034" s="19" t="str">
        <f t="shared" si="94"/>
        <v/>
      </c>
      <c r="S2034" s="75">
        <f t="shared" si="95"/>
        <v>0</v>
      </c>
    </row>
    <row r="2035" spans="1:19" x14ac:dyDescent="0.25">
      <c r="A2035" s="55"/>
      <c r="B2035" s="111"/>
      <c r="C2035" s="112"/>
      <c r="D2035" s="113"/>
      <c r="E2035" s="113"/>
      <c r="F2035" s="112"/>
      <c r="G2035" s="114"/>
      <c r="H2035" s="115"/>
      <c r="I2035" s="55"/>
      <c r="L2035" s="53" t="str">
        <f>IF(OR(F2035="", G2035=""), "", IFERROR(INDEX('Sub Contractors'!$C$11:$C$49, MATCH(F2035, 'Sub Contractors'!$B$11:$B$49, 0)), ""))</f>
        <v/>
      </c>
      <c r="M2035" s="44" t="str">
        <f t="shared" si="93"/>
        <v/>
      </c>
      <c r="O2035" s="19" t="str">
        <f>IF($B2035="", "", IF(OR($B2035&lt;'Intro &amp; Setup'!$BS$4, $B2035&gt;'Intro &amp; Setup'!$BS$2), "X", ""))</f>
        <v/>
      </c>
      <c r="Q2035" s="19" t="str">
        <f t="shared" si="94"/>
        <v/>
      </c>
      <c r="S2035" s="75">
        <f t="shared" si="95"/>
        <v>0</v>
      </c>
    </row>
    <row r="2036" spans="1:19" x14ac:dyDescent="0.25">
      <c r="A2036" s="55"/>
      <c r="B2036" s="111"/>
      <c r="C2036" s="112"/>
      <c r="D2036" s="113"/>
      <c r="E2036" s="113"/>
      <c r="F2036" s="112"/>
      <c r="G2036" s="114"/>
      <c r="H2036" s="115"/>
      <c r="I2036" s="55"/>
      <c r="L2036" s="53" t="str">
        <f>IF(OR(F2036="", G2036=""), "", IFERROR(INDEX('Sub Contractors'!$C$11:$C$49, MATCH(F2036, 'Sub Contractors'!$B$11:$B$49, 0)), ""))</f>
        <v/>
      </c>
      <c r="M2036" s="44" t="str">
        <f t="shared" si="93"/>
        <v/>
      </c>
      <c r="O2036" s="19" t="str">
        <f>IF($B2036="", "", IF(OR($B2036&lt;'Intro &amp; Setup'!$BS$4, $B2036&gt;'Intro &amp; Setup'!$BS$2), "X", ""))</f>
        <v/>
      </c>
      <c r="Q2036" s="19" t="str">
        <f t="shared" si="94"/>
        <v/>
      </c>
      <c r="S2036" s="75">
        <f t="shared" si="95"/>
        <v>0</v>
      </c>
    </row>
    <row r="2037" spans="1:19" x14ac:dyDescent="0.25">
      <c r="A2037" s="55"/>
      <c r="B2037" s="111"/>
      <c r="C2037" s="112"/>
      <c r="D2037" s="113"/>
      <c r="E2037" s="113"/>
      <c r="F2037" s="112"/>
      <c r="G2037" s="114"/>
      <c r="H2037" s="115"/>
      <c r="I2037" s="55"/>
      <c r="L2037" s="53" t="str">
        <f>IF(OR(F2037="", G2037=""), "", IFERROR(INDEX('Sub Contractors'!$C$11:$C$49, MATCH(F2037, 'Sub Contractors'!$B$11:$B$49, 0)), ""))</f>
        <v/>
      </c>
      <c r="M2037" s="44" t="str">
        <f t="shared" si="93"/>
        <v/>
      </c>
      <c r="O2037" s="19" t="str">
        <f>IF($B2037="", "", IF(OR($B2037&lt;'Intro &amp; Setup'!$BS$4, $B2037&gt;'Intro &amp; Setup'!$BS$2), "X", ""))</f>
        <v/>
      </c>
      <c r="Q2037" s="19" t="str">
        <f t="shared" si="94"/>
        <v/>
      </c>
      <c r="S2037" s="75">
        <f t="shared" si="95"/>
        <v>0</v>
      </c>
    </row>
    <row r="2038" spans="1:19" x14ac:dyDescent="0.25">
      <c r="A2038" s="55"/>
      <c r="B2038" s="111"/>
      <c r="C2038" s="112"/>
      <c r="D2038" s="113"/>
      <c r="E2038" s="113"/>
      <c r="F2038" s="112"/>
      <c r="G2038" s="114"/>
      <c r="H2038" s="115"/>
      <c r="I2038" s="55"/>
      <c r="L2038" s="53" t="str">
        <f>IF(OR(F2038="", G2038=""), "", IFERROR(INDEX('Sub Contractors'!$C$11:$C$49, MATCH(F2038, 'Sub Contractors'!$B$11:$B$49, 0)), ""))</f>
        <v/>
      </c>
      <c r="M2038" s="44" t="str">
        <f t="shared" si="93"/>
        <v/>
      </c>
      <c r="O2038" s="19" t="str">
        <f>IF($B2038="", "", IF(OR($B2038&lt;'Intro &amp; Setup'!$BS$4, $B2038&gt;'Intro &amp; Setup'!$BS$2), "X", ""))</f>
        <v/>
      </c>
      <c r="Q2038" s="19" t="str">
        <f t="shared" si="94"/>
        <v/>
      </c>
      <c r="S2038" s="75">
        <f t="shared" si="95"/>
        <v>0</v>
      </c>
    </row>
    <row r="2039" spans="1:19" x14ac:dyDescent="0.25">
      <c r="A2039" s="55"/>
      <c r="B2039" s="111"/>
      <c r="C2039" s="112"/>
      <c r="D2039" s="113"/>
      <c r="E2039" s="113"/>
      <c r="F2039" s="112"/>
      <c r="G2039" s="114"/>
      <c r="H2039" s="115"/>
      <c r="I2039" s="55"/>
      <c r="L2039" s="53" t="str">
        <f>IF(OR(F2039="", G2039=""), "", IFERROR(INDEX('Sub Contractors'!$C$11:$C$49, MATCH(F2039, 'Sub Contractors'!$B$11:$B$49, 0)), ""))</f>
        <v/>
      </c>
      <c r="M2039" s="44" t="str">
        <f t="shared" si="93"/>
        <v/>
      </c>
      <c r="O2039" s="19" t="str">
        <f>IF($B2039="", "", IF(OR($B2039&lt;'Intro &amp; Setup'!$BS$4, $B2039&gt;'Intro &amp; Setup'!$BS$2), "X", ""))</f>
        <v/>
      </c>
      <c r="Q2039" s="19" t="str">
        <f t="shared" si="94"/>
        <v/>
      </c>
      <c r="S2039" s="75">
        <f t="shared" si="95"/>
        <v>0</v>
      </c>
    </row>
    <row r="2040" spans="1:19" x14ac:dyDescent="0.25">
      <c r="A2040" s="55"/>
      <c r="B2040" s="111"/>
      <c r="C2040" s="112"/>
      <c r="D2040" s="113"/>
      <c r="E2040" s="113"/>
      <c r="F2040" s="112"/>
      <c r="G2040" s="114"/>
      <c r="H2040" s="115"/>
      <c r="I2040" s="55"/>
      <c r="L2040" s="53" t="str">
        <f>IF(OR(F2040="", G2040=""), "", IFERROR(INDEX('Sub Contractors'!$C$11:$C$49, MATCH(F2040, 'Sub Contractors'!$B$11:$B$49, 0)), ""))</f>
        <v/>
      </c>
      <c r="M2040" s="44" t="str">
        <f t="shared" si="93"/>
        <v/>
      </c>
      <c r="O2040" s="19" t="str">
        <f>IF($B2040="", "", IF(OR($B2040&lt;'Intro &amp; Setup'!$BS$4, $B2040&gt;'Intro &amp; Setup'!$BS$2), "X", ""))</f>
        <v/>
      </c>
      <c r="Q2040" s="19" t="str">
        <f t="shared" si="94"/>
        <v/>
      </c>
      <c r="S2040" s="75">
        <f t="shared" si="95"/>
        <v>0</v>
      </c>
    </row>
    <row r="2041" spans="1:19" x14ac:dyDescent="0.25">
      <c r="A2041" s="55"/>
      <c r="B2041" s="111"/>
      <c r="C2041" s="112"/>
      <c r="D2041" s="113"/>
      <c r="E2041" s="113"/>
      <c r="F2041" s="112"/>
      <c r="G2041" s="114"/>
      <c r="H2041" s="115"/>
      <c r="I2041" s="55"/>
      <c r="L2041" s="53" t="str">
        <f>IF(OR(F2041="", G2041=""), "", IFERROR(INDEX('Sub Contractors'!$C$11:$C$49, MATCH(F2041, 'Sub Contractors'!$B$11:$B$49, 0)), ""))</f>
        <v/>
      </c>
      <c r="M2041" s="44" t="str">
        <f t="shared" si="93"/>
        <v/>
      </c>
      <c r="O2041" s="19" t="str">
        <f>IF($B2041="", "", IF(OR($B2041&lt;'Intro &amp; Setup'!$BS$4, $B2041&gt;'Intro &amp; Setup'!$BS$2), "X", ""))</f>
        <v/>
      </c>
      <c r="Q2041" s="19" t="str">
        <f t="shared" si="94"/>
        <v/>
      </c>
      <c r="S2041" s="75">
        <f t="shared" si="95"/>
        <v>0</v>
      </c>
    </row>
    <row r="2042" spans="1:19" x14ac:dyDescent="0.25">
      <c r="A2042" s="55"/>
      <c r="B2042" s="111"/>
      <c r="C2042" s="112"/>
      <c r="D2042" s="113"/>
      <c r="E2042" s="113"/>
      <c r="F2042" s="112"/>
      <c r="G2042" s="114"/>
      <c r="H2042" s="115"/>
      <c r="I2042" s="55"/>
      <c r="L2042" s="53" t="str">
        <f>IF(OR(F2042="", G2042=""), "", IFERROR(INDEX('Sub Contractors'!$C$11:$C$49, MATCH(F2042, 'Sub Contractors'!$B$11:$B$49, 0)), ""))</f>
        <v/>
      </c>
      <c r="M2042" s="44" t="str">
        <f t="shared" si="93"/>
        <v/>
      </c>
      <c r="O2042" s="19" t="str">
        <f>IF($B2042="", "", IF(OR($B2042&lt;'Intro &amp; Setup'!$BS$4, $B2042&gt;'Intro &amp; Setup'!$BS$2), "X", ""))</f>
        <v/>
      </c>
      <c r="Q2042" s="19" t="str">
        <f t="shared" si="94"/>
        <v/>
      </c>
      <c r="S2042" s="75">
        <f t="shared" si="95"/>
        <v>0</v>
      </c>
    </row>
    <row r="2043" spans="1:19" x14ac:dyDescent="0.25">
      <c r="A2043" s="55"/>
      <c r="B2043" s="111"/>
      <c r="C2043" s="112"/>
      <c r="D2043" s="113"/>
      <c r="E2043" s="113"/>
      <c r="F2043" s="112"/>
      <c r="G2043" s="114"/>
      <c r="H2043" s="115"/>
      <c r="I2043" s="55"/>
      <c r="L2043" s="53" t="str">
        <f>IF(OR(F2043="", G2043=""), "", IFERROR(INDEX('Sub Contractors'!$C$11:$C$49, MATCH(F2043, 'Sub Contractors'!$B$11:$B$49, 0)), ""))</f>
        <v/>
      </c>
      <c r="M2043" s="44" t="str">
        <f t="shared" si="93"/>
        <v/>
      </c>
      <c r="O2043" s="19" t="str">
        <f>IF($B2043="", "", IF(OR($B2043&lt;'Intro &amp; Setup'!$BS$4, $B2043&gt;'Intro &amp; Setup'!$BS$2), "X", ""))</f>
        <v/>
      </c>
      <c r="Q2043" s="19" t="str">
        <f t="shared" si="94"/>
        <v/>
      </c>
      <c r="S2043" s="75">
        <f t="shared" si="95"/>
        <v>0</v>
      </c>
    </row>
    <row r="2044" spans="1:19" x14ac:dyDescent="0.25">
      <c r="A2044" s="55"/>
      <c r="B2044" s="111"/>
      <c r="C2044" s="112"/>
      <c r="D2044" s="113"/>
      <c r="E2044" s="113"/>
      <c r="F2044" s="112"/>
      <c r="G2044" s="114"/>
      <c r="H2044" s="115"/>
      <c r="I2044" s="55"/>
      <c r="L2044" s="53" t="str">
        <f>IF(OR(F2044="", G2044=""), "", IFERROR(INDEX('Sub Contractors'!$C$11:$C$49, MATCH(F2044, 'Sub Contractors'!$B$11:$B$49, 0)), ""))</f>
        <v/>
      </c>
      <c r="M2044" s="44" t="str">
        <f t="shared" si="93"/>
        <v/>
      </c>
      <c r="O2044" s="19" t="str">
        <f>IF($B2044="", "", IF(OR($B2044&lt;'Intro &amp; Setup'!$BS$4, $B2044&gt;'Intro &amp; Setup'!$BS$2), "X", ""))</f>
        <v/>
      </c>
      <c r="Q2044" s="19" t="str">
        <f t="shared" si="94"/>
        <v/>
      </c>
      <c r="S2044" s="75">
        <f t="shared" si="95"/>
        <v>0</v>
      </c>
    </row>
    <row r="2045" spans="1:19" x14ac:dyDescent="0.25">
      <c r="A2045" s="55"/>
      <c r="B2045" s="111"/>
      <c r="C2045" s="112"/>
      <c r="D2045" s="113"/>
      <c r="E2045" s="113"/>
      <c r="F2045" s="112"/>
      <c r="G2045" s="114"/>
      <c r="H2045" s="115"/>
      <c r="I2045" s="55"/>
      <c r="L2045" s="53" t="str">
        <f>IF(OR(F2045="", G2045=""), "", IFERROR(INDEX('Sub Contractors'!$C$11:$C$49, MATCH(F2045, 'Sub Contractors'!$B$11:$B$49, 0)), ""))</f>
        <v/>
      </c>
      <c r="M2045" s="44" t="str">
        <f t="shared" si="93"/>
        <v/>
      </c>
      <c r="O2045" s="19" t="str">
        <f>IF($B2045="", "", IF(OR($B2045&lt;'Intro &amp; Setup'!$BS$4, $B2045&gt;'Intro &amp; Setup'!$BS$2), "X", ""))</f>
        <v/>
      </c>
      <c r="Q2045" s="19" t="str">
        <f t="shared" si="94"/>
        <v/>
      </c>
      <c r="S2045" s="75">
        <f t="shared" si="95"/>
        <v>0</v>
      </c>
    </row>
    <row r="2046" spans="1:19" x14ac:dyDescent="0.25">
      <c r="A2046" s="55"/>
      <c r="B2046" s="111"/>
      <c r="C2046" s="112"/>
      <c r="D2046" s="113"/>
      <c r="E2046" s="113"/>
      <c r="F2046" s="112"/>
      <c r="G2046" s="114"/>
      <c r="H2046" s="115"/>
      <c r="I2046" s="55"/>
      <c r="L2046" s="53" t="str">
        <f>IF(OR(F2046="", G2046=""), "", IFERROR(INDEX('Sub Contractors'!$C$11:$C$49, MATCH(F2046, 'Sub Contractors'!$B$11:$B$49, 0)), ""))</f>
        <v/>
      </c>
      <c r="M2046" s="44" t="str">
        <f t="shared" si="93"/>
        <v/>
      </c>
      <c r="O2046" s="19" t="str">
        <f>IF($B2046="", "", IF(OR($B2046&lt;'Intro &amp; Setup'!$BS$4, $B2046&gt;'Intro &amp; Setup'!$BS$2), "X", ""))</f>
        <v/>
      </c>
      <c r="Q2046" s="19" t="str">
        <f t="shared" si="94"/>
        <v/>
      </c>
      <c r="S2046" s="75">
        <f t="shared" si="95"/>
        <v>0</v>
      </c>
    </row>
    <row r="2047" spans="1:19" x14ac:dyDescent="0.25">
      <c r="A2047" s="55"/>
      <c r="B2047" s="111"/>
      <c r="C2047" s="112"/>
      <c r="D2047" s="113"/>
      <c r="E2047" s="113"/>
      <c r="F2047" s="112"/>
      <c r="G2047" s="114"/>
      <c r="H2047" s="115"/>
      <c r="I2047" s="55"/>
      <c r="L2047" s="53" t="str">
        <f>IF(OR(F2047="", G2047=""), "", IFERROR(INDEX('Sub Contractors'!$C$11:$C$49, MATCH(F2047, 'Sub Contractors'!$B$11:$B$49, 0)), ""))</f>
        <v/>
      </c>
      <c r="M2047" s="44" t="str">
        <f t="shared" si="93"/>
        <v/>
      </c>
      <c r="O2047" s="19" t="str">
        <f>IF($B2047="", "", IF(OR($B2047&lt;'Intro &amp; Setup'!$BS$4, $B2047&gt;'Intro &amp; Setup'!$BS$2), "X", ""))</f>
        <v/>
      </c>
      <c r="Q2047" s="19" t="str">
        <f t="shared" si="94"/>
        <v/>
      </c>
      <c r="S2047" s="75">
        <f t="shared" si="95"/>
        <v>0</v>
      </c>
    </row>
    <row r="2048" spans="1:19" x14ac:dyDescent="0.25">
      <c r="A2048" s="55"/>
      <c r="B2048" s="111"/>
      <c r="C2048" s="112"/>
      <c r="D2048" s="113"/>
      <c r="E2048" s="113"/>
      <c r="F2048" s="112"/>
      <c r="G2048" s="114"/>
      <c r="H2048" s="115"/>
      <c r="I2048" s="55"/>
      <c r="L2048" s="53" t="str">
        <f>IF(OR(F2048="", G2048=""), "", IFERROR(INDEX('Sub Contractors'!$C$11:$C$49, MATCH(F2048, 'Sub Contractors'!$B$11:$B$49, 0)), ""))</f>
        <v/>
      </c>
      <c r="M2048" s="44" t="str">
        <f t="shared" si="93"/>
        <v/>
      </c>
      <c r="O2048" s="19" t="str">
        <f>IF($B2048="", "", IF(OR($B2048&lt;'Intro &amp; Setup'!$BS$4, $B2048&gt;'Intro &amp; Setup'!$BS$2), "X", ""))</f>
        <v/>
      </c>
      <c r="Q2048" s="19" t="str">
        <f t="shared" si="94"/>
        <v/>
      </c>
      <c r="S2048" s="75">
        <f t="shared" si="95"/>
        <v>0</v>
      </c>
    </row>
    <row r="2049" spans="1:19" x14ac:dyDescent="0.25">
      <c r="A2049" s="55"/>
      <c r="B2049" s="111"/>
      <c r="C2049" s="112"/>
      <c r="D2049" s="113"/>
      <c r="E2049" s="113"/>
      <c r="F2049" s="112"/>
      <c r="G2049" s="114"/>
      <c r="H2049" s="115"/>
      <c r="I2049" s="55"/>
      <c r="L2049" s="53" t="str">
        <f>IF(OR(F2049="", G2049=""), "", IFERROR(INDEX('Sub Contractors'!$C$11:$C$49, MATCH(F2049, 'Sub Contractors'!$B$11:$B$49, 0)), ""))</f>
        <v/>
      </c>
      <c r="M2049" s="44" t="str">
        <f t="shared" si="93"/>
        <v/>
      </c>
      <c r="O2049" s="19" t="str">
        <f>IF($B2049="", "", IF(OR($B2049&lt;'Intro &amp; Setup'!$BS$4, $B2049&gt;'Intro &amp; Setup'!$BS$2), "X", ""))</f>
        <v/>
      </c>
      <c r="Q2049" s="19" t="str">
        <f t="shared" si="94"/>
        <v/>
      </c>
      <c r="S2049" s="75">
        <f t="shared" si="95"/>
        <v>0</v>
      </c>
    </row>
    <row r="2050" spans="1:19" x14ac:dyDescent="0.25">
      <c r="A2050" s="55"/>
      <c r="B2050" s="111"/>
      <c r="C2050" s="112"/>
      <c r="D2050" s="113"/>
      <c r="E2050" s="113"/>
      <c r="F2050" s="112"/>
      <c r="G2050" s="114"/>
      <c r="H2050" s="115"/>
      <c r="I2050" s="55"/>
      <c r="L2050" s="53" t="str">
        <f>IF(OR(F2050="", G2050=""), "", IFERROR(INDEX('Sub Contractors'!$C$11:$C$49, MATCH(F2050, 'Sub Contractors'!$B$11:$B$49, 0)), ""))</f>
        <v/>
      </c>
      <c r="M2050" s="44" t="str">
        <f t="shared" si="93"/>
        <v/>
      </c>
      <c r="O2050" s="19" t="str">
        <f>IF($B2050="", "", IF(OR($B2050&lt;'Intro &amp; Setup'!$BS$4, $B2050&gt;'Intro &amp; Setup'!$BS$2), "X", ""))</f>
        <v/>
      </c>
      <c r="Q2050" s="19" t="str">
        <f t="shared" si="94"/>
        <v/>
      </c>
      <c r="S2050" s="75">
        <f t="shared" si="95"/>
        <v>0</v>
      </c>
    </row>
    <row r="2051" spans="1:19" x14ac:dyDescent="0.25">
      <c r="A2051" s="55"/>
      <c r="B2051" s="111"/>
      <c r="C2051" s="112"/>
      <c r="D2051" s="113"/>
      <c r="E2051" s="113"/>
      <c r="F2051" s="112"/>
      <c r="G2051" s="114"/>
      <c r="H2051" s="115"/>
      <c r="I2051" s="55"/>
      <c r="L2051" s="53" t="str">
        <f>IF(OR(F2051="", G2051=""), "", IFERROR(INDEX('Sub Contractors'!$C$11:$C$49, MATCH(F2051, 'Sub Contractors'!$B$11:$B$49, 0)), ""))</f>
        <v/>
      </c>
      <c r="M2051" s="44" t="str">
        <f t="shared" si="93"/>
        <v/>
      </c>
      <c r="O2051" s="19" t="str">
        <f>IF($B2051="", "", IF(OR($B2051&lt;'Intro &amp; Setup'!$BS$4, $B2051&gt;'Intro &amp; Setup'!$BS$2), "X", ""))</f>
        <v/>
      </c>
      <c r="Q2051" s="19" t="str">
        <f t="shared" si="94"/>
        <v/>
      </c>
      <c r="S2051" s="75">
        <f t="shared" si="95"/>
        <v>0</v>
      </c>
    </row>
    <row r="2052" spans="1:19" x14ac:dyDescent="0.25">
      <c r="A2052" s="55"/>
      <c r="B2052" s="111"/>
      <c r="C2052" s="112"/>
      <c r="D2052" s="113"/>
      <c r="E2052" s="113"/>
      <c r="F2052" s="112"/>
      <c r="G2052" s="114"/>
      <c r="H2052" s="115"/>
      <c r="I2052" s="55"/>
      <c r="L2052" s="53" t="str">
        <f>IF(OR(F2052="", G2052=""), "", IFERROR(INDEX('Sub Contractors'!$C$11:$C$49, MATCH(F2052, 'Sub Contractors'!$B$11:$B$49, 0)), ""))</f>
        <v/>
      </c>
      <c r="M2052" s="44" t="str">
        <f t="shared" si="93"/>
        <v/>
      </c>
      <c r="O2052" s="19" t="str">
        <f>IF($B2052="", "", IF(OR($B2052&lt;'Intro &amp; Setup'!$BS$4, $B2052&gt;'Intro &amp; Setup'!$BS$2), "X", ""))</f>
        <v/>
      </c>
      <c r="Q2052" s="19" t="str">
        <f t="shared" si="94"/>
        <v/>
      </c>
      <c r="S2052" s="75">
        <f t="shared" si="95"/>
        <v>0</v>
      </c>
    </row>
    <row r="2053" spans="1:19" x14ac:dyDescent="0.25">
      <c r="A2053" s="55"/>
      <c r="B2053" s="111"/>
      <c r="C2053" s="112"/>
      <c r="D2053" s="113"/>
      <c r="E2053" s="113"/>
      <c r="F2053" s="112"/>
      <c r="G2053" s="114"/>
      <c r="H2053" s="115"/>
      <c r="I2053" s="55"/>
      <c r="L2053" s="53" t="str">
        <f>IF(OR(F2053="", G2053=""), "", IFERROR(INDEX('Sub Contractors'!$C$11:$C$49, MATCH(F2053, 'Sub Contractors'!$B$11:$B$49, 0)), ""))</f>
        <v/>
      </c>
      <c r="M2053" s="44" t="str">
        <f t="shared" si="93"/>
        <v/>
      </c>
      <c r="O2053" s="19" t="str">
        <f>IF($B2053="", "", IF(OR($B2053&lt;'Intro &amp; Setup'!$BS$4, $B2053&gt;'Intro &amp; Setup'!$BS$2), "X", ""))</f>
        <v/>
      </c>
      <c r="Q2053" s="19" t="str">
        <f t="shared" si="94"/>
        <v/>
      </c>
      <c r="S2053" s="75">
        <f t="shared" si="95"/>
        <v>0</v>
      </c>
    </row>
    <row r="2054" spans="1:19" x14ac:dyDescent="0.25">
      <c r="A2054" s="55"/>
      <c r="B2054" s="111"/>
      <c r="C2054" s="112"/>
      <c r="D2054" s="113"/>
      <c r="E2054" s="113"/>
      <c r="F2054" s="112"/>
      <c r="G2054" s="114"/>
      <c r="H2054" s="115"/>
      <c r="I2054" s="55"/>
      <c r="L2054" s="53" t="str">
        <f>IF(OR(F2054="", G2054=""), "", IFERROR(INDEX('Sub Contractors'!$C$11:$C$49, MATCH(F2054, 'Sub Contractors'!$B$11:$B$49, 0)), ""))</f>
        <v/>
      </c>
      <c r="M2054" s="44" t="str">
        <f t="shared" si="93"/>
        <v/>
      </c>
      <c r="O2054" s="19" t="str">
        <f>IF($B2054="", "", IF(OR($B2054&lt;'Intro &amp; Setup'!$BS$4, $B2054&gt;'Intro &amp; Setup'!$BS$2), "X", ""))</f>
        <v/>
      </c>
      <c r="Q2054" s="19" t="str">
        <f t="shared" si="94"/>
        <v/>
      </c>
      <c r="S2054" s="75">
        <f t="shared" si="95"/>
        <v>0</v>
      </c>
    </row>
    <row r="2055" spans="1:19" x14ac:dyDescent="0.25">
      <c r="A2055" s="55"/>
      <c r="B2055" s="111"/>
      <c r="C2055" s="112"/>
      <c r="D2055" s="113"/>
      <c r="E2055" s="113"/>
      <c r="F2055" s="112"/>
      <c r="G2055" s="114"/>
      <c r="H2055" s="115"/>
      <c r="I2055" s="55"/>
      <c r="L2055" s="53" t="str">
        <f>IF(OR(F2055="", G2055=""), "", IFERROR(INDEX('Sub Contractors'!$C$11:$C$49, MATCH(F2055, 'Sub Contractors'!$B$11:$B$49, 0)), ""))</f>
        <v/>
      </c>
      <c r="M2055" s="44" t="str">
        <f t="shared" si="93"/>
        <v/>
      </c>
      <c r="O2055" s="19" t="str">
        <f>IF($B2055="", "", IF(OR($B2055&lt;'Intro &amp; Setup'!$BS$4, $B2055&gt;'Intro &amp; Setup'!$BS$2), "X", ""))</f>
        <v/>
      </c>
      <c r="Q2055" s="19" t="str">
        <f t="shared" si="94"/>
        <v/>
      </c>
      <c r="S2055" s="75">
        <f t="shared" si="95"/>
        <v>0</v>
      </c>
    </row>
    <row r="2056" spans="1:19" x14ac:dyDescent="0.25">
      <c r="A2056" s="55"/>
      <c r="B2056" s="111"/>
      <c r="C2056" s="112"/>
      <c r="D2056" s="113"/>
      <c r="E2056" s="113"/>
      <c r="F2056" s="112"/>
      <c r="G2056" s="114"/>
      <c r="H2056" s="115"/>
      <c r="I2056" s="55"/>
      <c r="L2056" s="53" t="str">
        <f>IF(OR(F2056="", G2056=""), "", IFERROR(INDEX('Sub Contractors'!$C$11:$C$49, MATCH(F2056, 'Sub Contractors'!$B$11:$B$49, 0)), ""))</f>
        <v/>
      </c>
      <c r="M2056" s="44" t="str">
        <f t="shared" si="93"/>
        <v/>
      </c>
      <c r="O2056" s="19" t="str">
        <f>IF($B2056="", "", IF(OR($B2056&lt;'Intro &amp; Setup'!$BS$4, $B2056&gt;'Intro &amp; Setup'!$BS$2), "X", ""))</f>
        <v/>
      </c>
      <c r="Q2056" s="19" t="str">
        <f t="shared" si="94"/>
        <v/>
      </c>
      <c r="S2056" s="75">
        <f t="shared" si="95"/>
        <v>0</v>
      </c>
    </row>
    <row r="2057" spans="1:19" x14ac:dyDescent="0.25">
      <c r="A2057" s="55"/>
      <c r="B2057" s="111"/>
      <c r="C2057" s="112"/>
      <c r="D2057" s="113"/>
      <c r="E2057" s="113"/>
      <c r="F2057" s="112"/>
      <c r="G2057" s="114"/>
      <c r="H2057" s="115"/>
      <c r="I2057" s="55"/>
      <c r="L2057" s="53" t="str">
        <f>IF(OR(F2057="", G2057=""), "", IFERROR(INDEX('Sub Contractors'!$C$11:$C$49, MATCH(F2057, 'Sub Contractors'!$B$11:$B$49, 0)), ""))</f>
        <v/>
      </c>
      <c r="M2057" s="44" t="str">
        <f t="shared" si="93"/>
        <v/>
      </c>
      <c r="O2057" s="19" t="str">
        <f>IF($B2057="", "", IF(OR($B2057&lt;'Intro &amp; Setup'!$BS$4, $B2057&gt;'Intro &amp; Setup'!$BS$2), "X", ""))</f>
        <v/>
      </c>
      <c r="Q2057" s="19" t="str">
        <f t="shared" si="94"/>
        <v/>
      </c>
      <c r="S2057" s="75">
        <f t="shared" si="95"/>
        <v>0</v>
      </c>
    </row>
    <row r="2058" spans="1:19" x14ac:dyDescent="0.25">
      <c r="A2058" s="55"/>
      <c r="B2058" s="111"/>
      <c r="C2058" s="112"/>
      <c r="D2058" s="113"/>
      <c r="E2058" s="113"/>
      <c r="F2058" s="112"/>
      <c r="G2058" s="114"/>
      <c r="H2058" s="115"/>
      <c r="I2058" s="55"/>
      <c r="L2058" s="53" t="str">
        <f>IF(OR(F2058="", G2058=""), "", IFERROR(INDEX('Sub Contractors'!$C$11:$C$49, MATCH(F2058, 'Sub Contractors'!$B$11:$B$49, 0)), ""))</f>
        <v/>
      </c>
      <c r="M2058" s="44" t="str">
        <f t="shared" si="93"/>
        <v/>
      </c>
      <c r="O2058" s="19" t="str">
        <f>IF($B2058="", "", IF(OR($B2058&lt;'Intro &amp; Setup'!$BS$4, $B2058&gt;'Intro &amp; Setup'!$BS$2), "X", ""))</f>
        <v/>
      </c>
      <c r="Q2058" s="19" t="str">
        <f t="shared" si="94"/>
        <v/>
      </c>
      <c r="S2058" s="75">
        <f t="shared" si="95"/>
        <v>0</v>
      </c>
    </row>
    <row r="2059" spans="1:19" x14ac:dyDescent="0.25">
      <c r="A2059" s="55"/>
      <c r="B2059" s="111"/>
      <c r="C2059" s="112"/>
      <c r="D2059" s="113"/>
      <c r="E2059" s="113"/>
      <c r="F2059" s="112"/>
      <c r="G2059" s="114"/>
      <c r="H2059" s="115"/>
      <c r="I2059" s="55"/>
      <c r="L2059" s="53" t="str">
        <f>IF(OR(F2059="", G2059=""), "", IFERROR(INDEX('Sub Contractors'!$C$11:$C$49, MATCH(F2059, 'Sub Contractors'!$B$11:$B$49, 0)), ""))</f>
        <v/>
      </c>
      <c r="M2059" s="44" t="str">
        <f t="shared" si="93"/>
        <v/>
      </c>
      <c r="O2059" s="19" t="str">
        <f>IF($B2059="", "", IF(OR($B2059&lt;'Intro &amp; Setup'!$BS$4, $B2059&gt;'Intro &amp; Setup'!$BS$2), "X", ""))</f>
        <v/>
      </c>
      <c r="Q2059" s="19" t="str">
        <f t="shared" si="94"/>
        <v/>
      </c>
      <c r="S2059" s="75">
        <f t="shared" si="95"/>
        <v>0</v>
      </c>
    </row>
    <row r="2060" spans="1:19" x14ac:dyDescent="0.25">
      <c r="A2060" s="55"/>
      <c r="B2060" s="111"/>
      <c r="C2060" s="112"/>
      <c r="D2060" s="113"/>
      <c r="E2060" s="113"/>
      <c r="F2060" s="112"/>
      <c r="G2060" s="114"/>
      <c r="H2060" s="115"/>
      <c r="I2060" s="55"/>
      <c r="L2060" s="53" t="str">
        <f>IF(OR(F2060="", G2060=""), "", IFERROR(INDEX('Sub Contractors'!$C$11:$C$49, MATCH(F2060, 'Sub Contractors'!$B$11:$B$49, 0)), ""))</f>
        <v/>
      </c>
      <c r="M2060" s="44" t="str">
        <f t="shared" ref="M2060:M2123" si="96">IF($L2060="", "", $L2060*$G2060*24)</f>
        <v/>
      </c>
      <c r="O2060" s="19" t="str">
        <f>IF($B2060="", "", IF(OR($B2060&lt;'Intro &amp; Setup'!$BS$4, $B2060&gt;'Intro &amp; Setup'!$BS$2), "X", ""))</f>
        <v/>
      </c>
      <c r="Q2060" s="19" t="str">
        <f t="shared" ref="Q2060:Q2123" si="97">IF($B2060="", "", TEXT($B2060, "mmm yyyy"))</f>
        <v/>
      </c>
      <c r="S2060" s="75">
        <f t="shared" ref="S2060:S2123" si="98">$E2060-$D2060-$H2060</f>
        <v>0</v>
      </c>
    </row>
    <row r="2061" spans="1:19" x14ac:dyDescent="0.25">
      <c r="A2061" s="55"/>
      <c r="B2061" s="111"/>
      <c r="C2061" s="112"/>
      <c r="D2061" s="113"/>
      <c r="E2061" s="113"/>
      <c r="F2061" s="112"/>
      <c r="G2061" s="114"/>
      <c r="H2061" s="115"/>
      <c r="I2061" s="55"/>
      <c r="L2061" s="53" t="str">
        <f>IF(OR(F2061="", G2061=""), "", IFERROR(INDEX('Sub Contractors'!$C$11:$C$49, MATCH(F2061, 'Sub Contractors'!$B$11:$B$49, 0)), ""))</f>
        <v/>
      </c>
      <c r="M2061" s="44" t="str">
        <f t="shared" si="96"/>
        <v/>
      </c>
      <c r="O2061" s="19" t="str">
        <f>IF($B2061="", "", IF(OR($B2061&lt;'Intro &amp; Setup'!$BS$4, $B2061&gt;'Intro &amp; Setup'!$BS$2), "X", ""))</f>
        <v/>
      </c>
      <c r="Q2061" s="19" t="str">
        <f t="shared" si="97"/>
        <v/>
      </c>
      <c r="S2061" s="75">
        <f t="shared" si="98"/>
        <v>0</v>
      </c>
    </row>
    <row r="2062" spans="1:19" x14ac:dyDescent="0.25">
      <c r="A2062" s="55"/>
      <c r="B2062" s="111"/>
      <c r="C2062" s="112"/>
      <c r="D2062" s="113"/>
      <c r="E2062" s="113"/>
      <c r="F2062" s="112"/>
      <c r="G2062" s="114"/>
      <c r="H2062" s="115"/>
      <c r="I2062" s="55"/>
      <c r="L2062" s="53" t="str">
        <f>IF(OR(F2062="", G2062=""), "", IFERROR(INDEX('Sub Contractors'!$C$11:$C$49, MATCH(F2062, 'Sub Contractors'!$B$11:$B$49, 0)), ""))</f>
        <v/>
      </c>
      <c r="M2062" s="44" t="str">
        <f t="shared" si="96"/>
        <v/>
      </c>
      <c r="O2062" s="19" t="str">
        <f>IF($B2062="", "", IF(OR($B2062&lt;'Intro &amp; Setup'!$BS$4, $B2062&gt;'Intro &amp; Setup'!$BS$2), "X", ""))</f>
        <v/>
      </c>
      <c r="Q2062" s="19" t="str">
        <f t="shared" si="97"/>
        <v/>
      </c>
      <c r="S2062" s="75">
        <f t="shared" si="98"/>
        <v>0</v>
      </c>
    </row>
    <row r="2063" spans="1:19" x14ac:dyDescent="0.25">
      <c r="A2063" s="55"/>
      <c r="B2063" s="111"/>
      <c r="C2063" s="112"/>
      <c r="D2063" s="113"/>
      <c r="E2063" s="113"/>
      <c r="F2063" s="112"/>
      <c r="G2063" s="114"/>
      <c r="H2063" s="115"/>
      <c r="I2063" s="55"/>
      <c r="L2063" s="53" t="str">
        <f>IF(OR(F2063="", G2063=""), "", IFERROR(INDEX('Sub Contractors'!$C$11:$C$49, MATCH(F2063, 'Sub Contractors'!$B$11:$B$49, 0)), ""))</f>
        <v/>
      </c>
      <c r="M2063" s="44" t="str">
        <f t="shared" si="96"/>
        <v/>
      </c>
      <c r="O2063" s="19" t="str">
        <f>IF($B2063="", "", IF(OR($B2063&lt;'Intro &amp; Setup'!$BS$4, $B2063&gt;'Intro &amp; Setup'!$BS$2), "X", ""))</f>
        <v/>
      </c>
      <c r="Q2063" s="19" t="str">
        <f t="shared" si="97"/>
        <v/>
      </c>
      <c r="S2063" s="75">
        <f t="shared" si="98"/>
        <v>0</v>
      </c>
    </row>
    <row r="2064" spans="1:19" x14ac:dyDescent="0.25">
      <c r="A2064" s="55"/>
      <c r="B2064" s="111"/>
      <c r="C2064" s="112"/>
      <c r="D2064" s="113"/>
      <c r="E2064" s="113"/>
      <c r="F2064" s="112"/>
      <c r="G2064" s="114"/>
      <c r="H2064" s="115"/>
      <c r="I2064" s="55"/>
      <c r="L2064" s="53" t="str">
        <f>IF(OR(F2064="", G2064=""), "", IFERROR(INDEX('Sub Contractors'!$C$11:$C$49, MATCH(F2064, 'Sub Contractors'!$B$11:$B$49, 0)), ""))</f>
        <v/>
      </c>
      <c r="M2064" s="44" t="str">
        <f t="shared" si="96"/>
        <v/>
      </c>
      <c r="O2064" s="19" t="str">
        <f>IF($B2064="", "", IF(OR($B2064&lt;'Intro &amp; Setup'!$BS$4, $B2064&gt;'Intro &amp; Setup'!$BS$2), "X", ""))</f>
        <v/>
      </c>
      <c r="Q2064" s="19" t="str">
        <f t="shared" si="97"/>
        <v/>
      </c>
      <c r="S2064" s="75">
        <f t="shared" si="98"/>
        <v>0</v>
      </c>
    </row>
    <row r="2065" spans="1:19" x14ac:dyDescent="0.25">
      <c r="A2065" s="55"/>
      <c r="B2065" s="111"/>
      <c r="C2065" s="112"/>
      <c r="D2065" s="113"/>
      <c r="E2065" s="113"/>
      <c r="F2065" s="112"/>
      <c r="G2065" s="114"/>
      <c r="H2065" s="115"/>
      <c r="I2065" s="55"/>
      <c r="L2065" s="53" t="str">
        <f>IF(OR(F2065="", G2065=""), "", IFERROR(INDEX('Sub Contractors'!$C$11:$C$49, MATCH(F2065, 'Sub Contractors'!$B$11:$B$49, 0)), ""))</f>
        <v/>
      </c>
      <c r="M2065" s="44" t="str">
        <f t="shared" si="96"/>
        <v/>
      </c>
      <c r="O2065" s="19" t="str">
        <f>IF($B2065="", "", IF(OR($B2065&lt;'Intro &amp; Setup'!$BS$4, $B2065&gt;'Intro &amp; Setup'!$BS$2), "X", ""))</f>
        <v/>
      </c>
      <c r="Q2065" s="19" t="str">
        <f t="shared" si="97"/>
        <v/>
      </c>
      <c r="S2065" s="75">
        <f t="shared" si="98"/>
        <v>0</v>
      </c>
    </row>
    <row r="2066" spans="1:19" x14ac:dyDescent="0.25">
      <c r="A2066" s="55"/>
      <c r="B2066" s="111"/>
      <c r="C2066" s="112"/>
      <c r="D2066" s="113"/>
      <c r="E2066" s="113"/>
      <c r="F2066" s="112"/>
      <c r="G2066" s="114"/>
      <c r="H2066" s="115"/>
      <c r="I2066" s="55"/>
      <c r="L2066" s="53" t="str">
        <f>IF(OR(F2066="", G2066=""), "", IFERROR(INDEX('Sub Contractors'!$C$11:$C$49, MATCH(F2066, 'Sub Contractors'!$B$11:$B$49, 0)), ""))</f>
        <v/>
      </c>
      <c r="M2066" s="44" t="str">
        <f t="shared" si="96"/>
        <v/>
      </c>
      <c r="O2066" s="19" t="str">
        <f>IF($B2066="", "", IF(OR($B2066&lt;'Intro &amp; Setup'!$BS$4, $B2066&gt;'Intro &amp; Setup'!$BS$2), "X", ""))</f>
        <v/>
      </c>
      <c r="Q2066" s="19" t="str">
        <f t="shared" si="97"/>
        <v/>
      </c>
      <c r="S2066" s="75">
        <f t="shared" si="98"/>
        <v>0</v>
      </c>
    </row>
    <row r="2067" spans="1:19" x14ac:dyDescent="0.25">
      <c r="A2067" s="55"/>
      <c r="B2067" s="111"/>
      <c r="C2067" s="112"/>
      <c r="D2067" s="113"/>
      <c r="E2067" s="113"/>
      <c r="F2067" s="112"/>
      <c r="G2067" s="114"/>
      <c r="H2067" s="115"/>
      <c r="I2067" s="55"/>
      <c r="L2067" s="53" t="str">
        <f>IF(OR(F2067="", G2067=""), "", IFERROR(INDEX('Sub Contractors'!$C$11:$C$49, MATCH(F2067, 'Sub Contractors'!$B$11:$B$49, 0)), ""))</f>
        <v/>
      </c>
      <c r="M2067" s="44" t="str">
        <f t="shared" si="96"/>
        <v/>
      </c>
      <c r="O2067" s="19" t="str">
        <f>IF($B2067="", "", IF(OR($B2067&lt;'Intro &amp; Setup'!$BS$4, $B2067&gt;'Intro &amp; Setup'!$BS$2), "X", ""))</f>
        <v/>
      </c>
      <c r="Q2067" s="19" t="str">
        <f t="shared" si="97"/>
        <v/>
      </c>
      <c r="S2067" s="75">
        <f t="shared" si="98"/>
        <v>0</v>
      </c>
    </row>
    <row r="2068" spans="1:19" x14ac:dyDescent="0.25">
      <c r="A2068" s="55"/>
      <c r="B2068" s="111"/>
      <c r="C2068" s="112"/>
      <c r="D2068" s="113"/>
      <c r="E2068" s="113"/>
      <c r="F2068" s="112"/>
      <c r="G2068" s="114"/>
      <c r="H2068" s="115"/>
      <c r="I2068" s="55"/>
      <c r="L2068" s="53" t="str">
        <f>IF(OR(F2068="", G2068=""), "", IFERROR(INDEX('Sub Contractors'!$C$11:$C$49, MATCH(F2068, 'Sub Contractors'!$B$11:$B$49, 0)), ""))</f>
        <v/>
      </c>
      <c r="M2068" s="44" t="str">
        <f t="shared" si="96"/>
        <v/>
      </c>
      <c r="O2068" s="19" t="str">
        <f>IF($B2068="", "", IF(OR($B2068&lt;'Intro &amp; Setup'!$BS$4, $B2068&gt;'Intro &amp; Setup'!$BS$2), "X", ""))</f>
        <v/>
      </c>
      <c r="Q2068" s="19" t="str">
        <f t="shared" si="97"/>
        <v/>
      </c>
      <c r="S2068" s="75">
        <f t="shared" si="98"/>
        <v>0</v>
      </c>
    </row>
    <row r="2069" spans="1:19" x14ac:dyDescent="0.25">
      <c r="A2069" s="55"/>
      <c r="B2069" s="111"/>
      <c r="C2069" s="112"/>
      <c r="D2069" s="113"/>
      <c r="E2069" s="113"/>
      <c r="F2069" s="112"/>
      <c r="G2069" s="114"/>
      <c r="H2069" s="115"/>
      <c r="I2069" s="55"/>
      <c r="L2069" s="53" t="str">
        <f>IF(OR(F2069="", G2069=""), "", IFERROR(INDEX('Sub Contractors'!$C$11:$C$49, MATCH(F2069, 'Sub Contractors'!$B$11:$B$49, 0)), ""))</f>
        <v/>
      </c>
      <c r="M2069" s="44" t="str">
        <f t="shared" si="96"/>
        <v/>
      </c>
      <c r="O2069" s="19" t="str">
        <f>IF($B2069="", "", IF(OR($B2069&lt;'Intro &amp; Setup'!$BS$4, $B2069&gt;'Intro &amp; Setup'!$BS$2), "X", ""))</f>
        <v/>
      </c>
      <c r="Q2069" s="19" t="str">
        <f t="shared" si="97"/>
        <v/>
      </c>
      <c r="S2069" s="75">
        <f t="shared" si="98"/>
        <v>0</v>
      </c>
    </row>
    <row r="2070" spans="1:19" x14ac:dyDescent="0.25">
      <c r="A2070" s="55"/>
      <c r="B2070" s="111"/>
      <c r="C2070" s="112"/>
      <c r="D2070" s="113"/>
      <c r="E2070" s="113"/>
      <c r="F2070" s="112"/>
      <c r="G2070" s="114"/>
      <c r="H2070" s="115"/>
      <c r="I2070" s="55"/>
      <c r="L2070" s="53" t="str">
        <f>IF(OR(F2070="", G2070=""), "", IFERROR(INDEX('Sub Contractors'!$C$11:$C$49, MATCH(F2070, 'Sub Contractors'!$B$11:$B$49, 0)), ""))</f>
        <v/>
      </c>
      <c r="M2070" s="44" t="str">
        <f t="shared" si="96"/>
        <v/>
      </c>
      <c r="O2070" s="19" t="str">
        <f>IF($B2070="", "", IF(OR($B2070&lt;'Intro &amp; Setup'!$BS$4, $B2070&gt;'Intro &amp; Setup'!$BS$2), "X", ""))</f>
        <v/>
      </c>
      <c r="Q2070" s="19" t="str">
        <f t="shared" si="97"/>
        <v/>
      </c>
      <c r="S2070" s="75">
        <f t="shared" si="98"/>
        <v>0</v>
      </c>
    </row>
    <row r="2071" spans="1:19" x14ac:dyDescent="0.25">
      <c r="A2071" s="55"/>
      <c r="B2071" s="111"/>
      <c r="C2071" s="112"/>
      <c r="D2071" s="113"/>
      <c r="E2071" s="113"/>
      <c r="F2071" s="112"/>
      <c r="G2071" s="114"/>
      <c r="H2071" s="115"/>
      <c r="I2071" s="55"/>
      <c r="L2071" s="53" t="str">
        <f>IF(OR(F2071="", G2071=""), "", IFERROR(INDEX('Sub Contractors'!$C$11:$C$49, MATCH(F2071, 'Sub Contractors'!$B$11:$B$49, 0)), ""))</f>
        <v/>
      </c>
      <c r="M2071" s="44" t="str">
        <f t="shared" si="96"/>
        <v/>
      </c>
      <c r="O2071" s="19" t="str">
        <f>IF($B2071="", "", IF(OR($B2071&lt;'Intro &amp; Setup'!$BS$4, $B2071&gt;'Intro &amp; Setup'!$BS$2), "X", ""))</f>
        <v/>
      </c>
      <c r="Q2071" s="19" t="str">
        <f t="shared" si="97"/>
        <v/>
      </c>
      <c r="S2071" s="75">
        <f t="shared" si="98"/>
        <v>0</v>
      </c>
    </row>
    <row r="2072" spans="1:19" x14ac:dyDescent="0.25">
      <c r="A2072" s="55"/>
      <c r="B2072" s="111"/>
      <c r="C2072" s="112"/>
      <c r="D2072" s="113"/>
      <c r="E2072" s="113"/>
      <c r="F2072" s="112"/>
      <c r="G2072" s="114"/>
      <c r="H2072" s="115"/>
      <c r="I2072" s="55"/>
      <c r="L2072" s="53" t="str">
        <f>IF(OR(F2072="", G2072=""), "", IFERROR(INDEX('Sub Contractors'!$C$11:$C$49, MATCH(F2072, 'Sub Contractors'!$B$11:$B$49, 0)), ""))</f>
        <v/>
      </c>
      <c r="M2072" s="44" t="str">
        <f t="shared" si="96"/>
        <v/>
      </c>
      <c r="O2072" s="19" t="str">
        <f>IF($B2072="", "", IF(OR($B2072&lt;'Intro &amp; Setup'!$BS$4, $B2072&gt;'Intro &amp; Setup'!$BS$2), "X", ""))</f>
        <v/>
      </c>
      <c r="Q2072" s="19" t="str">
        <f t="shared" si="97"/>
        <v/>
      </c>
      <c r="S2072" s="75">
        <f t="shared" si="98"/>
        <v>0</v>
      </c>
    </row>
    <row r="2073" spans="1:19" x14ac:dyDescent="0.25">
      <c r="A2073" s="55"/>
      <c r="B2073" s="111"/>
      <c r="C2073" s="112"/>
      <c r="D2073" s="113"/>
      <c r="E2073" s="113"/>
      <c r="F2073" s="112"/>
      <c r="G2073" s="114"/>
      <c r="H2073" s="115"/>
      <c r="I2073" s="55"/>
      <c r="L2073" s="53" t="str">
        <f>IF(OR(F2073="", G2073=""), "", IFERROR(INDEX('Sub Contractors'!$C$11:$C$49, MATCH(F2073, 'Sub Contractors'!$B$11:$B$49, 0)), ""))</f>
        <v/>
      </c>
      <c r="M2073" s="44" t="str">
        <f t="shared" si="96"/>
        <v/>
      </c>
      <c r="O2073" s="19" t="str">
        <f>IF($B2073="", "", IF(OR($B2073&lt;'Intro &amp; Setup'!$BS$4, $B2073&gt;'Intro &amp; Setup'!$BS$2), "X", ""))</f>
        <v/>
      </c>
      <c r="Q2073" s="19" t="str">
        <f t="shared" si="97"/>
        <v/>
      </c>
      <c r="S2073" s="75">
        <f t="shared" si="98"/>
        <v>0</v>
      </c>
    </row>
    <row r="2074" spans="1:19" x14ac:dyDescent="0.25">
      <c r="A2074" s="55"/>
      <c r="B2074" s="111"/>
      <c r="C2074" s="112"/>
      <c r="D2074" s="113"/>
      <c r="E2074" s="113"/>
      <c r="F2074" s="112"/>
      <c r="G2074" s="114"/>
      <c r="H2074" s="115"/>
      <c r="I2074" s="55"/>
      <c r="L2074" s="53" t="str">
        <f>IF(OR(F2074="", G2074=""), "", IFERROR(INDEX('Sub Contractors'!$C$11:$C$49, MATCH(F2074, 'Sub Contractors'!$B$11:$B$49, 0)), ""))</f>
        <v/>
      </c>
      <c r="M2074" s="44" t="str">
        <f t="shared" si="96"/>
        <v/>
      </c>
      <c r="O2074" s="19" t="str">
        <f>IF($B2074="", "", IF(OR($B2074&lt;'Intro &amp; Setup'!$BS$4, $B2074&gt;'Intro &amp; Setup'!$BS$2), "X", ""))</f>
        <v/>
      </c>
      <c r="Q2074" s="19" t="str">
        <f t="shared" si="97"/>
        <v/>
      </c>
      <c r="S2074" s="75">
        <f t="shared" si="98"/>
        <v>0</v>
      </c>
    </row>
    <row r="2075" spans="1:19" x14ac:dyDescent="0.25">
      <c r="A2075" s="55"/>
      <c r="B2075" s="111"/>
      <c r="C2075" s="112"/>
      <c r="D2075" s="113"/>
      <c r="E2075" s="113"/>
      <c r="F2075" s="112"/>
      <c r="G2075" s="114"/>
      <c r="H2075" s="115"/>
      <c r="I2075" s="55"/>
      <c r="L2075" s="53" t="str">
        <f>IF(OR(F2075="", G2075=""), "", IFERROR(INDEX('Sub Contractors'!$C$11:$C$49, MATCH(F2075, 'Sub Contractors'!$B$11:$B$49, 0)), ""))</f>
        <v/>
      </c>
      <c r="M2075" s="44" t="str">
        <f t="shared" si="96"/>
        <v/>
      </c>
      <c r="O2075" s="19" t="str">
        <f>IF($B2075="", "", IF(OR($B2075&lt;'Intro &amp; Setup'!$BS$4, $B2075&gt;'Intro &amp; Setup'!$BS$2), "X", ""))</f>
        <v/>
      </c>
      <c r="Q2075" s="19" t="str">
        <f t="shared" si="97"/>
        <v/>
      </c>
      <c r="S2075" s="75">
        <f t="shared" si="98"/>
        <v>0</v>
      </c>
    </row>
    <row r="2076" spans="1:19" x14ac:dyDescent="0.25">
      <c r="A2076" s="55"/>
      <c r="B2076" s="111"/>
      <c r="C2076" s="112"/>
      <c r="D2076" s="113"/>
      <c r="E2076" s="113"/>
      <c r="F2076" s="112"/>
      <c r="G2076" s="114"/>
      <c r="H2076" s="115"/>
      <c r="I2076" s="55"/>
      <c r="L2076" s="53" t="str">
        <f>IF(OR(F2076="", G2076=""), "", IFERROR(INDEX('Sub Contractors'!$C$11:$C$49, MATCH(F2076, 'Sub Contractors'!$B$11:$B$49, 0)), ""))</f>
        <v/>
      </c>
      <c r="M2076" s="44" t="str">
        <f t="shared" si="96"/>
        <v/>
      </c>
      <c r="O2076" s="19" t="str">
        <f>IF($B2076="", "", IF(OR($B2076&lt;'Intro &amp; Setup'!$BS$4, $B2076&gt;'Intro &amp; Setup'!$BS$2), "X", ""))</f>
        <v/>
      </c>
      <c r="Q2076" s="19" t="str">
        <f t="shared" si="97"/>
        <v/>
      </c>
      <c r="S2076" s="75">
        <f t="shared" si="98"/>
        <v>0</v>
      </c>
    </row>
    <row r="2077" spans="1:19" x14ac:dyDescent="0.25">
      <c r="A2077" s="55"/>
      <c r="B2077" s="111"/>
      <c r="C2077" s="112"/>
      <c r="D2077" s="113"/>
      <c r="E2077" s="113"/>
      <c r="F2077" s="112"/>
      <c r="G2077" s="114"/>
      <c r="H2077" s="115"/>
      <c r="I2077" s="55"/>
      <c r="L2077" s="53" t="str">
        <f>IF(OR(F2077="", G2077=""), "", IFERROR(INDEX('Sub Contractors'!$C$11:$C$49, MATCH(F2077, 'Sub Contractors'!$B$11:$B$49, 0)), ""))</f>
        <v/>
      </c>
      <c r="M2077" s="44" t="str">
        <f t="shared" si="96"/>
        <v/>
      </c>
      <c r="O2077" s="19" t="str">
        <f>IF($B2077="", "", IF(OR($B2077&lt;'Intro &amp; Setup'!$BS$4, $B2077&gt;'Intro &amp; Setup'!$BS$2), "X", ""))</f>
        <v/>
      </c>
      <c r="Q2077" s="19" t="str">
        <f t="shared" si="97"/>
        <v/>
      </c>
      <c r="S2077" s="75">
        <f t="shared" si="98"/>
        <v>0</v>
      </c>
    </row>
    <row r="2078" spans="1:19" x14ac:dyDescent="0.25">
      <c r="A2078" s="55"/>
      <c r="B2078" s="111"/>
      <c r="C2078" s="112"/>
      <c r="D2078" s="113"/>
      <c r="E2078" s="113"/>
      <c r="F2078" s="112"/>
      <c r="G2078" s="114"/>
      <c r="H2078" s="115"/>
      <c r="I2078" s="55"/>
      <c r="L2078" s="53" t="str">
        <f>IF(OR(F2078="", G2078=""), "", IFERROR(INDEX('Sub Contractors'!$C$11:$C$49, MATCH(F2078, 'Sub Contractors'!$B$11:$B$49, 0)), ""))</f>
        <v/>
      </c>
      <c r="M2078" s="44" t="str">
        <f t="shared" si="96"/>
        <v/>
      </c>
      <c r="O2078" s="19" t="str">
        <f>IF($B2078="", "", IF(OR($B2078&lt;'Intro &amp; Setup'!$BS$4, $B2078&gt;'Intro &amp; Setup'!$BS$2), "X", ""))</f>
        <v/>
      </c>
      <c r="Q2078" s="19" t="str">
        <f t="shared" si="97"/>
        <v/>
      </c>
      <c r="S2078" s="75">
        <f t="shared" si="98"/>
        <v>0</v>
      </c>
    </row>
    <row r="2079" spans="1:19" x14ac:dyDescent="0.25">
      <c r="A2079" s="55"/>
      <c r="B2079" s="111"/>
      <c r="C2079" s="112"/>
      <c r="D2079" s="113"/>
      <c r="E2079" s="113"/>
      <c r="F2079" s="112"/>
      <c r="G2079" s="114"/>
      <c r="H2079" s="115"/>
      <c r="I2079" s="55"/>
      <c r="L2079" s="53" t="str">
        <f>IF(OR(F2079="", G2079=""), "", IFERROR(INDEX('Sub Contractors'!$C$11:$C$49, MATCH(F2079, 'Sub Contractors'!$B$11:$B$49, 0)), ""))</f>
        <v/>
      </c>
      <c r="M2079" s="44" t="str">
        <f t="shared" si="96"/>
        <v/>
      </c>
      <c r="O2079" s="19" t="str">
        <f>IF($B2079="", "", IF(OR($B2079&lt;'Intro &amp; Setup'!$BS$4, $B2079&gt;'Intro &amp; Setup'!$BS$2), "X", ""))</f>
        <v/>
      </c>
      <c r="Q2079" s="19" t="str">
        <f t="shared" si="97"/>
        <v/>
      </c>
      <c r="S2079" s="75">
        <f t="shared" si="98"/>
        <v>0</v>
      </c>
    </row>
    <row r="2080" spans="1:19" x14ac:dyDescent="0.25">
      <c r="A2080" s="55"/>
      <c r="B2080" s="111"/>
      <c r="C2080" s="112"/>
      <c r="D2080" s="113"/>
      <c r="E2080" s="113"/>
      <c r="F2080" s="112"/>
      <c r="G2080" s="114"/>
      <c r="H2080" s="115"/>
      <c r="I2080" s="55"/>
      <c r="L2080" s="53" t="str">
        <f>IF(OR(F2080="", G2080=""), "", IFERROR(INDEX('Sub Contractors'!$C$11:$C$49, MATCH(F2080, 'Sub Contractors'!$B$11:$B$49, 0)), ""))</f>
        <v/>
      </c>
      <c r="M2080" s="44" t="str">
        <f t="shared" si="96"/>
        <v/>
      </c>
      <c r="O2080" s="19" t="str">
        <f>IF($B2080="", "", IF(OR($B2080&lt;'Intro &amp; Setup'!$BS$4, $B2080&gt;'Intro &amp; Setup'!$BS$2), "X", ""))</f>
        <v/>
      </c>
      <c r="Q2080" s="19" t="str">
        <f t="shared" si="97"/>
        <v/>
      </c>
      <c r="S2080" s="75">
        <f t="shared" si="98"/>
        <v>0</v>
      </c>
    </row>
    <row r="2081" spans="1:19" x14ac:dyDescent="0.25">
      <c r="A2081" s="55"/>
      <c r="B2081" s="111"/>
      <c r="C2081" s="112"/>
      <c r="D2081" s="113"/>
      <c r="E2081" s="113"/>
      <c r="F2081" s="112"/>
      <c r="G2081" s="114"/>
      <c r="H2081" s="115"/>
      <c r="I2081" s="55"/>
      <c r="L2081" s="53" t="str">
        <f>IF(OR(F2081="", G2081=""), "", IFERROR(INDEX('Sub Contractors'!$C$11:$C$49, MATCH(F2081, 'Sub Contractors'!$B$11:$B$49, 0)), ""))</f>
        <v/>
      </c>
      <c r="M2081" s="44" t="str">
        <f t="shared" si="96"/>
        <v/>
      </c>
      <c r="O2081" s="19" t="str">
        <f>IF($B2081="", "", IF(OR($B2081&lt;'Intro &amp; Setup'!$BS$4, $B2081&gt;'Intro &amp; Setup'!$BS$2), "X", ""))</f>
        <v/>
      </c>
      <c r="Q2081" s="19" t="str">
        <f t="shared" si="97"/>
        <v/>
      </c>
      <c r="S2081" s="75">
        <f t="shared" si="98"/>
        <v>0</v>
      </c>
    </row>
    <row r="2082" spans="1:19" x14ac:dyDescent="0.25">
      <c r="A2082" s="55"/>
      <c r="B2082" s="111"/>
      <c r="C2082" s="112"/>
      <c r="D2082" s="113"/>
      <c r="E2082" s="113"/>
      <c r="F2082" s="112"/>
      <c r="G2082" s="114"/>
      <c r="H2082" s="115"/>
      <c r="I2082" s="55"/>
      <c r="L2082" s="53" t="str">
        <f>IF(OR(F2082="", G2082=""), "", IFERROR(INDEX('Sub Contractors'!$C$11:$C$49, MATCH(F2082, 'Sub Contractors'!$B$11:$B$49, 0)), ""))</f>
        <v/>
      </c>
      <c r="M2082" s="44" t="str">
        <f t="shared" si="96"/>
        <v/>
      </c>
      <c r="O2082" s="19" t="str">
        <f>IF($B2082="", "", IF(OR($B2082&lt;'Intro &amp; Setup'!$BS$4, $B2082&gt;'Intro &amp; Setup'!$BS$2), "X", ""))</f>
        <v/>
      </c>
      <c r="Q2082" s="19" t="str">
        <f t="shared" si="97"/>
        <v/>
      </c>
      <c r="S2082" s="75">
        <f t="shared" si="98"/>
        <v>0</v>
      </c>
    </row>
    <row r="2083" spans="1:19" x14ac:dyDescent="0.25">
      <c r="A2083" s="55"/>
      <c r="B2083" s="111"/>
      <c r="C2083" s="112"/>
      <c r="D2083" s="113"/>
      <c r="E2083" s="113"/>
      <c r="F2083" s="112"/>
      <c r="G2083" s="114"/>
      <c r="H2083" s="115"/>
      <c r="I2083" s="55"/>
      <c r="L2083" s="53" t="str">
        <f>IF(OR(F2083="", G2083=""), "", IFERROR(INDEX('Sub Contractors'!$C$11:$C$49, MATCH(F2083, 'Sub Contractors'!$B$11:$B$49, 0)), ""))</f>
        <v/>
      </c>
      <c r="M2083" s="44" t="str">
        <f t="shared" si="96"/>
        <v/>
      </c>
      <c r="O2083" s="19" t="str">
        <f>IF($B2083="", "", IF(OR($B2083&lt;'Intro &amp; Setup'!$BS$4, $B2083&gt;'Intro &amp; Setup'!$BS$2), "X", ""))</f>
        <v/>
      </c>
      <c r="Q2083" s="19" t="str">
        <f t="shared" si="97"/>
        <v/>
      </c>
      <c r="S2083" s="75">
        <f t="shared" si="98"/>
        <v>0</v>
      </c>
    </row>
    <row r="2084" spans="1:19" x14ac:dyDescent="0.25">
      <c r="A2084" s="55"/>
      <c r="B2084" s="111"/>
      <c r="C2084" s="112"/>
      <c r="D2084" s="113"/>
      <c r="E2084" s="113"/>
      <c r="F2084" s="112"/>
      <c r="G2084" s="114"/>
      <c r="H2084" s="115"/>
      <c r="I2084" s="55"/>
      <c r="L2084" s="53" t="str">
        <f>IF(OR(F2084="", G2084=""), "", IFERROR(INDEX('Sub Contractors'!$C$11:$C$49, MATCH(F2084, 'Sub Contractors'!$B$11:$B$49, 0)), ""))</f>
        <v/>
      </c>
      <c r="M2084" s="44" t="str">
        <f t="shared" si="96"/>
        <v/>
      </c>
      <c r="O2084" s="19" t="str">
        <f>IF($B2084="", "", IF(OR($B2084&lt;'Intro &amp; Setup'!$BS$4, $B2084&gt;'Intro &amp; Setup'!$BS$2), "X", ""))</f>
        <v/>
      </c>
      <c r="Q2084" s="19" t="str">
        <f t="shared" si="97"/>
        <v/>
      </c>
      <c r="S2084" s="75">
        <f t="shared" si="98"/>
        <v>0</v>
      </c>
    </row>
    <row r="2085" spans="1:19" x14ac:dyDescent="0.25">
      <c r="A2085" s="55"/>
      <c r="B2085" s="111"/>
      <c r="C2085" s="112"/>
      <c r="D2085" s="113"/>
      <c r="E2085" s="113"/>
      <c r="F2085" s="112"/>
      <c r="G2085" s="114"/>
      <c r="H2085" s="115"/>
      <c r="I2085" s="55"/>
      <c r="L2085" s="53" t="str">
        <f>IF(OR(F2085="", G2085=""), "", IFERROR(INDEX('Sub Contractors'!$C$11:$C$49, MATCH(F2085, 'Sub Contractors'!$B$11:$B$49, 0)), ""))</f>
        <v/>
      </c>
      <c r="M2085" s="44" t="str">
        <f t="shared" si="96"/>
        <v/>
      </c>
      <c r="O2085" s="19" t="str">
        <f>IF($B2085="", "", IF(OR($B2085&lt;'Intro &amp; Setup'!$BS$4, $B2085&gt;'Intro &amp; Setup'!$BS$2), "X", ""))</f>
        <v/>
      </c>
      <c r="Q2085" s="19" t="str">
        <f t="shared" si="97"/>
        <v/>
      </c>
      <c r="S2085" s="75">
        <f t="shared" si="98"/>
        <v>0</v>
      </c>
    </row>
    <row r="2086" spans="1:19" x14ac:dyDescent="0.25">
      <c r="A2086" s="55"/>
      <c r="B2086" s="111"/>
      <c r="C2086" s="112"/>
      <c r="D2086" s="113"/>
      <c r="E2086" s="113"/>
      <c r="F2086" s="112"/>
      <c r="G2086" s="114"/>
      <c r="H2086" s="115"/>
      <c r="I2086" s="55"/>
      <c r="L2086" s="53" t="str">
        <f>IF(OR(F2086="", G2086=""), "", IFERROR(INDEX('Sub Contractors'!$C$11:$C$49, MATCH(F2086, 'Sub Contractors'!$B$11:$B$49, 0)), ""))</f>
        <v/>
      </c>
      <c r="M2086" s="44" t="str">
        <f t="shared" si="96"/>
        <v/>
      </c>
      <c r="O2086" s="19" t="str">
        <f>IF($B2086="", "", IF(OR($B2086&lt;'Intro &amp; Setup'!$BS$4, $B2086&gt;'Intro &amp; Setup'!$BS$2), "X", ""))</f>
        <v/>
      </c>
      <c r="Q2086" s="19" t="str">
        <f t="shared" si="97"/>
        <v/>
      </c>
      <c r="S2086" s="75">
        <f t="shared" si="98"/>
        <v>0</v>
      </c>
    </row>
    <row r="2087" spans="1:19" x14ac:dyDescent="0.25">
      <c r="A2087" s="55"/>
      <c r="B2087" s="111"/>
      <c r="C2087" s="112"/>
      <c r="D2087" s="113"/>
      <c r="E2087" s="113"/>
      <c r="F2087" s="112"/>
      <c r="G2087" s="114"/>
      <c r="H2087" s="115"/>
      <c r="I2087" s="55"/>
      <c r="L2087" s="53" t="str">
        <f>IF(OR(F2087="", G2087=""), "", IFERROR(INDEX('Sub Contractors'!$C$11:$C$49, MATCH(F2087, 'Sub Contractors'!$B$11:$B$49, 0)), ""))</f>
        <v/>
      </c>
      <c r="M2087" s="44" t="str">
        <f t="shared" si="96"/>
        <v/>
      </c>
      <c r="O2087" s="19" t="str">
        <f>IF($B2087="", "", IF(OR($B2087&lt;'Intro &amp; Setup'!$BS$4, $B2087&gt;'Intro &amp; Setup'!$BS$2), "X", ""))</f>
        <v/>
      </c>
      <c r="Q2087" s="19" t="str">
        <f t="shared" si="97"/>
        <v/>
      </c>
      <c r="S2087" s="75">
        <f t="shared" si="98"/>
        <v>0</v>
      </c>
    </row>
    <row r="2088" spans="1:19" x14ac:dyDescent="0.25">
      <c r="A2088" s="55"/>
      <c r="B2088" s="111"/>
      <c r="C2088" s="112"/>
      <c r="D2088" s="113"/>
      <c r="E2088" s="113"/>
      <c r="F2088" s="112"/>
      <c r="G2088" s="114"/>
      <c r="H2088" s="115"/>
      <c r="I2088" s="55"/>
      <c r="L2088" s="53" t="str">
        <f>IF(OR(F2088="", G2088=""), "", IFERROR(INDEX('Sub Contractors'!$C$11:$C$49, MATCH(F2088, 'Sub Contractors'!$B$11:$B$49, 0)), ""))</f>
        <v/>
      </c>
      <c r="M2088" s="44" t="str">
        <f t="shared" si="96"/>
        <v/>
      </c>
      <c r="O2088" s="19" t="str">
        <f>IF($B2088="", "", IF(OR($B2088&lt;'Intro &amp; Setup'!$BS$4, $B2088&gt;'Intro &amp; Setup'!$BS$2), "X", ""))</f>
        <v/>
      </c>
      <c r="Q2088" s="19" t="str">
        <f t="shared" si="97"/>
        <v/>
      </c>
      <c r="S2088" s="75">
        <f t="shared" si="98"/>
        <v>0</v>
      </c>
    </row>
    <row r="2089" spans="1:19" x14ac:dyDescent="0.25">
      <c r="A2089" s="55"/>
      <c r="B2089" s="111"/>
      <c r="C2089" s="112"/>
      <c r="D2089" s="113"/>
      <c r="E2089" s="113"/>
      <c r="F2089" s="112"/>
      <c r="G2089" s="114"/>
      <c r="H2089" s="115"/>
      <c r="I2089" s="55"/>
      <c r="L2089" s="53" t="str">
        <f>IF(OR(F2089="", G2089=""), "", IFERROR(INDEX('Sub Contractors'!$C$11:$C$49, MATCH(F2089, 'Sub Contractors'!$B$11:$B$49, 0)), ""))</f>
        <v/>
      </c>
      <c r="M2089" s="44" t="str">
        <f t="shared" si="96"/>
        <v/>
      </c>
      <c r="O2089" s="19" t="str">
        <f>IF($B2089="", "", IF(OR($B2089&lt;'Intro &amp; Setup'!$BS$4, $B2089&gt;'Intro &amp; Setup'!$BS$2), "X", ""))</f>
        <v/>
      </c>
      <c r="Q2089" s="19" t="str">
        <f t="shared" si="97"/>
        <v/>
      </c>
      <c r="S2089" s="75">
        <f t="shared" si="98"/>
        <v>0</v>
      </c>
    </row>
    <row r="2090" spans="1:19" x14ac:dyDescent="0.25">
      <c r="A2090" s="55"/>
      <c r="B2090" s="111"/>
      <c r="C2090" s="112"/>
      <c r="D2090" s="113"/>
      <c r="E2090" s="113"/>
      <c r="F2090" s="112"/>
      <c r="G2090" s="114"/>
      <c r="H2090" s="115"/>
      <c r="I2090" s="55"/>
      <c r="L2090" s="53" t="str">
        <f>IF(OR(F2090="", G2090=""), "", IFERROR(INDEX('Sub Contractors'!$C$11:$C$49, MATCH(F2090, 'Sub Contractors'!$B$11:$B$49, 0)), ""))</f>
        <v/>
      </c>
      <c r="M2090" s="44" t="str">
        <f t="shared" si="96"/>
        <v/>
      </c>
      <c r="O2090" s="19" t="str">
        <f>IF($B2090="", "", IF(OR($B2090&lt;'Intro &amp; Setup'!$BS$4, $B2090&gt;'Intro &amp; Setup'!$BS$2), "X", ""))</f>
        <v/>
      </c>
      <c r="Q2090" s="19" t="str">
        <f t="shared" si="97"/>
        <v/>
      </c>
      <c r="S2090" s="75">
        <f t="shared" si="98"/>
        <v>0</v>
      </c>
    </row>
    <row r="2091" spans="1:19" x14ac:dyDescent="0.25">
      <c r="A2091" s="55"/>
      <c r="B2091" s="111"/>
      <c r="C2091" s="112"/>
      <c r="D2091" s="113"/>
      <c r="E2091" s="113"/>
      <c r="F2091" s="112"/>
      <c r="G2091" s="114"/>
      <c r="H2091" s="115"/>
      <c r="I2091" s="55"/>
      <c r="L2091" s="53" t="str">
        <f>IF(OR(F2091="", G2091=""), "", IFERROR(INDEX('Sub Contractors'!$C$11:$C$49, MATCH(F2091, 'Sub Contractors'!$B$11:$B$49, 0)), ""))</f>
        <v/>
      </c>
      <c r="M2091" s="44" t="str">
        <f t="shared" si="96"/>
        <v/>
      </c>
      <c r="O2091" s="19" t="str">
        <f>IF($B2091="", "", IF(OR($B2091&lt;'Intro &amp; Setup'!$BS$4, $B2091&gt;'Intro &amp; Setup'!$BS$2), "X", ""))</f>
        <v/>
      </c>
      <c r="Q2091" s="19" t="str">
        <f t="shared" si="97"/>
        <v/>
      </c>
      <c r="S2091" s="75">
        <f t="shared" si="98"/>
        <v>0</v>
      </c>
    </row>
    <row r="2092" spans="1:19" x14ac:dyDescent="0.25">
      <c r="A2092" s="55"/>
      <c r="B2092" s="111"/>
      <c r="C2092" s="112"/>
      <c r="D2092" s="113"/>
      <c r="E2092" s="113"/>
      <c r="F2092" s="112"/>
      <c r="G2092" s="114"/>
      <c r="H2092" s="115"/>
      <c r="I2092" s="55"/>
      <c r="L2092" s="53" t="str">
        <f>IF(OR(F2092="", G2092=""), "", IFERROR(INDEX('Sub Contractors'!$C$11:$C$49, MATCH(F2092, 'Sub Contractors'!$B$11:$B$49, 0)), ""))</f>
        <v/>
      </c>
      <c r="M2092" s="44" t="str">
        <f t="shared" si="96"/>
        <v/>
      </c>
      <c r="O2092" s="19" t="str">
        <f>IF($B2092="", "", IF(OR($B2092&lt;'Intro &amp; Setup'!$BS$4, $B2092&gt;'Intro &amp; Setup'!$BS$2), "X", ""))</f>
        <v/>
      </c>
      <c r="Q2092" s="19" t="str">
        <f t="shared" si="97"/>
        <v/>
      </c>
      <c r="S2092" s="75">
        <f t="shared" si="98"/>
        <v>0</v>
      </c>
    </row>
    <row r="2093" spans="1:19" x14ac:dyDescent="0.25">
      <c r="A2093" s="55"/>
      <c r="B2093" s="111"/>
      <c r="C2093" s="112"/>
      <c r="D2093" s="113"/>
      <c r="E2093" s="113"/>
      <c r="F2093" s="112"/>
      <c r="G2093" s="114"/>
      <c r="H2093" s="115"/>
      <c r="I2093" s="55"/>
      <c r="L2093" s="53" t="str">
        <f>IF(OR(F2093="", G2093=""), "", IFERROR(INDEX('Sub Contractors'!$C$11:$C$49, MATCH(F2093, 'Sub Contractors'!$B$11:$B$49, 0)), ""))</f>
        <v/>
      </c>
      <c r="M2093" s="44" t="str">
        <f t="shared" si="96"/>
        <v/>
      </c>
      <c r="O2093" s="19" t="str">
        <f>IF($B2093="", "", IF(OR($B2093&lt;'Intro &amp; Setup'!$BS$4, $B2093&gt;'Intro &amp; Setup'!$BS$2), "X", ""))</f>
        <v/>
      </c>
      <c r="Q2093" s="19" t="str">
        <f t="shared" si="97"/>
        <v/>
      </c>
      <c r="S2093" s="75">
        <f t="shared" si="98"/>
        <v>0</v>
      </c>
    </row>
    <row r="2094" spans="1:19" x14ac:dyDescent="0.25">
      <c r="A2094" s="55"/>
      <c r="B2094" s="111"/>
      <c r="C2094" s="112"/>
      <c r="D2094" s="113"/>
      <c r="E2094" s="113"/>
      <c r="F2094" s="112"/>
      <c r="G2094" s="114"/>
      <c r="H2094" s="115"/>
      <c r="I2094" s="55"/>
      <c r="L2094" s="53" t="str">
        <f>IF(OR(F2094="", G2094=""), "", IFERROR(INDEX('Sub Contractors'!$C$11:$C$49, MATCH(F2094, 'Sub Contractors'!$B$11:$B$49, 0)), ""))</f>
        <v/>
      </c>
      <c r="M2094" s="44" t="str">
        <f t="shared" si="96"/>
        <v/>
      </c>
      <c r="O2094" s="19" t="str">
        <f>IF($B2094="", "", IF(OR($B2094&lt;'Intro &amp; Setup'!$BS$4, $B2094&gt;'Intro &amp; Setup'!$BS$2), "X", ""))</f>
        <v/>
      </c>
      <c r="Q2094" s="19" t="str">
        <f t="shared" si="97"/>
        <v/>
      </c>
      <c r="S2094" s="75">
        <f t="shared" si="98"/>
        <v>0</v>
      </c>
    </row>
    <row r="2095" spans="1:19" x14ac:dyDescent="0.25">
      <c r="A2095" s="55"/>
      <c r="B2095" s="111"/>
      <c r="C2095" s="112"/>
      <c r="D2095" s="113"/>
      <c r="E2095" s="113"/>
      <c r="F2095" s="112"/>
      <c r="G2095" s="114"/>
      <c r="H2095" s="115"/>
      <c r="I2095" s="55"/>
      <c r="L2095" s="53" t="str">
        <f>IF(OR(F2095="", G2095=""), "", IFERROR(INDEX('Sub Contractors'!$C$11:$C$49, MATCH(F2095, 'Sub Contractors'!$B$11:$B$49, 0)), ""))</f>
        <v/>
      </c>
      <c r="M2095" s="44" t="str">
        <f t="shared" si="96"/>
        <v/>
      </c>
      <c r="O2095" s="19" t="str">
        <f>IF($B2095="", "", IF(OR($B2095&lt;'Intro &amp; Setup'!$BS$4, $B2095&gt;'Intro &amp; Setup'!$BS$2), "X", ""))</f>
        <v/>
      </c>
      <c r="Q2095" s="19" t="str">
        <f t="shared" si="97"/>
        <v/>
      </c>
      <c r="S2095" s="75">
        <f t="shared" si="98"/>
        <v>0</v>
      </c>
    </row>
    <row r="2096" spans="1:19" x14ac:dyDescent="0.25">
      <c r="A2096" s="55"/>
      <c r="B2096" s="111"/>
      <c r="C2096" s="112"/>
      <c r="D2096" s="113"/>
      <c r="E2096" s="113"/>
      <c r="F2096" s="112"/>
      <c r="G2096" s="114"/>
      <c r="H2096" s="115"/>
      <c r="I2096" s="55"/>
      <c r="L2096" s="53" t="str">
        <f>IF(OR(F2096="", G2096=""), "", IFERROR(INDEX('Sub Contractors'!$C$11:$C$49, MATCH(F2096, 'Sub Contractors'!$B$11:$B$49, 0)), ""))</f>
        <v/>
      </c>
      <c r="M2096" s="44" t="str">
        <f t="shared" si="96"/>
        <v/>
      </c>
      <c r="O2096" s="19" t="str">
        <f>IF($B2096="", "", IF(OR($B2096&lt;'Intro &amp; Setup'!$BS$4, $B2096&gt;'Intro &amp; Setup'!$BS$2), "X", ""))</f>
        <v/>
      </c>
      <c r="Q2096" s="19" t="str">
        <f t="shared" si="97"/>
        <v/>
      </c>
      <c r="S2096" s="75">
        <f t="shared" si="98"/>
        <v>0</v>
      </c>
    </row>
    <row r="2097" spans="1:19" x14ac:dyDescent="0.25">
      <c r="A2097" s="55"/>
      <c r="B2097" s="111"/>
      <c r="C2097" s="112"/>
      <c r="D2097" s="113"/>
      <c r="E2097" s="113"/>
      <c r="F2097" s="112"/>
      <c r="G2097" s="114"/>
      <c r="H2097" s="115"/>
      <c r="I2097" s="55"/>
      <c r="L2097" s="53" t="str">
        <f>IF(OR(F2097="", G2097=""), "", IFERROR(INDEX('Sub Contractors'!$C$11:$C$49, MATCH(F2097, 'Sub Contractors'!$B$11:$B$49, 0)), ""))</f>
        <v/>
      </c>
      <c r="M2097" s="44" t="str">
        <f t="shared" si="96"/>
        <v/>
      </c>
      <c r="O2097" s="19" t="str">
        <f>IF($B2097="", "", IF(OR($B2097&lt;'Intro &amp; Setup'!$BS$4, $B2097&gt;'Intro &amp; Setup'!$BS$2), "X", ""))</f>
        <v/>
      </c>
      <c r="Q2097" s="19" t="str">
        <f t="shared" si="97"/>
        <v/>
      </c>
      <c r="S2097" s="75">
        <f t="shared" si="98"/>
        <v>0</v>
      </c>
    </row>
    <row r="2098" spans="1:19" x14ac:dyDescent="0.25">
      <c r="A2098" s="55"/>
      <c r="B2098" s="111"/>
      <c r="C2098" s="112"/>
      <c r="D2098" s="113"/>
      <c r="E2098" s="113"/>
      <c r="F2098" s="112"/>
      <c r="G2098" s="114"/>
      <c r="H2098" s="115"/>
      <c r="I2098" s="55"/>
      <c r="L2098" s="53" t="str">
        <f>IF(OR(F2098="", G2098=""), "", IFERROR(INDEX('Sub Contractors'!$C$11:$C$49, MATCH(F2098, 'Sub Contractors'!$B$11:$B$49, 0)), ""))</f>
        <v/>
      </c>
      <c r="M2098" s="44" t="str">
        <f t="shared" si="96"/>
        <v/>
      </c>
      <c r="O2098" s="19" t="str">
        <f>IF($B2098="", "", IF(OR($B2098&lt;'Intro &amp; Setup'!$BS$4, $B2098&gt;'Intro &amp; Setup'!$BS$2), "X", ""))</f>
        <v/>
      </c>
      <c r="Q2098" s="19" t="str">
        <f t="shared" si="97"/>
        <v/>
      </c>
      <c r="S2098" s="75">
        <f t="shared" si="98"/>
        <v>0</v>
      </c>
    </row>
    <row r="2099" spans="1:19" x14ac:dyDescent="0.25">
      <c r="A2099" s="55"/>
      <c r="B2099" s="111"/>
      <c r="C2099" s="112"/>
      <c r="D2099" s="113"/>
      <c r="E2099" s="113"/>
      <c r="F2099" s="112"/>
      <c r="G2099" s="114"/>
      <c r="H2099" s="115"/>
      <c r="I2099" s="55"/>
      <c r="L2099" s="53" t="str">
        <f>IF(OR(F2099="", G2099=""), "", IFERROR(INDEX('Sub Contractors'!$C$11:$C$49, MATCH(F2099, 'Sub Contractors'!$B$11:$B$49, 0)), ""))</f>
        <v/>
      </c>
      <c r="M2099" s="44" t="str">
        <f t="shared" si="96"/>
        <v/>
      </c>
      <c r="O2099" s="19" t="str">
        <f>IF($B2099="", "", IF(OR($B2099&lt;'Intro &amp; Setup'!$BS$4, $B2099&gt;'Intro &amp; Setup'!$BS$2), "X", ""))</f>
        <v/>
      </c>
      <c r="Q2099" s="19" t="str">
        <f t="shared" si="97"/>
        <v/>
      </c>
      <c r="S2099" s="75">
        <f t="shared" si="98"/>
        <v>0</v>
      </c>
    </row>
    <row r="2100" spans="1:19" x14ac:dyDescent="0.25">
      <c r="A2100" s="55"/>
      <c r="B2100" s="111"/>
      <c r="C2100" s="112"/>
      <c r="D2100" s="113"/>
      <c r="E2100" s="113"/>
      <c r="F2100" s="112"/>
      <c r="G2100" s="114"/>
      <c r="H2100" s="115"/>
      <c r="I2100" s="55"/>
      <c r="L2100" s="53" t="str">
        <f>IF(OR(F2100="", G2100=""), "", IFERROR(INDEX('Sub Contractors'!$C$11:$C$49, MATCH(F2100, 'Sub Contractors'!$B$11:$B$49, 0)), ""))</f>
        <v/>
      </c>
      <c r="M2100" s="44" t="str">
        <f t="shared" si="96"/>
        <v/>
      </c>
      <c r="O2100" s="19" t="str">
        <f>IF($B2100="", "", IF(OR($B2100&lt;'Intro &amp; Setup'!$BS$4, $B2100&gt;'Intro &amp; Setup'!$BS$2), "X", ""))</f>
        <v/>
      </c>
      <c r="Q2100" s="19" t="str">
        <f t="shared" si="97"/>
        <v/>
      </c>
      <c r="S2100" s="75">
        <f t="shared" si="98"/>
        <v>0</v>
      </c>
    </row>
    <row r="2101" spans="1:19" x14ac:dyDescent="0.25">
      <c r="A2101" s="55"/>
      <c r="B2101" s="111"/>
      <c r="C2101" s="112"/>
      <c r="D2101" s="113"/>
      <c r="E2101" s="113"/>
      <c r="F2101" s="112"/>
      <c r="G2101" s="114"/>
      <c r="H2101" s="115"/>
      <c r="I2101" s="55"/>
      <c r="L2101" s="53" t="str">
        <f>IF(OR(F2101="", G2101=""), "", IFERROR(INDEX('Sub Contractors'!$C$11:$C$49, MATCH(F2101, 'Sub Contractors'!$B$11:$B$49, 0)), ""))</f>
        <v/>
      </c>
      <c r="M2101" s="44" t="str">
        <f t="shared" si="96"/>
        <v/>
      </c>
      <c r="O2101" s="19" t="str">
        <f>IF($B2101="", "", IF(OR($B2101&lt;'Intro &amp; Setup'!$BS$4, $B2101&gt;'Intro &amp; Setup'!$BS$2), "X", ""))</f>
        <v/>
      </c>
      <c r="Q2101" s="19" t="str">
        <f t="shared" si="97"/>
        <v/>
      </c>
      <c r="S2101" s="75">
        <f t="shared" si="98"/>
        <v>0</v>
      </c>
    </row>
    <row r="2102" spans="1:19" x14ac:dyDescent="0.25">
      <c r="A2102" s="55"/>
      <c r="B2102" s="111"/>
      <c r="C2102" s="112"/>
      <c r="D2102" s="113"/>
      <c r="E2102" s="113"/>
      <c r="F2102" s="112"/>
      <c r="G2102" s="114"/>
      <c r="H2102" s="115"/>
      <c r="I2102" s="55"/>
      <c r="L2102" s="53" t="str">
        <f>IF(OR(F2102="", G2102=""), "", IFERROR(INDEX('Sub Contractors'!$C$11:$C$49, MATCH(F2102, 'Sub Contractors'!$B$11:$B$49, 0)), ""))</f>
        <v/>
      </c>
      <c r="M2102" s="44" t="str">
        <f t="shared" si="96"/>
        <v/>
      </c>
      <c r="O2102" s="19" t="str">
        <f>IF($B2102="", "", IF(OR($B2102&lt;'Intro &amp; Setup'!$BS$4, $B2102&gt;'Intro &amp; Setup'!$BS$2), "X", ""))</f>
        <v/>
      </c>
      <c r="Q2102" s="19" t="str">
        <f t="shared" si="97"/>
        <v/>
      </c>
      <c r="S2102" s="75">
        <f t="shared" si="98"/>
        <v>0</v>
      </c>
    </row>
    <row r="2103" spans="1:19" x14ac:dyDescent="0.25">
      <c r="A2103" s="55"/>
      <c r="B2103" s="111"/>
      <c r="C2103" s="112"/>
      <c r="D2103" s="113"/>
      <c r="E2103" s="113"/>
      <c r="F2103" s="112"/>
      <c r="G2103" s="114"/>
      <c r="H2103" s="115"/>
      <c r="I2103" s="55"/>
      <c r="L2103" s="53" t="str">
        <f>IF(OR(F2103="", G2103=""), "", IFERROR(INDEX('Sub Contractors'!$C$11:$C$49, MATCH(F2103, 'Sub Contractors'!$B$11:$B$49, 0)), ""))</f>
        <v/>
      </c>
      <c r="M2103" s="44" t="str">
        <f t="shared" si="96"/>
        <v/>
      </c>
      <c r="O2103" s="19" t="str">
        <f>IF($B2103="", "", IF(OR($B2103&lt;'Intro &amp; Setup'!$BS$4, $B2103&gt;'Intro &amp; Setup'!$BS$2), "X", ""))</f>
        <v/>
      </c>
      <c r="Q2103" s="19" t="str">
        <f t="shared" si="97"/>
        <v/>
      </c>
      <c r="S2103" s="75">
        <f t="shared" si="98"/>
        <v>0</v>
      </c>
    </row>
    <row r="2104" spans="1:19" x14ac:dyDescent="0.25">
      <c r="A2104" s="55"/>
      <c r="B2104" s="111"/>
      <c r="C2104" s="112"/>
      <c r="D2104" s="113"/>
      <c r="E2104" s="113"/>
      <c r="F2104" s="112"/>
      <c r="G2104" s="114"/>
      <c r="H2104" s="115"/>
      <c r="I2104" s="55"/>
      <c r="L2104" s="53" t="str">
        <f>IF(OR(F2104="", G2104=""), "", IFERROR(INDEX('Sub Contractors'!$C$11:$C$49, MATCH(F2104, 'Sub Contractors'!$B$11:$B$49, 0)), ""))</f>
        <v/>
      </c>
      <c r="M2104" s="44" t="str">
        <f t="shared" si="96"/>
        <v/>
      </c>
      <c r="O2104" s="19" t="str">
        <f>IF($B2104="", "", IF(OR($B2104&lt;'Intro &amp; Setup'!$BS$4, $B2104&gt;'Intro &amp; Setup'!$BS$2), "X", ""))</f>
        <v/>
      </c>
      <c r="Q2104" s="19" t="str">
        <f t="shared" si="97"/>
        <v/>
      </c>
      <c r="S2104" s="75">
        <f t="shared" si="98"/>
        <v>0</v>
      </c>
    </row>
    <row r="2105" spans="1:19" x14ac:dyDescent="0.25">
      <c r="A2105" s="55"/>
      <c r="B2105" s="111"/>
      <c r="C2105" s="112"/>
      <c r="D2105" s="113"/>
      <c r="E2105" s="113"/>
      <c r="F2105" s="112"/>
      <c r="G2105" s="114"/>
      <c r="H2105" s="115"/>
      <c r="I2105" s="55"/>
      <c r="L2105" s="53" t="str">
        <f>IF(OR(F2105="", G2105=""), "", IFERROR(INDEX('Sub Contractors'!$C$11:$C$49, MATCH(F2105, 'Sub Contractors'!$B$11:$B$49, 0)), ""))</f>
        <v/>
      </c>
      <c r="M2105" s="44" t="str">
        <f t="shared" si="96"/>
        <v/>
      </c>
      <c r="O2105" s="19" t="str">
        <f>IF($B2105="", "", IF(OR($B2105&lt;'Intro &amp; Setup'!$BS$4, $B2105&gt;'Intro &amp; Setup'!$BS$2), "X", ""))</f>
        <v/>
      </c>
      <c r="Q2105" s="19" t="str">
        <f t="shared" si="97"/>
        <v/>
      </c>
      <c r="S2105" s="75">
        <f t="shared" si="98"/>
        <v>0</v>
      </c>
    </row>
    <row r="2106" spans="1:19" x14ac:dyDescent="0.25">
      <c r="A2106" s="55"/>
      <c r="B2106" s="111"/>
      <c r="C2106" s="112"/>
      <c r="D2106" s="113"/>
      <c r="E2106" s="113"/>
      <c r="F2106" s="112"/>
      <c r="G2106" s="114"/>
      <c r="H2106" s="115"/>
      <c r="I2106" s="55"/>
      <c r="L2106" s="53" t="str">
        <f>IF(OR(F2106="", G2106=""), "", IFERROR(INDEX('Sub Contractors'!$C$11:$C$49, MATCH(F2106, 'Sub Contractors'!$B$11:$B$49, 0)), ""))</f>
        <v/>
      </c>
      <c r="M2106" s="44" t="str">
        <f t="shared" si="96"/>
        <v/>
      </c>
      <c r="O2106" s="19" t="str">
        <f>IF($B2106="", "", IF(OR($B2106&lt;'Intro &amp; Setup'!$BS$4, $B2106&gt;'Intro &amp; Setup'!$BS$2), "X", ""))</f>
        <v/>
      </c>
      <c r="Q2106" s="19" t="str">
        <f t="shared" si="97"/>
        <v/>
      </c>
      <c r="S2106" s="75">
        <f t="shared" si="98"/>
        <v>0</v>
      </c>
    </row>
    <row r="2107" spans="1:19" x14ac:dyDescent="0.25">
      <c r="A2107" s="55"/>
      <c r="B2107" s="111"/>
      <c r="C2107" s="112"/>
      <c r="D2107" s="113"/>
      <c r="E2107" s="113"/>
      <c r="F2107" s="112"/>
      <c r="G2107" s="114"/>
      <c r="H2107" s="115"/>
      <c r="I2107" s="55"/>
      <c r="L2107" s="53" t="str">
        <f>IF(OR(F2107="", G2107=""), "", IFERROR(INDEX('Sub Contractors'!$C$11:$C$49, MATCH(F2107, 'Sub Contractors'!$B$11:$B$49, 0)), ""))</f>
        <v/>
      </c>
      <c r="M2107" s="44" t="str">
        <f t="shared" si="96"/>
        <v/>
      </c>
      <c r="O2107" s="19" t="str">
        <f>IF($B2107="", "", IF(OR($B2107&lt;'Intro &amp; Setup'!$BS$4, $B2107&gt;'Intro &amp; Setup'!$BS$2), "X", ""))</f>
        <v/>
      </c>
      <c r="Q2107" s="19" t="str">
        <f t="shared" si="97"/>
        <v/>
      </c>
      <c r="S2107" s="75">
        <f t="shared" si="98"/>
        <v>0</v>
      </c>
    </row>
    <row r="2108" spans="1:19" x14ac:dyDescent="0.25">
      <c r="A2108" s="55"/>
      <c r="B2108" s="111"/>
      <c r="C2108" s="112"/>
      <c r="D2108" s="113"/>
      <c r="E2108" s="113"/>
      <c r="F2108" s="112"/>
      <c r="G2108" s="114"/>
      <c r="H2108" s="115"/>
      <c r="I2108" s="55"/>
      <c r="L2108" s="53" t="str">
        <f>IF(OR(F2108="", G2108=""), "", IFERROR(INDEX('Sub Contractors'!$C$11:$C$49, MATCH(F2108, 'Sub Contractors'!$B$11:$B$49, 0)), ""))</f>
        <v/>
      </c>
      <c r="M2108" s="44" t="str">
        <f t="shared" si="96"/>
        <v/>
      </c>
      <c r="O2108" s="19" t="str">
        <f>IF($B2108="", "", IF(OR($B2108&lt;'Intro &amp; Setup'!$BS$4, $B2108&gt;'Intro &amp; Setup'!$BS$2), "X", ""))</f>
        <v/>
      </c>
      <c r="Q2108" s="19" t="str">
        <f t="shared" si="97"/>
        <v/>
      </c>
      <c r="S2108" s="75">
        <f t="shared" si="98"/>
        <v>0</v>
      </c>
    </row>
    <row r="2109" spans="1:19" x14ac:dyDescent="0.25">
      <c r="A2109" s="55"/>
      <c r="B2109" s="111"/>
      <c r="C2109" s="112"/>
      <c r="D2109" s="113"/>
      <c r="E2109" s="113"/>
      <c r="F2109" s="112"/>
      <c r="G2109" s="114"/>
      <c r="H2109" s="115"/>
      <c r="I2109" s="55"/>
      <c r="L2109" s="53" t="str">
        <f>IF(OR(F2109="", G2109=""), "", IFERROR(INDEX('Sub Contractors'!$C$11:$C$49, MATCH(F2109, 'Sub Contractors'!$B$11:$B$49, 0)), ""))</f>
        <v/>
      </c>
      <c r="M2109" s="44" t="str">
        <f t="shared" si="96"/>
        <v/>
      </c>
      <c r="O2109" s="19" t="str">
        <f>IF($B2109="", "", IF(OR($B2109&lt;'Intro &amp; Setup'!$BS$4, $B2109&gt;'Intro &amp; Setup'!$BS$2), "X", ""))</f>
        <v/>
      </c>
      <c r="Q2109" s="19" t="str">
        <f t="shared" si="97"/>
        <v/>
      </c>
      <c r="S2109" s="75">
        <f t="shared" si="98"/>
        <v>0</v>
      </c>
    </row>
    <row r="2110" spans="1:19" x14ac:dyDescent="0.25">
      <c r="A2110" s="55"/>
      <c r="B2110" s="111"/>
      <c r="C2110" s="112"/>
      <c r="D2110" s="113"/>
      <c r="E2110" s="113"/>
      <c r="F2110" s="112"/>
      <c r="G2110" s="114"/>
      <c r="H2110" s="115"/>
      <c r="I2110" s="55"/>
      <c r="L2110" s="53" t="str">
        <f>IF(OR(F2110="", G2110=""), "", IFERROR(INDEX('Sub Contractors'!$C$11:$C$49, MATCH(F2110, 'Sub Contractors'!$B$11:$B$49, 0)), ""))</f>
        <v/>
      </c>
      <c r="M2110" s="44" t="str">
        <f t="shared" si="96"/>
        <v/>
      </c>
      <c r="O2110" s="19" t="str">
        <f>IF($B2110="", "", IF(OR($B2110&lt;'Intro &amp; Setup'!$BS$4, $B2110&gt;'Intro &amp; Setup'!$BS$2), "X", ""))</f>
        <v/>
      </c>
      <c r="Q2110" s="19" t="str">
        <f t="shared" si="97"/>
        <v/>
      </c>
      <c r="S2110" s="75">
        <f t="shared" si="98"/>
        <v>0</v>
      </c>
    </row>
    <row r="2111" spans="1:19" x14ac:dyDescent="0.25">
      <c r="A2111" s="55"/>
      <c r="B2111" s="111"/>
      <c r="C2111" s="112"/>
      <c r="D2111" s="113"/>
      <c r="E2111" s="113"/>
      <c r="F2111" s="112"/>
      <c r="G2111" s="114"/>
      <c r="H2111" s="115"/>
      <c r="I2111" s="55"/>
      <c r="L2111" s="53" t="str">
        <f>IF(OR(F2111="", G2111=""), "", IFERROR(INDEX('Sub Contractors'!$C$11:$C$49, MATCH(F2111, 'Sub Contractors'!$B$11:$B$49, 0)), ""))</f>
        <v/>
      </c>
      <c r="M2111" s="44" t="str">
        <f t="shared" si="96"/>
        <v/>
      </c>
      <c r="O2111" s="19" t="str">
        <f>IF($B2111="", "", IF(OR($B2111&lt;'Intro &amp; Setup'!$BS$4, $B2111&gt;'Intro &amp; Setup'!$BS$2), "X", ""))</f>
        <v/>
      </c>
      <c r="Q2111" s="19" t="str">
        <f t="shared" si="97"/>
        <v/>
      </c>
      <c r="S2111" s="75">
        <f t="shared" si="98"/>
        <v>0</v>
      </c>
    </row>
    <row r="2112" spans="1:19" x14ac:dyDescent="0.25">
      <c r="A2112" s="55"/>
      <c r="B2112" s="111"/>
      <c r="C2112" s="112"/>
      <c r="D2112" s="113"/>
      <c r="E2112" s="113"/>
      <c r="F2112" s="112"/>
      <c r="G2112" s="114"/>
      <c r="H2112" s="115"/>
      <c r="I2112" s="55"/>
      <c r="L2112" s="53" t="str">
        <f>IF(OR(F2112="", G2112=""), "", IFERROR(INDEX('Sub Contractors'!$C$11:$C$49, MATCH(F2112, 'Sub Contractors'!$B$11:$B$49, 0)), ""))</f>
        <v/>
      </c>
      <c r="M2112" s="44" t="str">
        <f t="shared" si="96"/>
        <v/>
      </c>
      <c r="O2112" s="19" t="str">
        <f>IF($B2112="", "", IF(OR($B2112&lt;'Intro &amp; Setup'!$BS$4, $B2112&gt;'Intro &amp; Setup'!$BS$2), "X", ""))</f>
        <v/>
      </c>
      <c r="Q2112" s="19" t="str">
        <f t="shared" si="97"/>
        <v/>
      </c>
      <c r="S2112" s="75">
        <f t="shared" si="98"/>
        <v>0</v>
      </c>
    </row>
    <row r="2113" spans="1:19" x14ac:dyDescent="0.25">
      <c r="A2113" s="55"/>
      <c r="B2113" s="111"/>
      <c r="C2113" s="112"/>
      <c r="D2113" s="113"/>
      <c r="E2113" s="113"/>
      <c r="F2113" s="112"/>
      <c r="G2113" s="114"/>
      <c r="H2113" s="115"/>
      <c r="I2113" s="55"/>
      <c r="L2113" s="53" t="str">
        <f>IF(OR(F2113="", G2113=""), "", IFERROR(INDEX('Sub Contractors'!$C$11:$C$49, MATCH(F2113, 'Sub Contractors'!$B$11:$B$49, 0)), ""))</f>
        <v/>
      </c>
      <c r="M2113" s="44" t="str">
        <f t="shared" si="96"/>
        <v/>
      </c>
      <c r="O2113" s="19" t="str">
        <f>IF($B2113="", "", IF(OR($B2113&lt;'Intro &amp; Setup'!$BS$4, $B2113&gt;'Intro &amp; Setup'!$BS$2), "X", ""))</f>
        <v/>
      </c>
      <c r="Q2113" s="19" t="str">
        <f t="shared" si="97"/>
        <v/>
      </c>
      <c r="S2113" s="75">
        <f t="shared" si="98"/>
        <v>0</v>
      </c>
    </row>
    <row r="2114" spans="1:19" x14ac:dyDescent="0.25">
      <c r="A2114" s="55"/>
      <c r="B2114" s="111"/>
      <c r="C2114" s="112"/>
      <c r="D2114" s="113"/>
      <c r="E2114" s="113"/>
      <c r="F2114" s="112"/>
      <c r="G2114" s="114"/>
      <c r="H2114" s="115"/>
      <c r="I2114" s="55"/>
      <c r="L2114" s="53" t="str">
        <f>IF(OR(F2114="", G2114=""), "", IFERROR(INDEX('Sub Contractors'!$C$11:$C$49, MATCH(F2114, 'Sub Contractors'!$B$11:$B$49, 0)), ""))</f>
        <v/>
      </c>
      <c r="M2114" s="44" t="str">
        <f t="shared" si="96"/>
        <v/>
      </c>
      <c r="O2114" s="19" t="str">
        <f>IF($B2114="", "", IF(OR($B2114&lt;'Intro &amp; Setup'!$BS$4, $B2114&gt;'Intro &amp; Setup'!$BS$2), "X", ""))</f>
        <v/>
      </c>
      <c r="Q2114" s="19" t="str">
        <f t="shared" si="97"/>
        <v/>
      </c>
      <c r="S2114" s="75">
        <f t="shared" si="98"/>
        <v>0</v>
      </c>
    </row>
    <row r="2115" spans="1:19" x14ac:dyDescent="0.25">
      <c r="A2115" s="55"/>
      <c r="B2115" s="111"/>
      <c r="C2115" s="112"/>
      <c r="D2115" s="113"/>
      <c r="E2115" s="113"/>
      <c r="F2115" s="112"/>
      <c r="G2115" s="114"/>
      <c r="H2115" s="115"/>
      <c r="I2115" s="55"/>
      <c r="L2115" s="53" t="str">
        <f>IF(OR(F2115="", G2115=""), "", IFERROR(INDEX('Sub Contractors'!$C$11:$C$49, MATCH(F2115, 'Sub Contractors'!$B$11:$B$49, 0)), ""))</f>
        <v/>
      </c>
      <c r="M2115" s="44" t="str">
        <f t="shared" si="96"/>
        <v/>
      </c>
      <c r="O2115" s="19" t="str">
        <f>IF($B2115="", "", IF(OR($B2115&lt;'Intro &amp; Setup'!$BS$4, $B2115&gt;'Intro &amp; Setup'!$BS$2), "X", ""))</f>
        <v/>
      </c>
      <c r="Q2115" s="19" t="str">
        <f t="shared" si="97"/>
        <v/>
      </c>
      <c r="S2115" s="75">
        <f t="shared" si="98"/>
        <v>0</v>
      </c>
    </row>
    <row r="2116" spans="1:19" x14ac:dyDescent="0.25">
      <c r="A2116" s="55"/>
      <c r="B2116" s="111"/>
      <c r="C2116" s="112"/>
      <c r="D2116" s="113"/>
      <c r="E2116" s="113"/>
      <c r="F2116" s="112"/>
      <c r="G2116" s="114"/>
      <c r="H2116" s="115"/>
      <c r="I2116" s="55"/>
      <c r="L2116" s="53" t="str">
        <f>IF(OR(F2116="", G2116=""), "", IFERROR(INDEX('Sub Contractors'!$C$11:$C$49, MATCH(F2116, 'Sub Contractors'!$B$11:$B$49, 0)), ""))</f>
        <v/>
      </c>
      <c r="M2116" s="44" t="str">
        <f t="shared" si="96"/>
        <v/>
      </c>
      <c r="O2116" s="19" t="str">
        <f>IF($B2116="", "", IF(OR($B2116&lt;'Intro &amp; Setup'!$BS$4, $B2116&gt;'Intro &amp; Setup'!$BS$2), "X", ""))</f>
        <v/>
      </c>
      <c r="Q2116" s="19" t="str">
        <f t="shared" si="97"/>
        <v/>
      </c>
      <c r="S2116" s="75">
        <f t="shared" si="98"/>
        <v>0</v>
      </c>
    </row>
    <row r="2117" spans="1:19" x14ac:dyDescent="0.25">
      <c r="A2117" s="55"/>
      <c r="B2117" s="111"/>
      <c r="C2117" s="112"/>
      <c r="D2117" s="113"/>
      <c r="E2117" s="113"/>
      <c r="F2117" s="112"/>
      <c r="G2117" s="114"/>
      <c r="H2117" s="115"/>
      <c r="I2117" s="55"/>
      <c r="L2117" s="53" t="str">
        <f>IF(OR(F2117="", G2117=""), "", IFERROR(INDEX('Sub Contractors'!$C$11:$C$49, MATCH(F2117, 'Sub Contractors'!$B$11:$B$49, 0)), ""))</f>
        <v/>
      </c>
      <c r="M2117" s="44" t="str">
        <f t="shared" si="96"/>
        <v/>
      </c>
      <c r="O2117" s="19" t="str">
        <f>IF($B2117="", "", IF(OR($B2117&lt;'Intro &amp; Setup'!$BS$4, $B2117&gt;'Intro &amp; Setup'!$BS$2), "X", ""))</f>
        <v/>
      </c>
      <c r="Q2117" s="19" t="str">
        <f t="shared" si="97"/>
        <v/>
      </c>
      <c r="S2117" s="75">
        <f t="shared" si="98"/>
        <v>0</v>
      </c>
    </row>
    <row r="2118" spans="1:19" x14ac:dyDescent="0.25">
      <c r="A2118" s="55"/>
      <c r="B2118" s="111"/>
      <c r="C2118" s="112"/>
      <c r="D2118" s="113"/>
      <c r="E2118" s="113"/>
      <c r="F2118" s="112"/>
      <c r="G2118" s="114"/>
      <c r="H2118" s="115"/>
      <c r="I2118" s="55"/>
      <c r="L2118" s="53" t="str">
        <f>IF(OR(F2118="", G2118=""), "", IFERROR(INDEX('Sub Contractors'!$C$11:$C$49, MATCH(F2118, 'Sub Contractors'!$B$11:$B$49, 0)), ""))</f>
        <v/>
      </c>
      <c r="M2118" s="44" t="str">
        <f t="shared" si="96"/>
        <v/>
      </c>
      <c r="O2118" s="19" t="str">
        <f>IF($B2118="", "", IF(OR($B2118&lt;'Intro &amp; Setup'!$BS$4, $B2118&gt;'Intro &amp; Setup'!$BS$2), "X", ""))</f>
        <v/>
      </c>
      <c r="Q2118" s="19" t="str">
        <f t="shared" si="97"/>
        <v/>
      </c>
      <c r="S2118" s="75">
        <f t="shared" si="98"/>
        <v>0</v>
      </c>
    </row>
    <row r="2119" spans="1:19" x14ac:dyDescent="0.25">
      <c r="A2119" s="55"/>
      <c r="B2119" s="111"/>
      <c r="C2119" s="112"/>
      <c r="D2119" s="113"/>
      <c r="E2119" s="113"/>
      <c r="F2119" s="112"/>
      <c r="G2119" s="114"/>
      <c r="H2119" s="115"/>
      <c r="I2119" s="55"/>
      <c r="L2119" s="53" t="str">
        <f>IF(OR(F2119="", G2119=""), "", IFERROR(INDEX('Sub Contractors'!$C$11:$C$49, MATCH(F2119, 'Sub Contractors'!$B$11:$B$49, 0)), ""))</f>
        <v/>
      </c>
      <c r="M2119" s="44" t="str">
        <f t="shared" si="96"/>
        <v/>
      </c>
      <c r="O2119" s="19" t="str">
        <f>IF($B2119="", "", IF(OR($B2119&lt;'Intro &amp; Setup'!$BS$4, $B2119&gt;'Intro &amp; Setup'!$BS$2), "X", ""))</f>
        <v/>
      </c>
      <c r="Q2119" s="19" t="str">
        <f t="shared" si="97"/>
        <v/>
      </c>
      <c r="S2119" s="75">
        <f t="shared" si="98"/>
        <v>0</v>
      </c>
    </row>
    <row r="2120" spans="1:19" x14ac:dyDescent="0.25">
      <c r="A2120" s="55"/>
      <c r="B2120" s="111"/>
      <c r="C2120" s="112"/>
      <c r="D2120" s="113"/>
      <c r="E2120" s="113"/>
      <c r="F2120" s="112"/>
      <c r="G2120" s="114"/>
      <c r="H2120" s="115"/>
      <c r="I2120" s="55"/>
      <c r="L2120" s="53" t="str">
        <f>IF(OR(F2120="", G2120=""), "", IFERROR(INDEX('Sub Contractors'!$C$11:$C$49, MATCH(F2120, 'Sub Contractors'!$B$11:$B$49, 0)), ""))</f>
        <v/>
      </c>
      <c r="M2120" s="44" t="str">
        <f t="shared" si="96"/>
        <v/>
      </c>
      <c r="O2120" s="19" t="str">
        <f>IF($B2120="", "", IF(OR($B2120&lt;'Intro &amp; Setup'!$BS$4, $B2120&gt;'Intro &amp; Setup'!$BS$2), "X", ""))</f>
        <v/>
      </c>
      <c r="Q2120" s="19" t="str">
        <f t="shared" si="97"/>
        <v/>
      </c>
      <c r="S2120" s="75">
        <f t="shared" si="98"/>
        <v>0</v>
      </c>
    </row>
    <row r="2121" spans="1:19" x14ac:dyDescent="0.25">
      <c r="A2121" s="55"/>
      <c r="B2121" s="111"/>
      <c r="C2121" s="112"/>
      <c r="D2121" s="113"/>
      <c r="E2121" s="113"/>
      <c r="F2121" s="112"/>
      <c r="G2121" s="114"/>
      <c r="H2121" s="115"/>
      <c r="I2121" s="55"/>
      <c r="L2121" s="53" t="str">
        <f>IF(OR(F2121="", G2121=""), "", IFERROR(INDEX('Sub Contractors'!$C$11:$C$49, MATCH(F2121, 'Sub Contractors'!$B$11:$B$49, 0)), ""))</f>
        <v/>
      </c>
      <c r="M2121" s="44" t="str">
        <f t="shared" si="96"/>
        <v/>
      </c>
      <c r="O2121" s="19" t="str">
        <f>IF($B2121="", "", IF(OR($B2121&lt;'Intro &amp; Setup'!$BS$4, $B2121&gt;'Intro &amp; Setup'!$BS$2), "X", ""))</f>
        <v/>
      </c>
      <c r="Q2121" s="19" t="str">
        <f t="shared" si="97"/>
        <v/>
      </c>
      <c r="S2121" s="75">
        <f t="shared" si="98"/>
        <v>0</v>
      </c>
    </row>
    <row r="2122" spans="1:19" x14ac:dyDescent="0.25">
      <c r="A2122" s="55"/>
      <c r="B2122" s="111"/>
      <c r="C2122" s="112"/>
      <c r="D2122" s="113"/>
      <c r="E2122" s="113"/>
      <c r="F2122" s="112"/>
      <c r="G2122" s="114"/>
      <c r="H2122" s="115"/>
      <c r="I2122" s="55"/>
      <c r="L2122" s="53" t="str">
        <f>IF(OR(F2122="", G2122=""), "", IFERROR(INDEX('Sub Contractors'!$C$11:$C$49, MATCH(F2122, 'Sub Contractors'!$B$11:$B$49, 0)), ""))</f>
        <v/>
      </c>
      <c r="M2122" s="44" t="str">
        <f t="shared" si="96"/>
        <v/>
      </c>
      <c r="O2122" s="19" t="str">
        <f>IF($B2122="", "", IF(OR($B2122&lt;'Intro &amp; Setup'!$BS$4, $B2122&gt;'Intro &amp; Setup'!$BS$2), "X", ""))</f>
        <v/>
      </c>
      <c r="Q2122" s="19" t="str">
        <f t="shared" si="97"/>
        <v/>
      </c>
      <c r="S2122" s="75">
        <f t="shared" si="98"/>
        <v>0</v>
      </c>
    </row>
    <row r="2123" spans="1:19" x14ac:dyDescent="0.25">
      <c r="A2123" s="55"/>
      <c r="B2123" s="111"/>
      <c r="C2123" s="112"/>
      <c r="D2123" s="113"/>
      <c r="E2123" s="113"/>
      <c r="F2123" s="112"/>
      <c r="G2123" s="114"/>
      <c r="H2123" s="115"/>
      <c r="I2123" s="55"/>
      <c r="L2123" s="53" t="str">
        <f>IF(OR(F2123="", G2123=""), "", IFERROR(INDEX('Sub Contractors'!$C$11:$C$49, MATCH(F2123, 'Sub Contractors'!$B$11:$B$49, 0)), ""))</f>
        <v/>
      </c>
      <c r="M2123" s="44" t="str">
        <f t="shared" si="96"/>
        <v/>
      </c>
      <c r="O2123" s="19" t="str">
        <f>IF($B2123="", "", IF(OR($B2123&lt;'Intro &amp; Setup'!$BS$4, $B2123&gt;'Intro &amp; Setup'!$BS$2), "X", ""))</f>
        <v/>
      </c>
      <c r="Q2123" s="19" t="str">
        <f t="shared" si="97"/>
        <v/>
      </c>
      <c r="S2123" s="75">
        <f t="shared" si="98"/>
        <v>0</v>
      </c>
    </row>
    <row r="2124" spans="1:19" x14ac:dyDescent="0.25">
      <c r="A2124" s="55"/>
      <c r="B2124" s="111"/>
      <c r="C2124" s="112"/>
      <c r="D2124" s="113"/>
      <c r="E2124" s="113"/>
      <c r="F2124" s="112"/>
      <c r="G2124" s="114"/>
      <c r="H2124" s="115"/>
      <c r="I2124" s="55"/>
      <c r="L2124" s="53" t="str">
        <f>IF(OR(F2124="", G2124=""), "", IFERROR(INDEX('Sub Contractors'!$C$11:$C$49, MATCH(F2124, 'Sub Contractors'!$B$11:$B$49, 0)), ""))</f>
        <v/>
      </c>
      <c r="M2124" s="44" t="str">
        <f t="shared" ref="M2124:M2187" si="99">IF($L2124="", "", $L2124*$G2124*24)</f>
        <v/>
      </c>
      <c r="O2124" s="19" t="str">
        <f>IF($B2124="", "", IF(OR($B2124&lt;'Intro &amp; Setup'!$BS$4, $B2124&gt;'Intro &amp; Setup'!$BS$2), "X", ""))</f>
        <v/>
      </c>
      <c r="Q2124" s="19" t="str">
        <f t="shared" ref="Q2124:Q2187" si="100">IF($B2124="", "", TEXT($B2124, "mmm yyyy"))</f>
        <v/>
      </c>
      <c r="S2124" s="75">
        <f t="shared" ref="S2124:S2187" si="101">$E2124-$D2124-$H2124</f>
        <v>0</v>
      </c>
    </row>
    <row r="2125" spans="1:19" x14ac:dyDescent="0.25">
      <c r="A2125" s="55"/>
      <c r="B2125" s="111"/>
      <c r="C2125" s="112"/>
      <c r="D2125" s="113"/>
      <c r="E2125" s="113"/>
      <c r="F2125" s="112"/>
      <c r="G2125" s="114"/>
      <c r="H2125" s="115"/>
      <c r="I2125" s="55"/>
      <c r="L2125" s="53" t="str">
        <f>IF(OR(F2125="", G2125=""), "", IFERROR(INDEX('Sub Contractors'!$C$11:$C$49, MATCH(F2125, 'Sub Contractors'!$B$11:$B$49, 0)), ""))</f>
        <v/>
      </c>
      <c r="M2125" s="44" t="str">
        <f t="shared" si="99"/>
        <v/>
      </c>
      <c r="O2125" s="19" t="str">
        <f>IF($B2125="", "", IF(OR($B2125&lt;'Intro &amp; Setup'!$BS$4, $B2125&gt;'Intro &amp; Setup'!$BS$2), "X", ""))</f>
        <v/>
      </c>
      <c r="Q2125" s="19" t="str">
        <f t="shared" si="100"/>
        <v/>
      </c>
      <c r="S2125" s="75">
        <f t="shared" si="101"/>
        <v>0</v>
      </c>
    </row>
    <row r="2126" spans="1:19" x14ac:dyDescent="0.25">
      <c r="A2126" s="55"/>
      <c r="B2126" s="111"/>
      <c r="C2126" s="112"/>
      <c r="D2126" s="113"/>
      <c r="E2126" s="113"/>
      <c r="F2126" s="112"/>
      <c r="G2126" s="114"/>
      <c r="H2126" s="115"/>
      <c r="I2126" s="55"/>
      <c r="L2126" s="53" t="str">
        <f>IF(OR(F2126="", G2126=""), "", IFERROR(INDEX('Sub Contractors'!$C$11:$C$49, MATCH(F2126, 'Sub Contractors'!$B$11:$B$49, 0)), ""))</f>
        <v/>
      </c>
      <c r="M2126" s="44" t="str">
        <f t="shared" si="99"/>
        <v/>
      </c>
      <c r="O2126" s="19" t="str">
        <f>IF($B2126="", "", IF(OR($B2126&lt;'Intro &amp; Setup'!$BS$4, $B2126&gt;'Intro &amp; Setup'!$BS$2), "X", ""))</f>
        <v/>
      </c>
      <c r="Q2126" s="19" t="str">
        <f t="shared" si="100"/>
        <v/>
      </c>
      <c r="S2126" s="75">
        <f t="shared" si="101"/>
        <v>0</v>
      </c>
    </row>
    <row r="2127" spans="1:19" x14ac:dyDescent="0.25">
      <c r="A2127" s="55"/>
      <c r="B2127" s="111"/>
      <c r="C2127" s="112"/>
      <c r="D2127" s="113"/>
      <c r="E2127" s="113"/>
      <c r="F2127" s="112"/>
      <c r="G2127" s="114"/>
      <c r="H2127" s="115"/>
      <c r="I2127" s="55"/>
      <c r="L2127" s="53" t="str">
        <f>IF(OR(F2127="", G2127=""), "", IFERROR(INDEX('Sub Contractors'!$C$11:$C$49, MATCH(F2127, 'Sub Contractors'!$B$11:$B$49, 0)), ""))</f>
        <v/>
      </c>
      <c r="M2127" s="44" t="str">
        <f t="shared" si="99"/>
        <v/>
      </c>
      <c r="O2127" s="19" t="str">
        <f>IF($B2127="", "", IF(OR($B2127&lt;'Intro &amp; Setup'!$BS$4, $B2127&gt;'Intro &amp; Setup'!$BS$2), "X", ""))</f>
        <v/>
      </c>
      <c r="Q2127" s="19" t="str">
        <f t="shared" si="100"/>
        <v/>
      </c>
      <c r="S2127" s="75">
        <f t="shared" si="101"/>
        <v>0</v>
      </c>
    </row>
    <row r="2128" spans="1:19" x14ac:dyDescent="0.25">
      <c r="A2128" s="55"/>
      <c r="B2128" s="111"/>
      <c r="C2128" s="112"/>
      <c r="D2128" s="113"/>
      <c r="E2128" s="113"/>
      <c r="F2128" s="112"/>
      <c r="G2128" s="114"/>
      <c r="H2128" s="115"/>
      <c r="I2128" s="55"/>
      <c r="L2128" s="53" t="str">
        <f>IF(OR(F2128="", G2128=""), "", IFERROR(INDEX('Sub Contractors'!$C$11:$C$49, MATCH(F2128, 'Sub Contractors'!$B$11:$B$49, 0)), ""))</f>
        <v/>
      </c>
      <c r="M2128" s="44" t="str">
        <f t="shared" si="99"/>
        <v/>
      </c>
      <c r="O2128" s="19" t="str">
        <f>IF($B2128="", "", IF(OR($B2128&lt;'Intro &amp; Setup'!$BS$4, $B2128&gt;'Intro &amp; Setup'!$BS$2), "X", ""))</f>
        <v/>
      </c>
      <c r="Q2128" s="19" t="str">
        <f t="shared" si="100"/>
        <v/>
      </c>
      <c r="S2128" s="75">
        <f t="shared" si="101"/>
        <v>0</v>
      </c>
    </row>
    <row r="2129" spans="1:19" x14ac:dyDescent="0.25">
      <c r="A2129" s="55"/>
      <c r="B2129" s="111"/>
      <c r="C2129" s="112"/>
      <c r="D2129" s="113"/>
      <c r="E2129" s="113"/>
      <c r="F2129" s="112"/>
      <c r="G2129" s="114"/>
      <c r="H2129" s="115"/>
      <c r="I2129" s="55"/>
      <c r="L2129" s="53" t="str">
        <f>IF(OR(F2129="", G2129=""), "", IFERROR(INDEX('Sub Contractors'!$C$11:$C$49, MATCH(F2129, 'Sub Contractors'!$B$11:$B$49, 0)), ""))</f>
        <v/>
      </c>
      <c r="M2129" s="44" t="str">
        <f t="shared" si="99"/>
        <v/>
      </c>
      <c r="O2129" s="19" t="str">
        <f>IF($B2129="", "", IF(OR($B2129&lt;'Intro &amp; Setup'!$BS$4, $B2129&gt;'Intro &amp; Setup'!$BS$2), "X", ""))</f>
        <v/>
      </c>
      <c r="Q2129" s="19" t="str">
        <f t="shared" si="100"/>
        <v/>
      </c>
      <c r="S2129" s="75">
        <f t="shared" si="101"/>
        <v>0</v>
      </c>
    </row>
    <row r="2130" spans="1:19" x14ac:dyDescent="0.25">
      <c r="A2130" s="55"/>
      <c r="B2130" s="111"/>
      <c r="C2130" s="112"/>
      <c r="D2130" s="113"/>
      <c r="E2130" s="113"/>
      <c r="F2130" s="112"/>
      <c r="G2130" s="114"/>
      <c r="H2130" s="115"/>
      <c r="I2130" s="55"/>
      <c r="L2130" s="53" t="str">
        <f>IF(OR(F2130="", G2130=""), "", IFERROR(INDEX('Sub Contractors'!$C$11:$C$49, MATCH(F2130, 'Sub Contractors'!$B$11:$B$49, 0)), ""))</f>
        <v/>
      </c>
      <c r="M2130" s="44" t="str">
        <f t="shared" si="99"/>
        <v/>
      </c>
      <c r="O2130" s="19" t="str">
        <f>IF($B2130="", "", IF(OR($B2130&lt;'Intro &amp; Setup'!$BS$4, $B2130&gt;'Intro &amp; Setup'!$BS$2), "X", ""))</f>
        <v/>
      </c>
      <c r="Q2130" s="19" t="str">
        <f t="shared" si="100"/>
        <v/>
      </c>
      <c r="S2130" s="75">
        <f t="shared" si="101"/>
        <v>0</v>
      </c>
    </row>
    <row r="2131" spans="1:19" x14ac:dyDescent="0.25">
      <c r="A2131" s="55"/>
      <c r="B2131" s="111"/>
      <c r="C2131" s="112"/>
      <c r="D2131" s="113"/>
      <c r="E2131" s="113"/>
      <c r="F2131" s="112"/>
      <c r="G2131" s="114"/>
      <c r="H2131" s="115"/>
      <c r="I2131" s="55"/>
      <c r="L2131" s="53" t="str">
        <f>IF(OR(F2131="", G2131=""), "", IFERROR(INDEX('Sub Contractors'!$C$11:$C$49, MATCH(F2131, 'Sub Contractors'!$B$11:$B$49, 0)), ""))</f>
        <v/>
      </c>
      <c r="M2131" s="44" t="str">
        <f t="shared" si="99"/>
        <v/>
      </c>
      <c r="O2131" s="19" t="str">
        <f>IF($B2131="", "", IF(OR($B2131&lt;'Intro &amp; Setup'!$BS$4, $B2131&gt;'Intro &amp; Setup'!$BS$2), "X", ""))</f>
        <v/>
      </c>
      <c r="Q2131" s="19" t="str">
        <f t="shared" si="100"/>
        <v/>
      </c>
      <c r="S2131" s="75">
        <f t="shared" si="101"/>
        <v>0</v>
      </c>
    </row>
    <row r="2132" spans="1:19" x14ac:dyDescent="0.25">
      <c r="A2132" s="55"/>
      <c r="B2132" s="111"/>
      <c r="C2132" s="112"/>
      <c r="D2132" s="113"/>
      <c r="E2132" s="113"/>
      <c r="F2132" s="112"/>
      <c r="G2132" s="114"/>
      <c r="H2132" s="115"/>
      <c r="I2132" s="55"/>
      <c r="L2132" s="53" t="str">
        <f>IF(OR(F2132="", G2132=""), "", IFERROR(INDEX('Sub Contractors'!$C$11:$C$49, MATCH(F2132, 'Sub Contractors'!$B$11:$B$49, 0)), ""))</f>
        <v/>
      </c>
      <c r="M2132" s="44" t="str">
        <f t="shared" si="99"/>
        <v/>
      </c>
      <c r="O2132" s="19" t="str">
        <f>IF($B2132="", "", IF(OR($B2132&lt;'Intro &amp; Setup'!$BS$4, $B2132&gt;'Intro &amp; Setup'!$BS$2), "X", ""))</f>
        <v/>
      </c>
      <c r="Q2132" s="19" t="str">
        <f t="shared" si="100"/>
        <v/>
      </c>
      <c r="S2132" s="75">
        <f t="shared" si="101"/>
        <v>0</v>
      </c>
    </row>
    <row r="2133" spans="1:19" x14ac:dyDescent="0.25">
      <c r="A2133" s="55"/>
      <c r="B2133" s="111"/>
      <c r="C2133" s="112"/>
      <c r="D2133" s="113"/>
      <c r="E2133" s="113"/>
      <c r="F2133" s="112"/>
      <c r="G2133" s="114"/>
      <c r="H2133" s="115"/>
      <c r="I2133" s="55"/>
      <c r="L2133" s="53" t="str">
        <f>IF(OR(F2133="", G2133=""), "", IFERROR(INDEX('Sub Contractors'!$C$11:$C$49, MATCH(F2133, 'Sub Contractors'!$B$11:$B$49, 0)), ""))</f>
        <v/>
      </c>
      <c r="M2133" s="44" t="str">
        <f t="shared" si="99"/>
        <v/>
      </c>
      <c r="O2133" s="19" t="str">
        <f>IF($B2133="", "", IF(OR($B2133&lt;'Intro &amp; Setup'!$BS$4, $B2133&gt;'Intro &amp; Setup'!$BS$2), "X", ""))</f>
        <v/>
      </c>
      <c r="Q2133" s="19" t="str">
        <f t="shared" si="100"/>
        <v/>
      </c>
      <c r="S2133" s="75">
        <f t="shared" si="101"/>
        <v>0</v>
      </c>
    </row>
    <row r="2134" spans="1:19" x14ac:dyDescent="0.25">
      <c r="A2134" s="55"/>
      <c r="B2134" s="111"/>
      <c r="C2134" s="112"/>
      <c r="D2134" s="113"/>
      <c r="E2134" s="113"/>
      <c r="F2134" s="112"/>
      <c r="G2134" s="114"/>
      <c r="H2134" s="115"/>
      <c r="I2134" s="55"/>
      <c r="L2134" s="53" t="str">
        <f>IF(OR(F2134="", G2134=""), "", IFERROR(INDEX('Sub Contractors'!$C$11:$C$49, MATCH(F2134, 'Sub Contractors'!$B$11:$B$49, 0)), ""))</f>
        <v/>
      </c>
      <c r="M2134" s="44" t="str">
        <f t="shared" si="99"/>
        <v/>
      </c>
      <c r="O2134" s="19" t="str">
        <f>IF($B2134="", "", IF(OR($B2134&lt;'Intro &amp; Setup'!$BS$4, $B2134&gt;'Intro &amp; Setup'!$BS$2), "X", ""))</f>
        <v/>
      </c>
      <c r="Q2134" s="19" t="str">
        <f t="shared" si="100"/>
        <v/>
      </c>
      <c r="S2134" s="75">
        <f t="shared" si="101"/>
        <v>0</v>
      </c>
    </row>
    <row r="2135" spans="1:19" x14ac:dyDescent="0.25">
      <c r="A2135" s="55"/>
      <c r="B2135" s="111"/>
      <c r="C2135" s="112"/>
      <c r="D2135" s="113"/>
      <c r="E2135" s="113"/>
      <c r="F2135" s="112"/>
      <c r="G2135" s="114"/>
      <c r="H2135" s="115"/>
      <c r="I2135" s="55"/>
      <c r="L2135" s="53" t="str">
        <f>IF(OR(F2135="", G2135=""), "", IFERROR(INDEX('Sub Contractors'!$C$11:$C$49, MATCH(F2135, 'Sub Contractors'!$B$11:$B$49, 0)), ""))</f>
        <v/>
      </c>
      <c r="M2135" s="44" t="str">
        <f t="shared" si="99"/>
        <v/>
      </c>
      <c r="O2135" s="19" t="str">
        <f>IF($B2135="", "", IF(OR($B2135&lt;'Intro &amp; Setup'!$BS$4, $B2135&gt;'Intro &amp; Setup'!$BS$2), "X", ""))</f>
        <v/>
      </c>
      <c r="Q2135" s="19" t="str">
        <f t="shared" si="100"/>
        <v/>
      </c>
      <c r="S2135" s="75">
        <f t="shared" si="101"/>
        <v>0</v>
      </c>
    </row>
    <row r="2136" spans="1:19" x14ac:dyDescent="0.25">
      <c r="A2136" s="55"/>
      <c r="B2136" s="111"/>
      <c r="C2136" s="112"/>
      <c r="D2136" s="113"/>
      <c r="E2136" s="113"/>
      <c r="F2136" s="112"/>
      <c r="G2136" s="114"/>
      <c r="H2136" s="115"/>
      <c r="I2136" s="55"/>
      <c r="L2136" s="53" t="str">
        <f>IF(OR(F2136="", G2136=""), "", IFERROR(INDEX('Sub Contractors'!$C$11:$C$49, MATCH(F2136, 'Sub Contractors'!$B$11:$B$49, 0)), ""))</f>
        <v/>
      </c>
      <c r="M2136" s="44" t="str">
        <f t="shared" si="99"/>
        <v/>
      </c>
      <c r="O2136" s="19" t="str">
        <f>IF($B2136="", "", IF(OR($B2136&lt;'Intro &amp; Setup'!$BS$4, $B2136&gt;'Intro &amp; Setup'!$BS$2), "X", ""))</f>
        <v/>
      </c>
      <c r="Q2136" s="19" t="str">
        <f t="shared" si="100"/>
        <v/>
      </c>
      <c r="S2136" s="75">
        <f t="shared" si="101"/>
        <v>0</v>
      </c>
    </row>
    <row r="2137" spans="1:19" x14ac:dyDescent="0.25">
      <c r="A2137" s="55"/>
      <c r="B2137" s="111"/>
      <c r="C2137" s="112"/>
      <c r="D2137" s="113"/>
      <c r="E2137" s="113"/>
      <c r="F2137" s="112"/>
      <c r="G2137" s="114"/>
      <c r="H2137" s="115"/>
      <c r="I2137" s="55"/>
      <c r="L2137" s="53" t="str">
        <f>IF(OR(F2137="", G2137=""), "", IFERROR(INDEX('Sub Contractors'!$C$11:$C$49, MATCH(F2137, 'Sub Contractors'!$B$11:$B$49, 0)), ""))</f>
        <v/>
      </c>
      <c r="M2137" s="44" t="str">
        <f t="shared" si="99"/>
        <v/>
      </c>
      <c r="O2137" s="19" t="str">
        <f>IF($B2137="", "", IF(OR($B2137&lt;'Intro &amp; Setup'!$BS$4, $B2137&gt;'Intro &amp; Setup'!$BS$2), "X", ""))</f>
        <v/>
      </c>
      <c r="Q2137" s="19" t="str">
        <f t="shared" si="100"/>
        <v/>
      </c>
      <c r="S2137" s="75">
        <f t="shared" si="101"/>
        <v>0</v>
      </c>
    </row>
    <row r="2138" spans="1:19" x14ac:dyDescent="0.25">
      <c r="A2138" s="55"/>
      <c r="B2138" s="111"/>
      <c r="C2138" s="112"/>
      <c r="D2138" s="113"/>
      <c r="E2138" s="113"/>
      <c r="F2138" s="112"/>
      <c r="G2138" s="114"/>
      <c r="H2138" s="115"/>
      <c r="I2138" s="55"/>
      <c r="L2138" s="53" t="str">
        <f>IF(OR(F2138="", G2138=""), "", IFERROR(INDEX('Sub Contractors'!$C$11:$C$49, MATCH(F2138, 'Sub Contractors'!$B$11:$B$49, 0)), ""))</f>
        <v/>
      </c>
      <c r="M2138" s="44" t="str">
        <f t="shared" si="99"/>
        <v/>
      </c>
      <c r="O2138" s="19" t="str">
        <f>IF($B2138="", "", IF(OR($B2138&lt;'Intro &amp; Setup'!$BS$4, $B2138&gt;'Intro &amp; Setup'!$BS$2), "X", ""))</f>
        <v/>
      </c>
      <c r="Q2138" s="19" t="str">
        <f t="shared" si="100"/>
        <v/>
      </c>
      <c r="S2138" s="75">
        <f t="shared" si="101"/>
        <v>0</v>
      </c>
    </row>
    <row r="2139" spans="1:19" x14ac:dyDescent="0.25">
      <c r="A2139" s="55"/>
      <c r="B2139" s="111"/>
      <c r="C2139" s="112"/>
      <c r="D2139" s="113"/>
      <c r="E2139" s="113"/>
      <c r="F2139" s="112"/>
      <c r="G2139" s="114"/>
      <c r="H2139" s="115"/>
      <c r="I2139" s="55"/>
      <c r="L2139" s="53" t="str">
        <f>IF(OR(F2139="", G2139=""), "", IFERROR(INDEX('Sub Contractors'!$C$11:$C$49, MATCH(F2139, 'Sub Contractors'!$B$11:$B$49, 0)), ""))</f>
        <v/>
      </c>
      <c r="M2139" s="44" t="str">
        <f t="shared" si="99"/>
        <v/>
      </c>
      <c r="O2139" s="19" t="str">
        <f>IF($B2139="", "", IF(OR($B2139&lt;'Intro &amp; Setup'!$BS$4, $B2139&gt;'Intro &amp; Setup'!$BS$2), "X", ""))</f>
        <v/>
      </c>
      <c r="Q2139" s="19" t="str">
        <f t="shared" si="100"/>
        <v/>
      </c>
      <c r="S2139" s="75">
        <f t="shared" si="101"/>
        <v>0</v>
      </c>
    </row>
    <row r="2140" spans="1:19" x14ac:dyDescent="0.25">
      <c r="A2140" s="55"/>
      <c r="B2140" s="111"/>
      <c r="C2140" s="112"/>
      <c r="D2140" s="113"/>
      <c r="E2140" s="113"/>
      <c r="F2140" s="112"/>
      <c r="G2140" s="114"/>
      <c r="H2140" s="115"/>
      <c r="I2140" s="55"/>
      <c r="L2140" s="53" t="str">
        <f>IF(OR(F2140="", G2140=""), "", IFERROR(INDEX('Sub Contractors'!$C$11:$C$49, MATCH(F2140, 'Sub Contractors'!$B$11:$B$49, 0)), ""))</f>
        <v/>
      </c>
      <c r="M2140" s="44" t="str">
        <f t="shared" si="99"/>
        <v/>
      </c>
      <c r="O2140" s="19" t="str">
        <f>IF($B2140="", "", IF(OR($B2140&lt;'Intro &amp; Setup'!$BS$4, $B2140&gt;'Intro &amp; Setup'!$BS$2), "X", ""))</f>
        <v/>
      </c>
      <c r="Q2140" s="19" t="str">
        <f t="shared" si="100"/>
        <v/>
      </c>
      <c r="S2140" s="75">
        <f t="shared" si="101"/>
        <v>0</v>
      </c>
    </row>
    <row r="2141" spans="1:19" x14ac:dyDescent="0.25">
      <c r="A2141" s="55"/>
      <c r="B2141" s="111"/>
      <c r="C2141" s="112"/>
      <c r="D2141" s="113"/>
      <c r="E2141" s="113"/>
      <c r="F2141" s="112"/>
      <c r="G2141" s="114"/>
      <c r="H2141" s="115"/>
      <c r="I2141" s="55"/>
      <c r="L2141" s="53" t="str">
        <f>IF(OR(F2141="", G2141=""), "", IFERROR(INDEX('Sub Contractors'!$C$11:$C$49, MATCH(F2141, 'Sub Contractors'!$B$11:$B$49, 0)), ""))</f>
        <v/>
      </c>
      <c r="M2141" s="44" t="str">
        <f t="shared" si="99"/>
        <v/>
      </c>
      <c r="O2141" s="19" t="str">
        <f>IF($B2141="", "", IF(OR($B2141&lt;'Intro &amp; Setup'!$BS$4, $B2141&gt;'Intro &amp; Setup'!$BS$2), "X", ""))</f>
        <v/>
      </c>
      <c r="Q2141" s="19" t="str">
        <f t="shared" si="100"/>
        <v/>
      </c>
      <c r="S2141" s="75">
        <f t="shared" si="101"/>
        <v>0</v>
      </c>
    </row>
    <row r="2142" spans="1:19" x14ac:dyDescent="0.25">
      <c r="A2142" s="55"/>
      <c r="B2142" s="111"/>
      <c r="C2142" s="112"/>
      <c r="D2142" s="113"/>
      <c r="E2142" s="113"/>
      <c r="F2142" s="112"/>
      <c r="G2142" s="114"/>
      <c r="H2142" s="115"/>
      <c r="I2142" s="55"/>
      <c r="L2142" s="53" t="str">
        <f>IF(OR(F2142="", G2142=""), "", IFERROR(INDEX('Sub Contractors'!$C$11:$C$49, MATCH(F2142, 'Sub Contractors'!$B$11:$B$49, 0)), ""))</f>
        <v/>
      </c>
      <c r="M2142" s="44" t="str">
        <f t="shared" si="99"/>
        <v/>
      </c>
      <c r="O2142" s="19" t="str">
        <f>IF($B2142="", "", IF(OR($B2142&lt;'Intro &amp; Setup'!$BS$4, $B2142&gt;'Intro &amp; Setup'!$BS$2), "X", ""))</f>
        <v/>
      </c>
      <c r="Q2142" s="19" t="str">
        <f t="shared" si="100"/>
        <v/>
      </c>
      <c r="S2142" s="75">
        <f t="shared" si="101"/>
        <v>0</v>
      </c>
    </row>
    <row r="2143" spans="1:19" x14ac:dyDescent="0.25">
      <c r="A2143" s="55"/>
      <c r="B2143" s="111"/>
      <c r="C2143" s="112"/>
      <c r="D2143" s="113"/>
      <c r="E2143" s="113"/>
      <c r="F2143" s="112"/>
      <c r="G2143" s="114"/>
      <c r="H2143" s="115"/>
      <c r="I2143" s="55"/>
      <c r="L2143" s="53" t="str">
        <f>IF(OR(F2143="", G2143=""), "", IFERROR(INDEX('Sub Contractors'!$C$11:$C$49, MATCH(F2143, 'Sub Contractors'!$B$11:$B$49, 0)), ""))</f>
        <v/>
      </c>
      <c r="M2143" s="44" t="str">
        <f t="shared" si="99"/>
        <v/>
      </c>
      <c r="O2143" s="19" t="str">
        <f>IF($B2143="", "", IF(OR($B2143&lt;'Intro &amp; Setup'!$BS$4, $B2143&gt;'Intro &amp; Setup'!$BS$2), "X", ""))</f>
        <v/>
      </c>
      <c r="Q2143" s="19" t="str">
        <f t="shared" si="100"/>
        <v/>
      </c>
      <c r="S2143" s="75">
        <f t="shared" si="101"/>
        <v>0</v>
      </c>
    </row>
    <row r="2144" spans="1:19" x14ac:dyDescent="0.25">
      <c r="A2144" s="55"/>
      <c r="B2144" s="111"/>
      <c r="C2144" s="112"/>
      <c r="D2144" s="113"/>
      <c r="E2144" s="113"/>
      <c r="F2144" s="112"/>
      <c r="G2144" s="114"/>
      <c r="H2144" s="115"/>
      <c r="I2144" s="55"/>
      <c r="L2144" s="53" t="str">
        <f>IF(OR(F2144="", G2144=""), "", IFERROR(INDEX('Sub Contractors'!$C$11:$C$49, MATCH(F2144, 'Sub Contractors'!$B$11:$B$49, 0)), ""))</f>
        <v/>
      </c>
      <c r="M2144" s="44" t="str">
        <f t="shared" si="99"/>
        <v/>
      </c>
      <c r="O2144" s="19" t="str">
        <f>IF($B2144="", "", IF(OR($B2144&lt;'Intro &amp; Setup'!$BS$4, $B2144&gt;'Intro &amp; Setup'!$BS$2), "X", ""))</f>
        <v/>
      </c>
      <c r="Q2144" s="19" t="str">
        <f t="shared" si="100"/>
        <v/>
      </c>
      <c r="S2144" s="75">
        <f t="shared" si="101"/>
        <v>0</v>
      </c>
    </row>
    <row r="2145" spans="1:19" x14ac:dyDescent="0.25">
      <c r="A2145" s="55"/>
      <c r="B2145" s="111"/>
      <c r="C2145" s="112"/>
      <c r="D2145" s="113"/>
      <c r="E2145" s="113"/>
      <c r="F2145" s="112"/>
      <c r="G2145" s="114"/>
      <c r="H2145" s="115"/>
      <c r="I2145" s="55"/>
      <c r="L2145" s="53" t="str">
        <f>IF(OR(F2145="", G2145=""), "", IFERROR(INDEX('Sub Contractors'!$C$11:$C$49, MATCH(F2145, 'Sub Contractors'!$B$11:$B$49, 0)), ""))</f>
        <v/>
      </c>
      <c r="M2145" s="44" t="str">
        <f t="shared" si="99"/>
        <v/>
      </c>
      <c r="O2145" s="19" t="str">
        <f>IF($B2145="", "", IF(OR($B2145&lt;'Intro &amp; Setup'!$BS$4, $B2145&gt;'Intro &amp; Setup'!$BS$2), "X", ""))</f>
        <v/>
      </c>
      <c r="Q2145" s="19" t="str">
        <f t="shared" si="100"/>
        <v/>
      </c>
      <c r="S2145" s="75">
        <f t="shared" si="101"/>
        <v>0</v>
      </c>
    </row>
    <row r="2146" spans="1:19" x14ac:dyDescent="0.25">
      <c r="A2146" s="55"/>
      <c r="B2146" s="111"/>
      <c r="C2146" s="112"/>
      <c r="D2146" s="113"/>
      <c r="E2146" s="113"/>
      <c r="F2146" s="112"/>
      <c r="G2146" s="114"/>
      <c r="H2146" s="115"/>
      <c r="I2146" s="55"/>
      <c r="L2146" s="53" t="str">
        <f>IF(OR(F2146="", G2146=""), "", IFERROR(INDEX('Sub Contractors'!$C$11:$C$49, MATCH(F2146, 'Sub Contractors'!$B$11:$B$49, 0)), ""))</f>
        <v/>
      </c>
      <c r="M2146" s="44" t="str">
        <f t="shared" si="99"/>
        <v/>
      </c>
      <c r="O2146" s="19" t="str">
        <f>IF($B2146="", "", IF(OR($B2146&lt;'Intro &amp; Setup'!$BS$4, $B2146&gt;'Intro &amp; Setup'!$BS$2), "X", ""))</f>
        <v/>
      </c>
      <c r="Q2146" s="19" t="str">
        <f t="shared" si="100"/>
        <v/>
      </c>
      <c r="S2146" s="75">
        <f t="shared" si="101"/>
        <v>0</v>
      </c>
    </row>
    <row r="2147" spans="1:19" x14ac:dyDescent="0.25">
      <c r="A2147" s="55"/>
      <c r="B2147" s="111"/>
      <c r="C2147" s="112"/>
      <c r="D2147" s="113"/>
      <c r="E2147" s="113"/>
      <c r="F2147" s="112"/>
      <c r="G2147" s="114"/>
      <c r="H2147" s="115"/>
      <c r="I2147" s="55"/>
      <c r="L2147" s="53" t="str">
        <f>IF(OR(F2147="", G2147=""), "", IFERROR(INDEX('Sub Contractors'!$C$11:$C$49, MATCH(F2147, 'Sub Contractors'!$B$11:$B$49, 0)), ""))</f>
        <v/>
      </c>
      <c r="M2147" s="44" t="str">
        <f t="shared" si="99"/>
        <v/>
      </c>
      <c r="O2147" s="19" t="str">
        <f>IF($B2147="", "", IF(OR($B2147&lt;'Intro &amp; Setup'!$BS$4, $B2147&gt;'Intro &amp; Setup'!$BS$2), "X", ""))</f>
        <v/>
      </c>
      <c r="Q2147" s="19" t="str">
        <f t="shared" si="100"/>
        <v/>
      </c>
      <c r="S2147" s="75">
        <f t="shared" si="101"/>
        <v>0</v>
      </c>
    </row>
    <row r="2148" spans="1:19" x14ac:dyDescent="0.25">
      <c r="A2148" s="55"/>
      <c r="B2148" s="111"/>
      <c r="C2148" s="112"/>
      <c r="D2148" s="113"/>
      <c r="E2148" s="113"/>
      <c r="F2148" s="112"/>
      <c r="G2148" s="114"/>
      <c r="H2148" s="115"/>
      <c r="I2148" s="55"/>
      <c r="L2148" s="53" t="str">
        <f>IF(OR(F2148="", G2148=""), "", IFERROR(INDEX('Sub Contractors'!$C$11:$C$49, MATCH(F2148, 'Sub Contractors'!$B$11:$B$49, 0)), ""))</f>
        <v/>
      </c>
      <c r="M2148" s="44" t="str">
        <f t="shared" si="99"/>
        <v/>
      </c>
      <c r="O2148" s="19" t="str">
        <f>IF($B2148="", "", IF(OR($B2148&lt;'Intro &amp; Setup'!$BS$4, $B2148&gt;'Intro &amp; Setup'!$BS$2), "X", ""))</f>
        <v/>
      </c>
      <c r="Q2148" s="19" t="str">
        <f t="shared" si="100"/>
        <v/>
      </c>
      <c r="S2148" s="75">
        <f t="shared" si="101"/>
        <v>0</v>
      </c>
    </row>
    <row r="2149" spans="1:19" x14ac:dyDescent="0.25">
      <c r="A2149" s="55"/>
      <c r="B2149" s="111"/>
      <c r="C2149" s="112"/>
      <c r="D2149" s="113"/>
      <c r="E2149" s="113"/>
      <c r="F2149" s="112"/>
      <c r="G2149" s="114"/>
      <c r="H2149" s="115"/>
      <c r="I2149" s="55"/>
      <c r="L2149" s="53" t="str">
        <f>IF(OR(F2149="", G2149=""), "", IFERROR(INDEX('Sub Contractors'!$C$11:$C$49, MATCH(F2149, 'Sub Contractors'!$B$11:$B$49, 0)), ""))</f>
        <v/>
      </c>
      <c r="M2149" s="44" t="str">
        <f t="shared" si="99"/>
        <v/>
      </c>
      <c r="O2149" s="19" t="str">
        <f>IF($B2149="", "", IF(OR($B2149&lt;'Intro &amp; Setup'!$BS$4, $B2149&gt;'Intro &amp; Setup'!$BS$2), "X", ""))</f>
        <v/>
      </c>
      <c r="Q2149" s="19" t="str">
        <f t="shared" si="100"/>
        <v/>
      </c>
      <c r="S2149" s="75">
        <f t="shared" si="101"/>
        <v>0</v>
      </c>
    </row>
    <row r="2150" spans="1:19" x14ac:dyDescent="0.25">
      <c r="A2150" s="55"/>
      <c r="B2150" s="111"/>
      <c r="C2150" s="112"/>
      <c r="D2150" s="113"/>
      <c r="E2150" s="113"/>
      <c r="F2150" s="112"/>
      <c r="G2150" s="114"/>
      <c r="H2150" s="115"/>
      <c r="I2150" s="55"/>
      <c r="L2150" s="53" t="str">
        <f>IF(OR(F2150="", G2150=""), "", IFERROR(INDEX('Sub Contractors'!$C$11:$C$49, MATCH(F2150, 'Sub Contractors'!$B$11:$B$49, 0)), ""))</f>
        <v/>
      </c>
      <c r="M2150" s="44" t="str">
        <f t="shared" si="99"/>
        <v/>
      </c>
      <c r="O2150" s="19" t="str">
        <f>IF($B2150="", "", IF(OR($B2150&lt;'Intro &amp; Setup'!$BS$4, $B2150&gt;'Intro &amp; Setup'!$BS$2), "X", ""))</f>
        <v/>
      </c>
      <c r="Q2150" s="19" t="str">
        <f t="shared" si="100"/>
        <v/>
      </c>
      <c r="S2150" s="75">
        <f t="shared" si="101"/>
        <v>0</v>
      </c>
    </row>
    <row r="2151" spans="1:19" x14ac:dyDescent="0.25">
      <c r="A2151" s="55"/>
      <c r="B2151" s="111"/>
      <c r="C2151" s="112"/>
      <c r="D2151" s="113"/>
      <c r="E2151" s="113"/>
      <c r="F2151" s="112"/>
      <c r="G2151" s="114"/>
      <c r="H2151" s="115"/>
      <c r="I2151" s="55"/>
      <c r="L2151" s="53" t="str">
        <f>IF(OR(F2151="", G2151=""), "", IFERROR(INDEX('Sub Contractors'!$C$11:$C$49, MATCH(F2151, 'Sub Contractors'!$B$11:$B$49, 0)), ""))</f>
        <v/>
      </c>
      <c r="M2151" s="44" t="str">
        <f t="shared" si="99"/>
        <v/>
      </c>
      <c r="O2151" s="19" t="str">
        <f>IF($B2151="", "", IF(OR($B2151&lt;'Intro &amp; Setup'!$BS$4, $B2151&gt;'Intro &amp; Setup'!$BS$2), "X", ""))</f>
        <v/>
      </c>
      <c r="Q2151" s="19" t="str">
        <f t="shared" si="100"/>
        <v/>
      </c>
      <c r="S2151" s="75">
        <f t="shared" si="101"/>
        <v>0</v>
      </c>
    </row>
    <row r="2152" spans="1:19" x14ac:dyDescent="0.25">
      <c r="A2152" s="55"/>
      <c r="B2152" s="111"/>
      <c r="C2152" s="112"/>
      <c r="D2152" s="113"/>
      <c r="E2152" s="113"/>
      <c r="F2152" s="112"/>
      <c r="G2152" s="114"/>
      <c r="H2152" s="115"/>
      <c r="I2152" s="55"/>
      <c r="L2152" s="53" t="str">
        <f>IF(OR(F2152="", G2152=""), "", IFERROR(INDEX('Sub Contractors'!$C$11:$C$49, MATCH(F2152, 'Sub Contractors'!$B$11:$B$49, 0)), ""))</f>
        <v/>
      </c>
      <c r="M2152" s="44" t="str">
        <f t="shared" si="99"/>
        <v/>
      </c>
      <c r="O2152" s="19" t="str">
        <f>IF($B2152="", "", IF(OR($B2152&lt;'Intro &amp; Setup'!$BS$4, $B2152&gt;'Intro &amp; Setup'!$BS$2), "X", ""))</f>
        <v/>
      </c>
      <c r="Q2152" s="19" t="str">
        <f t="shared" si="100"/>
        <v/>
      </c>
      <c r="S2152" s="75">
        <f t="shared" si="101"/>
        <v>0</v>
      </c>
    </row>
    <row r="2153" spans="1:19" x14ac:dyDescent="0.25">
      <c r="A2153" s="55"/>
      <c r="B2153" s="111"/>
      <c r="C2153" s="112"/>
      <c r="D2153" s="113"/>
      <c r="E2153" s="113"/>
      <c r="F2153" s="112"/>
      <c r="G2153" s="114"/>
      <c r="H2153" s="115"/>
      <c r="I2153" s="55"/>
      <c r="L2153" s="53" t="str">
        <f>IF(OR(F2153="", G2153=""), "", IFERROR(INDEX('Sub Contractors'!$C$11:$C$49, MATCH(F2153, 'Sub Contractors'!$B$11:$B$49, 0)), ""))</f>
        <v/>
      </c>
      <c r="M2153" s="44" t="str">
        <f t="shared" si="99"/>
        <v/>
      </c>
      <c r="O2153" s="19" t="str">
        <f>IF($B2153="", "", IF(OR($B2153&lt;'Intro &amp; Setup'!$BS$4, $B2153&gt;'Intro &amp; Setup'!$BS$2), "X", ""))</f>
        <v/>
      </c>
      <c r="Q2153" s="19" t="str">
        <f t="shared" si="100"/>
        <v/>
      </c>
      <c r="S2153" s="75">
        <f t="shared" si="101"/>
        <v>0</v>
      </c>
    </row>
    <row r="2154" spans="1:19" x14ac:dyDescent="0.25">
      <c r="A2154" s="55"/>
      <c r="B2154" s="111"/>
      <c r="C2154" s="112"/>
      <c r="D2154" s="113"/>
      <c r="E2154" s="113"/>
      <c r="F2154" s="112"/>
      <c r="G2154" s="114"/>
      <c r="H2154" s="115"/>
      <c r="I2154" s="55"/>
      <c r="L2154" s="53" t="str">
        <f>IF(OR(F2154="", G2154=""), "", IFERROR(INDEX('Sub Contractors'!$C$11:$C$49, MATCH(F2154, 'Sub Contractors'!$B$11:$B$49, 0)), ""))</f>
        <v/>
      </c>
      <c r="M2154" s="44" t="str">
        <f t="shared" si="99"/>
        <v/>
      </c>
      <c r="O2154" s="19" t="str">
        <f>IF($B2154="", "", IF(OR($B2154&lt;'Intro &amp; Setup'!$BS$4, $B2154&gt;'Intro &amp; Setup'!$BS$2), "X", ""))</f>
        <v/>
      </c>
      <c r="Q2154" s="19" t="str">
        <f t="shared" si="100"/>
        <v/>
      </c>
      <c r="S2154" s="75">
        <f t="shared" si="101"/>
        <v>0</v>
      </c>
    </row>
    <row r="2155" spans="1:19" x14ac:dyDescent="0.25">
      <c r="A2155" s="55"/>
      <c r="B2155" s="111"/>
      <c r="C2155" s="112"/>
      <c r="D2155" s="113"/>
      <c r="E2155" s="113"/>
      <c r="F2155" s="112"/>
      <c r="G2155" s="114"/>
      <c r="H2155" s="115"/>
      <c r="I2155" s="55"/>
      <c r="L2155" s="53" t="str">
        <f>IF(OR(F2155="", G2155=""), "", IFERROR(INDEX('Sub Contractors'!$C$11:$C$49, MATCH(F2155, 'Sub Contractors'!$B$11:$B$49, 0)), ""))</f>
        <v/>
      </c>
      <c r="M2155" s="44" t="str">
        <f t="shared" si="99"/>
        <v/>
      </c>
      <c r="O2155" s="19" t="str">
        <f>IF($B2155="", "", IF(OR($B2155&lt;'Intro &amp; Setup'!$BS$4, $B2155&gt;'Intro &amp; Setup'!$BS$2), "X", ""))</f>
        <v/>
      </c>
      <c r="Q2155" s="19" t="str">
        <f t="shared" si="100"/>
        <v/>
      </c>
      <c r="S2155" s="75">
        <f t="shared" si="101"/>
        <v>0</v>
      </c>
    </row>
    <row r="2156" spans="1:19" x14ac:dyDescent="0.25">
      <c r="A2156" s="55"/>
      <c r="B2156" s="111"/>
      <c r="C2156" s="112"/>
      <c r="D2156" s="113"/>
      <c r="E2156" s="113"/>
      <c r="F2156" s="112"/>
      <c r="G2156" s="114"/>
      <c r="H2156" s="115"/>
      <c r="I2156" s="55"/>
      <c r="L2156" s="53" t="str">
        <f>IF(OR(F2156="", G2156=""), "", IFERROR(INDEX('Sub Contractors'!$C$11:$C$49, MATCH(F2156, 'Sub Contractors'!$B$11:$B$49, 0)), ""))</f>
        <v/>
      </c>
      <c r="M2156" s="44" t="str">
        <f t="shared" si="99"/>
        <v/>
      </c>
      <c r="O2156" s="19" t="str">
        <f>IF($B2156="", "", IF(OR($B2156&lt;'Intro &amp; Setup'!$BS$4, $B2156&gt;'Intro &amp; Setup'!$BS$2), "X", ""))</f>
        <v/>
      </c>
      <c r="Q2156" s="19" t="str">
        <f t="shared" si="100"/>
        <v/>
      </c>
      <c r="S2156" s="75">
        <f t="shared" si="101"/>
        <v>0</v>
      </c>
    </row>
    <row r="2157" spans="1:19" x14ac:dyDescent="0.25">
      <c r="A2157" s="55"/>
      <c r="B2157" s="111"/>
      <c r="C2157" s="112"/>
      <c r="D2157" s="113"/>
      <c r="E2157" s="113"/>
      <c r="F2157" s="112"/>
      <c r="G2157" s="114"/>
      <c r="H2157" s="115"/>
      <c r="I2157" s="55"/>
      <c r="L2157" s="53" t="str">
        <f>IF(OR(F2157="", G2157=""), "", IFERROR(INDEX('Sub Contractors'!$C$11:$C$49, MATCH(F2157, 'Sub Contractors'!$B$11:$B$49, 0)), ""))</f>
        <v/>
      </c>
      <c r="M2157" s="44" t="str">
        <f t="shared" si="99"/>
        <v/>
      </c>
      <c r="O2157" s="19" t="str">
        <f>IF($B2157="", "", IF(OR($B2157&lt;'Intro &amp; Setup'!$BS$4, $B2157&gt;'Intro &amp; Setup'!$BS$2), "X", ""))</f>
        <v/>
      </c>
      <c r="Q2157" s="19" t="str">
        <f t="shared" si="100"/>
        <v/>
      </c>
      <c r="S2157" s="75">
        <f t="shared" si="101"/>
        <v>0</v>
      </c>
    </row>
    <row r="2158" spans="1:19" x14ac:dyDescent="0.25">
      <c r="A2158" s="55"/>
      <c r="B2158" s="111"/>
      <c r="C2158" s="112"/>
      <c r="D2158" s="113"/>
      <c r="E2158" s="113"/>
      <c r="F2158" s="112"/>
      <c r="G2158" s="114"/>
      <c r="H2158" s="115"/>
      <c r="I2158" s="55"/>
      <c r="L2158" s="53" t="str">
        <f>IF(OR(F2158="", G2158=""), "", IFERROR(INDEX('Sub Contractors'!$C$11:$C$49, MATCH(F2158, 'Sub Contractors'!$B$11:$B$49, 0)), ""))</f>
        <v/>
      </c>
      <c r="M2158" s="44" t="str">
        <f t="shared" si="99"/>
        <v/>
      </c>
      <c r="O2158" s="19" t="str">
        <f>IF($B2158="", "", IF(OR($B2158&lt;'Intro &amp; Setup'!$BS$4, $B2158&gt;'Intro &amp; Setup'!$BS$2), "X", ""))</f>
        <v/>
      </c>
      <c r="Q2158" s="19" t="str">
        <f t="shared" si="100"/>
        <v/>
      </c>
      <c r="S2158" s="75">
        <f t="shared" si="101"/>
        <v>0</v>
      </c>
    </row>
    <row r="2159" spans="1:19" x14ac:dyDescent="0.25">
      <c r="A2159" s="55"/>
      <c r="B2159" s="111"/>
      <c r="C2159" s="112"/>
      <c r="D2159" s="113"/>
      <c r="E2159" s="113"/>
      <c r="F2159" s="112"/>
      <c r="G2159" s="114"/>
      <c r="H2159" s="115"/>
      <c r="I2159" s="55"/>
      <c r="L2159" s="53" t="str">
        <f>IF(OR(F2159="", G2159=""), "", IFERROR(INDEX('Sub Contractors'!$C$11:$C$49, MATCH(F2159, 'Sub Contractors'!$B$11:$B$49, 0)), ""))</f>
        <v/>
      </c>
      <c r="M2159" s="44" t="str">
        <f t="shared" si="99"/>
        <v/>
      </c>
      <c r="O2159" s="19" t="str">
        <f>IF($B2159="", "", IF(OR($B2159&lt;'Intro &amp; Setup'!$BS$4, $B2159&gt;'Intro &amp; Setup'!$BS$2), "X", ""))</f>
        <v/>
      </c>
      <c r="Q2159" s="19" t="str">
        <f t="shared" si="100"/>
        <v/>
      </c>
      <c r="S2159" s="75">
        <f t="shared" si="101"/>
        <v>0</v>
      </c>
    </row>
    <row r="2160" spans="1:19" x14ac:dyDescent="0.25">
      <c r="A2160" s="55"/>
      <c r="B2160" s="111"/>
      <c r="C2160" s="112"/>
      <c r="D2160" s="113"/>
      <c r="E2160" s="113"/>
      <c r="F2160" s="112"/>
      <c r="G2160" s="114"/>
      <c r="H2160" s="115"/>
      <c r="I2160" s="55"/>
      <c r="L2160" s="53" t="str">
        <f>IF(OR(F2160="", G2160=""), "", IFERROR(INDEX('Sub Contractors'!$C$11:$C$49, MATCH(F2160, 'Sub Contractors'!$B$11:$B$49, 0)), ""))</f>
        <v/>
      </c>
      <c r="M2160" s="44" t="str">
        <f t="shared" si="99"/>
        <v/>
      </c>
      <c r="O2160" s="19" t="str">
        <f>IF($B2160="", "", IF(OR($B2160&lt;'Intro &amp; Setup'!$BS$4, $B2160&gt;'Intro &amp; Setup'!$BS$2), "X", ""))</f>
        <v/>
      </c>
      <c r="Q2160" s="19" t="str">
        <f t="shared" si="100"/>
        <v/>
      </c>
      <c r="S2160" s="75">
        <f t="shared" si="101"/>
        <v>0</v>
      </c>
    </row>
    <row r="2161" spans="1:19" x14ac:dyDescent="0.25">
      <c r="A2161" s="55"/>
      <c r="B2161" s="111"/>
      <c r="C2161" s="112"/>
      <c r="D2161" s="113"/>
      <c r="E2161" s="113"/>
      <c r="F2161" s="112"/>
      <c r="G2161" s="114"/>
      <c r="H2161" s="115"/>
      <c r="I2161" s="55"/>
      <c r="L2161" s="53" t="str">
        <f>IF(OR(F2161="", G2161=""), "", IFERROR(INDEX('Sub Contractors'!$C$11:$C$49, MATCH(F2161, 'Sub Contractors'!$B$11:$B$49, 0)), ""))</f>
        <v/>
      </c>
      <c r="M2161" s="44" t="str">
        <f t="shared" si="99"/>
        <v/>
      </c>
      <c r="O2161" s="19" t="str">
        <f>IF($B2161="", "", IF(OR($B2161&lt;'Intro &amp; Setup'!$BS$4, $B2161&gt;'Intro &amp; Setup'!$BS$2), "X", ""))</f>
        <v/>
      </c>
      <c r="Q2161" s="19" t="str">
        <f t="shared" si="100"/>
        <v/>
      </c>
      <c r="S2161" s="75">
        <f t="shared" si="101"/>
        <v>0</v>
      </c>
    </row>
    <row r="2162" spans="1:19" x14ac:dyDescent="0.25">
      <c r="A2162" s="55"/>
      <c r="B2162" s="111"/>
      <c r="C2162" s="112"/>
      <c r="D2162" s="113"/>
      <c r="E2162" s="113"/>
      <c r="F2162" s="112"/>
      <c r="G2162" s="114"/>
      <c r="H2162" s="115"/>
      <c r="I2162" s="55"/>
      <c r="L2162" s="53" t="str">
        <f>IF(OR(F2162="", G2162=""), "", IFERROR(INDEX('Sub Contractors'!$C$11:$C$49, MATCH(F2162, 'Sub Contractors'!$B$11:$B$49, 0)), ""))</f>
        <v/>
      </c>
      <c r="M2162" s="44" t="str">
        <f t="shared" si="99"/>
        <v/>
      </c>
      <c r="O2162" s="19" t="str">
        <f>IF($B2162="", "", IF(OR($B2162&lt;'Intro &amp; Setup'!$BS$4, $B2162&gt;'Intro &amp; Setup'!$BS$2), "X", ""))</f>
        <v/>
      </c>
      <c r="Q2162" s="19" t="str">
        <f t="shared" si="100"/>
        <v/>
      </c>
      <c r="S2162" s="75">
        <f t="shared" si="101"/>
        <v>0</v>
      </c>
    </row>
    <row r="2163" spans="1:19" x14ac:dyDescent="0.25">
      <c r="A2163" s="55"/>
      <c r="B2163" s="111"/>
      <c r="C2163" s="112"/>
      <c r="D2163" s="113"/>
      <c r="E2163" s="113"/>
      <c r="F2163" s="112"/>
      <c r="G2163" s="114"/>
      <c r="H2163" s="115"/>
      <c r="I2163" s="55"/>
      <c r="L2163" s="53" t="str">
        <f>IF(OR(F2163="", G2163=""), "", IFERROR(INDEX('Sub Contractors'!$C$11:$C$49, MATCH(F2163, 'Sub Contractors'!$B$11:$B$49, 0)), ""))</f>
        <v/>
      </c>
      <c r="M2163" s="44" t="str">
        <f t="shared" si="99"/>
        <v/>
      </c>
      <c r="O2163" s="19" t="str">
        <f>IF($B2163="", "", IF(OR($B2163&lt;'Intro &amp; Setup'!$BS$4, $B2163&gt;'Intro &amp; Setup'!$BS$2), "X", ""))</f>
        <v/>
      </c>
      <c r="Q2163" s="19" t="str">
        <f t="shared" si="100"/>
        <v/>
      </c>
      <c r="S2163" s="75">
        <f t="shared" si="101"/>
        <v>0</v>
      </c>
    </row>
    <row r="2164" spans="1:19" x14ac:dyDescent="0.25">
      <c r="A2164" s="55"/>
      <c r="B2164" s="111"/>
      <c r="C2164" s="112"/>
      <c r="D2164" s="113"/>
      <c r="E2164" s="113"/>
      <c r="F2164" s="112"/>
      <c r="G2164" s="114"/>
      <c r="H2164" s="115"/>
      <c r="I2164" s="55"/>
      <c r="L2164" s="53" t="str">
        <f>IF(OR(F2164="", G2164=""), "", IFERROR(INDEX('Sub Contractors'!$C$11:$C$49, MATCH(F2164, 'Sub Contractors'!$B$11:$B$49, 0)), ""))</f>
        <v/>
      </c>
      <c r="M2164" s="44" t="str">
        <f t="shared" si="99"/>
        <v/>
      </c>
      <c r="O2164" s="19" t="str">
        <f>IF($B2164="", "", IF(OR($B2164&lt;'Intro &amp; Setup'!$BS$4, $B2164&gt;'Intro &amp; Setup'!$BS$2), "X", ""))</f>
        <v/>
      </c>
      <c r="Q2164" s="19" t="str">
        <f t="shared" si="100"/>
        <v/>
      </c>
      <c r="S2164" s="75">
        <f t="shared" si="101"/>
        <v>0</v>
      </c>
    </row>
    <row r="2165" spans="1:19" x14ac:dyDescent="0.25">
      <c r="A2165" s="55"/>
      <c r="B2165" s="111"/>
      <c r="C2165" s="112"/>
      <c r="D2165" s="113"/>
      <c r="E2165" s="113"/>
      <c r="F2165" s="112"/>
      <c r="G2165" s="114"/>
      <c r="H2165" s="115"/>
      <c r="I2165" s="55"/>
      <c r="L2165" s="53" t="str">
        <f>IF(OR(F2165="", G2165=""), "", IFERROR(INDEX('Sub Contractors'!$C$11:$C$49, MATCH(F2165, 'Sub Contractors'!$B$11:$B$49, 0)), ""))</f>
        <v/>
      </c>
      <c r="M2165" s="44" t="str">
        <f t="shared" si="99"/>
        <v/>
      </c>
      <c r="O2165" s="19" t="str">
        <f>IF($B2165="", "", IF(OR($B2165&lt;'Intro &amp; Setup'!$BS$4, $B2165&gt;'Intro &amp; Setup'!$BS$2), "X", ""))</f>
        <v/>
      </c>
      <c r="Q2165" s="19" t="str">
        <f t="shared" si="100"/>
        <v/>
      </c>
      <c r="S2165" s="75">
        <f t="shared" si="101"/>
        <v>0</v>
      </c>
    </row>
    <row r="2166" spans="1:19" x14ac:dyDescent="0.25">
      <c r="A2166" s="55"/>
      <c r="B2166" s="111"/>
      <c r="C2166" s="112"/>
      <c r="D2166" s="113"/>
      <c r="E2166" s="113"/>
      <c r="F2166" s="112"/>
      <c r="G2166" s="114"/>
      <c r="H2166" s="115"/>
      <c r="I2166" s="55"/>
      <c r="L2166" s="53" t="str">
        <f>IF(OR(F2166="", G2166=""), "", IFERROR(INDEX('Sub Contractors'!$C$11:$C$49, MATCH(F2166, 'Sub Contractors'!$B$11:$B$49, 0)), ""))</f>
        <v/>
      </c>
      <c r="M2166" s="44" t="str">
        <f t="shared" si="99"/>
        <v/>
      </c>
      <c r="O2166" s="19" t="str">
        <f>IF($B2166="", "", IF(OR($B2166&lt;'Intro &amp; Setup'!$BS$4, $B2166&gt;'Intro &amp; Setup'!$BS$2), "X", ""))</f>
        <v/>
      </c>
      <c r="Q2166" s="19" t="str">
        <f t="shared" si="100"/>
        <v/>
      </c>
      <c r="S2166" s="75">
        <f t="shared" si="101"/>
        <v>0</v>
      </c>
    </row>
    <row r="2167" spans="1:19" x14ac:dyDescent="0.25">
      <c r="A2167" s="55"/>
      <c r="B2167" s="111"/>
      <c r="C2167" s="112"/>
      <c r="D2167" s="113"/>
      <c r="E2167" s="113"/>
      <c r="F2167" s="112"/>
      <c r="G2167" s="114"/>
      <c r="H2167" s="115"/>
      <c r="I2167" s="55"/>
      <c r="L2167" s="53" t="str">
        <f>IF(OR(F2167="", G2167=""), "", IFERROR(INDEX('Sub Contractors'!$C$11:$C$49, MATCH(F2167, 'Sub Contractors'!$B$11:$B$49, 0)), ""))</f>
        <v/>
      </c>
      <c r="M2167" s="44" t="str">
        <f t="shared" si="99"/>
        <v/>
      </c>
      <c r="O2167" s="19" t="str">
        <f>IF($B2167="", "", IF(OR($B2167&lt;'Intro &amp; Setup'!$BS$4, $B2167&gt;'Intro &amp; Setup'!$BS$2), "X", ""))</f>
        <v/>
      </c>
      <c r="Q2167" s="19" t="str">
        <f t="shared" si="100"/>
        <v/>
      </c>
      <c r="S2167" s="75">
        <f t="shared" si="101"/>
        <v>0</v>
      </c>
    </row>
    <row r="2168" spans="1:19" x14ac:dyDescent="0.25">
      <c r="A2168" s="55"/>
      <c r="B2168" s="111"/>
      <c r="C2168" s="112"/>
      <c r="D2168" s="113"/>
      <c r="E2168" s="113"/>
      <c r="F2168" s="112"/>
      <c r="G2168" s="114"/>
      <c r="H2168" s="115"/>
      <c r="I2168" s="55"/>
      <c r="L2168" s="53" t="str">
        <f>IF(OR(F2168="", G2168=""), "", IFERROR(INDEX('Sub Contractors'!$C$11:$C$49, MATCH(F2168, 'Sub Contractors'!$B$11:$B$49, 0)), ""))</f>
        <v/>
      </c>
      <c r="M2168" s="44" t="str">
        <f t="shared" si="99"/>
        <v/>
      </c>
      <c r="O2168" s="19" t="str">
        <f>IF($B2168="", "", IF(OR($B2168&lt;'Intro &amp; Setup'!$BS$4, $B2168&gt;'Intro &amp; Setup'!$BS$2), "X", ""))</f>
        <v/>
      </c>
      <c r="Q2168" s="19" t="str">
        <f t="shared" si="100"/>
        <v/>
      </c>
      <c r="S2168" s="75">
        <f t="shared" si="101"/>
        <v>0</v>
      </c>
    </row>
    <row r="2169" spans="1:19" x14ac:dyDescent="0.25">
      <c r="A2169" s="55"/>
      <c r="B2169" s="111"/>
      <c r="C2169" s="112"/>
      <c r="D2169" s="113"/>
      <c r="E2169" s="113"/>
      <c r="F2169" s="112"/>
      <c r="G2169" s="114"/>
      <c r="H2169" s="115"/>
      <c r="I2169" s="55"/>
      <c r="L2169" s="53" t="str">
        <f>IF(OR(F2169="", G2169=""), "", IFERROR(INDEX('Sub Contractors'!$C$11:$C$49, MATCH(F2169, 'Sub Contractors'!$B$11:$B$49, 0)), ""))</f>
        <v/>
      </c>
      <c r="M2169" s="44" t="str">
        <f t="shared" si="99"/>
        <v/>
      </c>
      <c r="O2169" s="19" t="str">
        <f>IF($B2169="", "", IF(OR($B2169&lt;'Intro &amp; Setup'!$BS$4, $B2169&gt;'Intro &amp; Setup'!$BS$2), "X", ""))</f>
        <v/>
      </c>
      <c r="Q2169" s="19" t="str">
        <f t="shared" si="100"/>
        <v/>
      </c>
      <c r="S2169" s="75">
        <f t="shared" si="101"/>
        <v>0</v>
      </c>
    </row>
    <row r="2170" spans="1:19" x14ac:dyDescent="0.25">
      <c r="A2170" s="55"/>
      <c r="B2170" s="111"/>
      <c r="C2170" s="112"/>
      <c r="D2170" s="113"/>
      <c r="E2170" s="113"/>
      <c r="F2170" s="112"/>
      <c r="G2170" s="114"/>
      <c r="H2170" s="115"/>
      <c r="I2170" s="55"/>
      <c r="L2170" s="53" t="str">
        <f>IF(OR(F2170="", G2170=""), "", IFERROR(INDEX('Sub Contractors'!$C$11:$C$49, MATCH(F2170, 'Sub Contractors'!$B$11:$B$49, 0)), ""))</f>
        <v/>
      </c>
      <c r="M2170" s="44" t="str">
        <f t="shared" si="99"/>
        <v/>
      </c>
      <c r="O2170" s="19" t="str">
        <f>IF($B2170="", "", IF(OR($B2170&lt;'Intro &amp; Setup'!$BS$4, $B2170&gt;'Intro &amp; Setup'!$BS$2), "X", ""))</f>
        <v/>
      </c>
      <c r="Q2170" s="19" t="str">
        <f t="shared" si="100"/>
        <v/>
      </c>
      <c r="S2170" s="75">
        <f t="shared" si="101"/>
        <v>0</v>
      </c>
    </row>
    <row r="2171" spans="1:19" x14ac:dyDescent="0.25">
      <c r="A2171" s="55"/>
      <c r="B2171" s="111"/>
      <c r="C2171" s="112"/>
      <c r="D2171" s="113"/>
      <c r="E2171" s="113"/>
      <c r="F2171" s="112"/>
      <c r="G2171" s="114"/>
      <c r="H2171" s="115"/>
      <c r="I2171" s="55"/>
      <c r="L2171" s="53" t="str">
        <f>IF(OR(F2171="", G2171=""), "", IFERROR(INDEX('Sub Contractors'!$C$11:$C$49, MATCH(F2171, 'Sub Contractors'!$B$11:$B$49, 0)), ""))</f>
        <v/>
      </c>
      <c r="M2171" s="44" t="str">
        <f t="shared" si="99"/>
        <v/>
      </c>
      <c r="O2171" s="19" t="str">
        <f>IF($B2171="", "", IF(OR($B2171&lt;'Intro &amp; Setup'!$BS$4, $B2171&gt;'Intro &amp; Setup'!$BS$2), "X", ""))</f>
        <v/>
      </c>
      <c r="Q2171" s="19" t="str">
        <f t="shared" si="100"/>
        <v/>
      </c>
      <c r="S2171" s="75">
        <f t="shared" si="101"/>
        <v>0</v>
      </c>
    </row>
    <row r="2172" spans="1:19" x14ac:dyDescent="0.25">
      <c r="A2172" s="55"/>
      <c r="B2172" s="111"/>
      <c r="C2172" s="112"/>
      <c r="D2172" s="113"/>
      <c r="E2172" s="113"/>
      <c r="F2172" s="112"/>
      <c r="G2172" s="114"/>
      <c r="H2172" s="115"/>
      <c r="I2172" s="55"/>
      <c r="L2172" s="53" t="str">
        <f>IF(OR(F2172="", G2172=""), "", IFERROR(INDEX('Sub Contractors'!$C$11:$C$49, MATCH(F2172, 'Sub Contractors'!$B$11:$B$49, 0)), ""))</f>
        <v/>
      </c>
      <c r="M2172" s="44" t="str">
        <f t="shared" si="99"/>
        <v/>
      </c>
      <c r="O2172" s="19" t="str">
        <f>IF($B2172="", "", IF(OR($B2172&lt;'Intro &amp; Setup'!$BS$4, $B2172&gt;'Intro &amp; Setup'!$BS$2), "X", ""))</f>
        <v/>
      </c>
      <c r="Q2172" s="19" t="str">
        <f t="shared" si="100"/>
        <v/>
      </c>
      <c r="S2172" s="75">
        <f t="shared" si="101"/>
        <v>0</v>
      </c>
    </row>
    <row r="2173" spans="1:19" x14ac:dyDescent="0.25">
      <c r="A2173" s="55"/>
      <c r="B2173" s="111"/>
      <c r="C2173" s="112"/>
      <c r="D2173" s="113"/>
      <c r="E2173" s="113"/>
      <c r="F2173" s="112"/>
      <c r="G2173" s="114"/>
      <c r="H2173" s="115"/>
      <c r="I2173" s="55"/>
      <c r="L2173" s="53" t="str">
        <f>IF(OR(F2173="", G2173=""), "", IFERROR(INDEX('Sub Contractors'!$C$11:$C$49, MATCH(F2173, 'Sub Contractors'!$B$11:$B$49, 0)), ""))</f>
        <v/>
      </c>
      <c r="M2173" s="44" t="str">
        <f t="shared" si="99"/>
        <v/>
      </c>
      <c r="O2173" s="19" t="str">
        <f>IF($B2173="", "", IF(OR($B2173&lt;'Intro &amp; Setup'!$BS$4, $B2173&gt;'Intro &amp; Setup'!$BS$2), "X", ""))</f>
        <v/>
      </c>
      <c r="Q2173" s="19" t="str">
        <f t="shared" si="100"/>
        <v/>
      </c>
      <c r="S2173" s="75">
        <f t="shared" si="101"/>
        <v>0</v>
      </c>
    </row>
    <row r="2174" spans="1:19" x14ac:dyDescent="0.25">
      <c r="A2174" s="55"/>
      <c r="B2174" s="111"/>
      <c r="C2174" s="112"/>
      <c r="D2174" s="113"/>
      <c r="E2174" s="113"/>
      <c r="F2174" s="112"/>
      <c r="G2174" s="114"/>
      <c r="H2174" s="115"/>
      <c r="I2174" s="55"/>
      <c r="L2174" s="53" t="str">
        <f>IF(OR(F2174="", G2174=""), "", IFERROR(INDEX('Sub Contractors'!$C$11:$C$49, MATCH(F2174, 'Sub Contractors'!$B$11:$B$49, 0)), ""))</f>
        <v/>
      </c>
      <c r="M2174" s="44" t="str">
        <f t="shared" si="99"/>
        <v/>
      </c>
      <c r="O2174" s="19" t="str">
        <f>IF($B2174="", "", IF(OR($B2174&lt;'Intro &amp; Setup'!$BS$4, $B2174&gt;'Intro &amp; Setup'!$BS$2), "X", ""))</f>
        <v/>
      </c>
      <c r="Q2174" s="19" t="str">
        <f t="shared" si="100"/>
        <v/>
      </c>
      <c r="S2174" s="75">
        <f t="shared" si="101"/>
        <v>0</v>
      </c>
    </row>
    <row r="2175" spans="1:19" x14ac:dyDescent="0.25">
      <c r="A2175" s="55"/>
      <c r="B2175" s="111"/>
      <c r="C2175" s="112"/>
      <c r="D2175" s="113"/>
      <c r="E2175" s="113"/>
      <c r="F2175" s="112"/>
      <c r="G2175" s="114"/>
      <c r="H2175" s="115"/>
      <c r="I2175" s="55"/>
      <c r="L2175" s="53" t="str">
        <f>IF(OR(F2175="", G2175=""), "", IFERROR(INDEX('Sub Contractors'!$C$11:$C$49, MATCH(F2175, 'Sub Contractors'!$B$11:$B$49, 0)), ""))</f>
        <v/>
      </c>
      <c r="M2175" s="44" t="str">
        <f t="shared" si="99"/>
        <v/>
      </c>
      <c r="O2175" s="19" t="str">
        <f>IF($B2175="", "", IF(OR($B2175&lt;'Intro &amp; Setup'!$BS$4, $B2175&gt;'Intro &amp; Setup'!$BS$2), "X", ""))</f>
        <v/>
      </c>
      <c r="Q2175" s="19" t="str">
        <f t="shared" si="100"/>
        <v/>
      </c>
      <c r="S2175" s="75">
        <f t="shared" si="101"/>
        <v>0</v>
      </c>
    </row>
    <row r="2176" spans="1:19" x14ac:dyDescent="0.25">
      <c r="A2176" s="55"/>
      <c r="B2176" s="111"/>
      <c r="C2176" s="112"/>
      <c r="D2176" s="113"/>
      <c r="E2176" s="113"/>
      <c r="F2176" s="112"/>
      <c r="G2176" s="114"/>
      <c r="H2176" s="115"/>
      <c r="I2176" s="55"/>
      <c r="L2176" s="53" t="str">
        <f>IF(OR(F2176="", G2176=""), "", IFERROR(INDEX('Sub Contractors'!$C$11:$C$49, MATCH(F2176, 'Sub Contractors'!$B$11:$B$49, 0)), ""))</f>
        <v/>
      </c>
      <c r="M2176" s="44" t="str">
        <f t="shared" si="99"/>
        <v/>
      </c>
      <c r="O2176" s="19" t="str">
        <f>IF($B2176="", "", IF(OR($B2176&lt;'Intro &amp; Setup'!$BS$4, $B2176&gt;'Intro &amp; Setup'!$BS$2), "X", ""))</f>
        <v/>
      </c>
      <c r="Q2176" s="19" t="str">
        <f t="shared" si="100"/>
        <v/>
      </c>
      <c r="S2176" s="75">
        <f t="shared" si="101"/>
        <v>0</v>
      </c>
    </row>
    <row r="2177" spans="1:19" x14ac:dyDescent="0.25">
      <c r="A2177" s="55"/>
      <c r="B2177" s="111"/>
      <c r="C2177" s="112"/>
      <c r="D2177" s="113"/>
      <c r="E2177" s="113"/>
      <c r="F2177" s="112"/>
      <c r="G2177" s="114"/>
      <c r="H2177" s="115"/>
      <c r="I2177" s="55"/>
      <c r="L2177" s="53" t="str">
        <f>IF(OR(F2177="", G2177=""), "", IFERROR(INDEX('Sub Contractors'!$C$11:$C$49, MATCH(F2177, 'Sub Contractors'!$B$11:$B$49, 0)), ""))</f>
        <v/>
      </c>
      <c r="M2177" s="44" t="str">
        <f t="shared" si="99"/>
        <v/>
      </c>
      <c r="O2177" s="19" t="str">
        <f>IF($B2177="", "", IF(OR($B2177&lt;'Intro &amp; Setup'!$BS$4, $B2177&gt;'Intro &amp; Setup'!$BS$2), "X", ""))</f>
        <v/>
      </c>
      <c r="Q2177" s="19" t="str">
        <f t="shared" si="100"/>
        <v/>
      </c>
      <c r="S2177" s="75">
        <f t="shared" si="101"/>
        <v>0</v>
      </c>
    </row>
    <row r="2178" spans="1:19" x14ac:dyDescent="0.25">
      <c r="A2178" s="55"/>
      <c r="B2178" s="111"/>
      <c r="C2178" s="112"/>
      <c r="D2178" s="113"/>
      <c r="E2178" s="113"/>
      <c r="F2178" s="112"/>
      <c r="G2178" s="114"/>
      <c r="H2178" s="115"/>
      <c r="I2178" s="55"/>
      <c r="L2178" s="53" t="str">
        <f>IF(OR(F2178="", G2178=""), "", IFERROR(INDEX('Sub Contractors'!$C$11:$C$49, MATCH(F2178, 'Sub Contractors'!$B$11:$B$49, 0)), ""))</f>
        <v/>
      </c>
      <c r="M2178" s="44" t="str">
        <f t="shared" si="99"/>
        <v/>
      </c>
      <c r="O2178" s="19" t="str">
        <f>IF($B2178="", "", IF(OR($B2178&lt;'Intro &amp; Setup'!$BS$4, $B2178&gt;'Intro &amp; Setup'!$BS$2), "X", ""))</f>
        <v/>
      </c>
      <c r="Q2178" s="19" t="str">
        <f t="shared" si="100"/>
        <v/>
      </c>
      <c r="S2178" s="75">
        <f t="shared" si="101"/>
        <v>0</v>
      </c>
    </row>
    <row r="2179" spans="1:19" x14ac:dyDescent="0.25">
      <c r="A2179" s="55"/>
      <c r="B2179" s="111"/>
      <c r="C2179" s="112"/>
      <c r="D2179" s="113"/>
      <c r="E2179" s="113"/>
      <c r="F2179" s="112"/>
      <c r="G2179" s="114"/>
      <c r="H2179" s="115"/>
      <c r="I2179" s="55"/>
      <c r="L2179" s="53" t="str">
        <f>IF(OR(F2179="", G2179=""), "", IFERROR(INDEX('Sub Contractors'!$C$11:$C$49, MATCH(F2179, 'Sub Contractors'!$B$11:$B$49, 0)), ""))</f>
        <v/>
      </c>
      <c r="M2179" s="44" t="str">
        <f t="shared" si="99"/>
        <v/>
      </c>
      <c r="O2179" s="19" t="str">
        <f>IF($B2179="", "", IF(OR($B2179&lt;'Intro &amp; Setup'!$BS$4, $B2179&gt;'Intro &amp; Setup'!$BS$2), "X", ""))</f>
        <v/>
      </c>
      <c r="Q2179" s="19" t="str">
        <f t="shared" si="100"/>
        <v/>
      </c>
      <c r="S2179" s="75">
        <f t="shared" si="101"/>
        <v>0</v>
      </c>
    </row>
    <row r="2180" spans="1:19" x14ac:dyDescent="0.25">
      <c r="A2180" s="55"/>
      <c r="B2180" s="111"/>
      <c r="C2180" s="112"/>
      <c r="D2180" s="113"/>
      <c r="E2180" s="113"/>
      <c r="F2180" s="112"/>
      <c r="G2180" s="114"/>
      <c r="H2180" s="115"/>
      <c r="I2180" s="55"/>
      <c r="L2180" s="53" t="str">
        <f>IF(OR(F2180="", G2180=""), "", IFERROR(INDEX('Sub Contractors'!$C$11:$C$49, MATCH(F2180, 'Sub Contractors'!$B$11:$B$49, 0)), ""))</f>
        <v/>
      </c>
      <c r="M2180" s="44" t="str">
        <f t="shared" si="99"/>
        <v/>
      </c>
      <c r="O2180" s="19" t="str">
        <f>IF($B2180="", "", IF(OR($B2180&lt;'Intro &amp; Setup'!$BS$4, $B2180&gt;'Intro &amp; Setup'!$BS$2), "X", ""))</f>
        <v/>
      </c>
      <c r="Q2180" s="19" t="str">
        <f t="shared" si="100"/>
        <v/>
      </c>
      <c r="S2180" s="75">
        <f t="shared" si="101"/>
        <v>0</v>
      </c>
    </row>
    <row r="2181" spans="1:19" x14ac:dyDescent="0.25">
      <c r="A2181" s="55"/>
      <c r="B2181" s="111"/>
      <c r="C2181" s="112"/>
      <c r="D2181" s="113"/>
      <c r="E2181" s="113"/>
      <c r="F2181" s="112"/>
      <c r="G2181" s="114"/>
      <c r="H2181" s="115"/>
      <c r="I2181" s="55"/>
      <c r="L2181" s="53" t="str">
        <f>IF(OR(F2181="", G2181=""), "", IFERROR(INDEX('Sub Contractors'!$C$11:$C$49, MATCH(F2181, 'Sub Contractors'!$B$11:$B$49, 0)), ""))</f>
        <v/>
      </c>
      <c r="M2181" s="44" t="str">
        <f t="shared" si="99"/>
        <v/>
      </c>
      <c r="O2181" s="19" t="str">
        <f>IF($B2181="", "", IF(OR($B2181&lt;'Intro &amp; Setup'!$BS$4, $B2181&gt;'Intro &amp; Setup'!$BS$2), "X", ""))</f>
        <v/>
      </c>
      <c r="Q2181" s="19" t="str">
        <f t="shared" si="100"/>
        <v/>
      </c>
      <c r="S2181" s="75">
        <f t="shared" si="101"/>
        <v>0</v>
      </c>
    </row>
    <row r="2182" spans="1:19" x14ac:dyDescent="0.25">
      <c r="A2182" s="55"/>
      <c r="B2182" s="111"/>
      <c r="C2182" s="112"/>
      <c r="D2182" s="113"/>
      <c r="E2182" s="113"/>
      <c r="F2182" s="112"/>
      <c r="G2182" s="114"/>
      <c r="H2182" s="115"/>
      <c r="I2182" s="55"/>
      <c r="L2182" s="53" t="str">
        <f>IF(OR(F2182="", G2182=""), "", IFERROR(INDEX('Sub Contractors'!$C$11:$C$49, MATCH(F2182, 'Sub Contractors'!$B$11:$B$49, 0)), ""))</f>
        <v/>
      </c>
      <c r="M2182" s="44" t="str">
        <f t="shared" si="99"/>
        <v/>
      </c>
      <c r="O2182" s="19" t="str">
        <f>IF($B2182="", "", IF(OR($B2182&lt;'Intro &amp; Setup'!$BS$4, $B2182&gt;'Intro &amp; Setup'!$BS$2), "X", ""))</f>
        <v/>
      </c>
      <c r="Q2182" s="19" t="str">
        <f t="shared" si="100"/>
        <v/>
      </c>
      <c r="S2182" s="75">
        <f t="shared" si="101"/>
        <v>0</v>
      </c>
    </row>
    <row r="2183" spans="1:19" x14ac:dyDescent="0.25">
      <c r="A2183" s="55"/>
      <c r="B2183" s="111"/>
      <c r="C2183" s="112"/>
      <c r="D2183" s="113"/>
      <c r="E2183" s="113"/>
      <c r="F2183" s="112"/>
      <c r="G2183" s="114"/>
      <c r="H2183" s="115"/>
      <c r="I2183" s="55"/>
      <c r="L2183" s="53" t="str">
        <f>IF(OR(F2183="", G2183=""), "", IFERROR(INDEX('Sub Contractors'!$C$11:$C$49, MATCH(F2183, 'Sub Contractors'!$B$11:$B$49, 0)), ""))</f>
        <v/>
      </c>
      <c r="M2183" s="44" t="str">
        <f t="shared" si="99"/>
        <v/>
      </c>
      <c r="O2183" s="19" t="str">
        <f>IF($B2183="", "", IF(OR($B2183&lt;'Intro &amp; Setup'!$BS$4, $B2183&gt;'Intro &amp; Setup'!$BS$2), "X", ""))</f>
        <v/>
      </c>
      <c r="Q2183" s="19" t="str">
        <f t="shared" si="100"/>
        <v/>
      </c>
      <c r="S2183" s="75">
        <f t="shared" si="101"/>
        <v>0</v>
      </c>
    </row>
    <row r="2184" spans="1:19" x14ac:dyDescent="0.25">
      <c r="A2184" s="55"/>
      <c r="B2184" s="111"/>
      <c r="C2184" s="112"/>
      <c r="D2184" s="113"/>
      <c r="E2184" s="113"/>
      <c r="F2184" s="112"/>
      <c r="G2184" s="114"/>
      <c r="H2184" s="115"/>
      <c r="I2184" s="55"/>
      <c r="L2184" s="53" t="str">
        <f>IF(OR(F2184="", G2184=""), "", IFERROR(INDEX('Sub Contractors'!$C$11:$C$49, MATCH(F2184, 'Sub Contractors'!$B$11:$B$49, 0)), ""))</f>
        <v/>
      </c>
      <c r="M2184" s="44" t="str">
        <f t="shared" si="99"/>
        <v/>
      </c>
      <c r="O2184" s="19" t="str">
        <f>IF($B2184="", "", IF(OR($B2184&lt;'Intro &amp; Setup'!$BS$4, $B2184&gt;'Intro &amp; Setup'!$BS$2), "X", ""))</f>
        <v/>
      </c>
      <c r="Q2184" s="19" t="str">
        <f t="shared" si="100"/>
        <v/>
      </c>
      <c r="S2184" s="75">
        <f t="shared" si="101"/>
        <v>0</v>
      </c>
    </row>
    <row r="2185" spans="1:19" x14ac:dyDescent="0.25">
      <c r="A2185" s="55"/>
      <c r="B2185" s="111"/>
      <c r="C2185" s="112"/>
      <c r="D2185" s="113"/>
      <c r="E2185" s="113"/>
      <c r="F2185" s="112"/>
      <c r="G2185" s="114"/>
      <c r="H2185" s="115"/>
      <c r="I2185" s="55"/>
      <c r="L2185" s="53" t="str">
        <f>IF(OR(F2185="", G2185=""), "", IFERROR(INDEX('Sub Contractors'!$C$11:$C$49, MATCH(F2185, 'Sub Contractors'!$B$11:$B$49, 0)), ""))</f>
        <v/>
      </c>
      <c r="M2185" s="44" t="str">
        <f t="shared" si="99"/>
        <v/>
      </c>
      <c r="O2185" s="19" t="str">
        <f>IF($B2185="", "", IF(OR($B2185&lt;'Intro &amp; Setup'!$BS$4, $B2185&gt;'Intro &amp; Setup'!$BS$2), "X", ""))</f>
        <v/>
      </c>
      <c r="Q2185" s="19" t="str">
        <f t="shared" si="100"/>
        <v/>
      </c>
      <c r="S2185" s="75">
        <f t="shared" si="101"/>
        <v>0</v>
      </c>
    </row>
    <row r="2186" spans="1:19" x14ac:dyDescent="0.25">
      <c r="A2186" s="55"/>
      <c r="B2186" s="111"/>
      <c r="C2186" s="112"/>
      <c r="D2186" s="113"/>
      <c r="E2186" s="113"/>
      <c r="F2186" s="112"/>
      <c r="G2186" s="114"/>
      <c r="H2186" s="115"/>
      <c r="I2186" s="55"/>
      <c r="L2186" s="53" t="str">
        <f>IF(OR(F2186="", G2186=""), "", IFERROR(INDEX('Sub Contractors'!$C$11:$C$49, MATCH(F2186, 'Sub Contractors'!$B$11:$B$49, 0)), ""))</f>
        <v/>
      </c>
      <c r="M2186" s="44" t="str">
        <f t="shared" si="99"/>
        <v/>
      </c>
      <c r="O2186" s="19" t="str">
        <f>IF($B2186="", "", IF(OR($B2186&lt;'Intro &amp; Setup'!$BS$4, $B2186&gt;'Intro &amp; Setup'!$BS$2), "X", ""))</f>
        <v/>
      </c>
      <c r="Q2186" s="19" t="str">
        <f t="shared" si="100"/>
        <v/>
      </c>
      <c r="S2186" s="75">
        <f t="shared" si="101"/>
        <v>0</v>
      </c>
    </row>
    <row r="2187" spans="1:19" x14ac:dyDescent="0.25">
      <c r="A2187" s="55"/>
      <c r="B2187" s="111"/>
      <c r="C2187" s="112"/>
      <c r="D2187" s="113"/>
      <c r="E2187" s="113"/>
      <c r="F2187" s="112"/>
      <c r="G2187" s="114"/>
      <c r="H2187" s="115"/>
      <c r="I2187" s="55"/>
      <c r="L2187" s="53" t="str">
        <f>IF(OR(F2187="", G2187=""), "", IFERROR(INDEX('Sub Contractors'!$C$11:$C$49, MATCH(F2187, 'Sub Contractors'!$B$11:$B$49, 0)), ""))</f>
        <v/>
      </c>
      <c r="M2187" s="44" t="str">
        <f t="shared" si="99"/>
        <v/>
      </c>
      <c r="O2187" s="19" t="str">
        <f>IF($B2187="", "", IF(OR($B2187&lt;'Intro &amp; Setup'!$BS$4, $B2187&gt;'Intro &amp; Setup'!$BS$2), "X", ""))</f>
        <v/>
      </c>
      <c r="Q2187" s="19" t="str">
        <f t="shared" si="100"/>
        <v/>
      </c>
      <c r="S2187" s="75">
        <f t="shared" si="101"/>
        <v>0</v>
      </c>
    </row>
    <row r="2188" spans="1:19" x14ac:dyDescent="0.25">
      <c r="A2188" s="55"/>
      <c r="B2188" s="111"/>
      <c r="C2188" s="112"/>
      <c r="D2188" s="113"/>
      <c r="E2188" s="113"/>
      <c r="F2188" s="112"/>
      <c r="G2188" s="114"/>
      <c r="H2188" s="115"/>
      <c r="I2188" s="55"/>
      <c r="L2188" s="53" t="str">
        <f>IF(OR(F2188="", G2188=""), "", IFERROR(INDEX('Sub Contractors'!$C$11:$C$49, MATCH(F2188, 'Sub Contractors'!$B$11:$B$49, 0)), ""))</f>
        <v/>
      </c>
      <c r="M2188" s="44" t="str">
        <f t="shared" ref="M2188:M2251" si="102">IF($L2188="", "", $L2188*$G2188*24)</f>
        <v/>
      </c>
      <c r="O2188" s="19" t="str">
        <f>IF($B2188="", "", IF(OR($B2188&lt;'Intro &amp; Setup'!$BS$4, $B2188&gt;'Intro &amp; Setup'!$BS$2), "X", ""))</f>
        <v/>
      </c>
      <c r="Q2188" s="19" t="str">
        <f t="shared" ref="Q2188:Q2251" si="103">IF($B2188="", "", TEXT($B2188, "mmm yyyy"))</f>
        <v/>
      </c>
      <c r="S2188" s="75">
        <f t="shared" ref="S2188:S2251" si="104">$E2188-$D2188-$H2188</f>
        <v>0</v>
      </c>
    </row>
    <row r="2189" spans="1:19" x14ac:dyDescent="0.25">
      <c r="A2189" s="55"/>
      <c r="B2189" s="111"/>
      <c r="C2189" s="112"/>
      <c r="D2189" s="113"/>
      <c r="E2189" s="113"/>
      <c r="F2189" s="112"/>
      <c r="G2189" s="114"/>
      <c r="H2189" s="115"/>
      <c r="I2189" s="55"/>
      <c r="L2189" s="53" t="str">
        <f>IF(OR(F2189="", G2189=""), "", IFERROR(INDEX('Sub Contractors'!$C$11:$C$49, MATCH(F2189, 'Sub Contractors'!$B$11:$B$49, 0)), ""))</f>
        <v/>
      </c>
      <c r="M2189" s="44" t="str">
        <f t="shared" si="102"/>
        <v/>
      </c>
      <c r="O2189" s="19" t="str">
        <f>IF($B2189="", "", IF(OR($B2189&lt;'Intro &amp; Setup'!$BS$4, $B2189&gt;'Intro &amp; Setup'!$BS$2), "X", ""))</f>
        <v/>
      </c>
      <c r="Q2189" s="19" t="str">
        <f t="shared" si="103"/>
        <v/>
      </c>
      <c r="S2189" s="75">
        <f t="shared" si="104"/>
        <v>0</v>
      </c>
    </row>
    <row r="2190" spans="1:19" x14ac:dyDescent="0.25">
      <c r="A2190" s="55"/>
      <c r="B2190" s="111"/>
      <c r="C2190" s="112"/>
      <c r="D2190" s="113"/>
      <c r="E2190" s="113"/>
      <c r="F2190" s="112"/>
      <c r="G2190" s="114"/>
      <c r="H2190" s="115"/>
      <c r="I2190" s="55"/>
      <c r="L2190" s="53" t="str">
        <f>IF(OR(F2190="", G2190=""), "", IFERROR(INDEX('Sub Contractors'!$C$11:$C$49, MATCH(F2190, 'Sub Contractors'!$B$11:$B$49, 0)), ""))</f>
        <v/>
      </c>
      <c r="M2190" s="44" t="str">
        <f t="shared" si="102"/>
        <v/>
      </c>
      <c r="O2190" s="19" t="str">
        <f>IF($B2190="", "", IF(OR($B2190&lt;'Intro &amp; Setup'!$BS$4, $B2190&gt;'Intro &amp; Setup'!$BS$2), "X", ""))</f>
        <v/>
      </c>
      <c r="Q2190" s="19" t="str">
        <f t="shared" si="103"/>
        <v/>
      </c>
      <c r="S2190" s="75">
        <f t="shared" si="104"/>
        <v>0</v>
      </c>
    </row>
    <row r="2191" spans="1:19" x14ac:dyDescent="0.25">
      <c r="A2191" s="55"/>
      <c r="B2191" s="111"/>
      <c r="C2191" s="112"/>
      <c r="D2191" s="113"/>
      <c r="E2191" s="113"/>
      <c r="F2191" s="112"/>
      <c r="G2191" s="114"/>
      <c r="H2191" s="115"/>
      <c r="I2191" s="55"/>
      <c r="L2191" s="53" t="str">
        <f>IF(OR(F2191="", G2191=""), "", IFERROR(INDEX('Sub Contractors'!$C$11:$C$49, MATCH(F2191, 'Sub Contractors'!$B$11:$B$49, 0)), ""))</f>
        <v/>
      </c>
      <c r="M2191" s="44" t="str">
        <f t="shared" si="102"/>
        <v/>
      </c>
      <c r="O2191" s="19" t="str">
        <f>IF($B2191="", "", IF(OR($B2191&lt;'Intro &amp; Setup'!$BS$4, $B2191&gt;'Intro &amp; Setup'!$BS$2), "X", ""))</f>
        <v/>
      </c>
      <c r="Q2191" s="19" t="str">
        <f t="shared" si="103"/>
        <v/>
      </c>
      <c r="S2191" s="75">
        <f t="shared" si="104"/>
        <v>0</v>
      </c>
    </row>
    <row r="2192" spans="1:19" x14ac:dyDescent="0.25">
      <c r="A2192" s="55"/>
      <c r="B2192" s="111"/>
      <c r="C2192" s="112"/>
      <c r="D2192" s="113"/>
      <c r="E2192" s="113"/>
      <c r="F2192" s="112"/>
      <c r="G2192" s="114"/>
      <c r="H2192" s="115"/>
      <c r="I2192" s="55"/>
      <c r="L2192" s="53" t="str">
        <f>IF(OR(F2192="", G2192=""), "", IFERROR(INDEX('Sub Contractors'!$C$11:$C$49, MATCH(F2192, 'Sub Contractors'!$B$11:$B$49, 0)), ""))</f>
        <v/>
      </c>
      <c r="M2192" s="44" t="str">
        <f t="shared" si="102"/>
        <v/>
      </c>
      <c r="O2192" s="19" t="str">
        <f>IF($B2192="", "", IF(OR($B2192&lt;'Intro &amp; Setup'!$BS$4, $B2192&gt;'Intro &amp; Setup'!$BS$2), "X", ""))</f>
        <v/>
      </c>
      <c r="Q2192" s="19" t="str">
        <f t="shared" si="103"/>
        <v/>
      </c>
      <c r="S2192" s="75">
        <f t="shared" si="104"/>
        <v>0</v>
      </c>
    </row>
    <row r="2193" spans="1:19" x14ac:dyDescent="0.25">
      <c r="A2193" s="55"/>
      <c r="B2193" s="111"/>
      <c r="C2193" s="112"/>
      <c r="D2193" s="113"/>
      <c r="E2193" s="113"/>
      <c r="F2193" s="112"/>
      <c r="G2193" s="114"/>
      <c r="H2193" s="115"/>
      <c r="I2193" s="55"/>
      <c r="L2193" s="53" t="str">
        <f>IF(OR(F2193="", G2193=""), "", IFERROR(INDEX('Sub Contractors'!$C$11:$C$49, MATCH(F2193, 'Sub Contractors'!$B$11:$B$49, 0)), ""))</f>
        <v/>
      </c>
      <c r="M2193" s="44" t="str">
        <f t="shared" si="102"/>
        <v/>
      </c>
      <c r="O2193" s="19" t="str">
        <f>IF($B2193="", "", IF(OR($B2193&lt;'Intro &amp; Setup'!$BS$4, $B2193&gt;'Intro &amp; Setup'!$BS$2), "X", ""))</f>
        <v/>
      </c>
      <c r="Q2193" s="19" t="str">
        <f t="shared" si="103"/>
        <v/>
      </c>
      <c r="S2193" s="75">
        <f t="shared" si="104"/>
        <v>0</v>
      </c>
    </row>
    <row r="2194" spans="1:19" x14ac:dyDescent="0.25">
      <c r="A2194" s="55"/>
      <c r="B2194" s="111"/>
      <c r="C2194" s="112"/>
      <c r="D2194" s="113"/>
      <c r="E2194" s="113"/>
      <c r="F2194" s="112"/>
      <c r="G2194" s="114"/>
      <c r="H2194" s="115"/>
      <c r="I2194" s="55"/>
      <c r="L2194" s="53" t="str">
        <f>IF(OR(F2194="", G2194=""), "", IFERROR(INDEX('Sub Contractors'!$C$11:$C$49, MATCH(F2194, 'Sub Contractors'!$B$11:$B$49, 0)), ""))</f>
        <v/>
      </c>
      <c r="M2194" s="44" t="str">
        <f t="shared" si="102"/>
        <v/>
      </c>
      <c r="O2194" s="19" t="str">
        <f>IF($B2194="", "", IF(OR($B2194&lt;'Intro &amp; Setup'!$BS$4, $B2194&gt;'Intro &amp; Setup'!$BS$2), "X", ""))</f>
        <v/>
      </c>
      <c r="Q2194" s="19" t="str">
        <f t="shared" si="103"/>
        <v/>
      </c>
      <c r="S2194" s="75">
        <f t="shared" si="104"/>
        <v>0</v>
      </c>
    </row>
    <row r="2195" spans="1:19" x14ac:dyDescent="0.25">
      <c r="A2195" s="55"/>
      <c r="B2195" s="111"/>
      <c r="C2195" s="112"/>
      <c r="D2195" s="113"/>
      <c r="E2195" s="113"/>
      <c r="F2195" s="112"/>
      <c r="G2195" s="114"/>
      <c r="H2195" s="115"/>
      <c r="I2195" s="55"/>
      <c r="L2195" s="53" t="str">
        <f>IF(OR(F2195="", G2195=""), "", IFERROR(INDEX('Sub Contractors'!$C$11:$C$49, MATCH(F2195, 'Sub Contractors'!$B$11:$B$49, 0)), ""))</f>
        <v/>
      </c>
      <c r="M2195" s="44" t="str">
        <f t="shared" si="102"/>
        <v/>
      </c>
      <c r="O2195" s="19" t="str">
        <f>IF($B2195="", "", IF(OR($B2195&lt;'Intro &amp; Setup'!$BS$4, $B2195&gt;'Intro &amp; Setup'!$BS$2), "X", ""))</f>
        <v/>
      </c>
      <c r="Q2195" s="19" t="str">
        <f t="shared" si="103"/>
        <v/>
      </c>
      <c r="S2195" s="75">
        <f t="shared" si="104"/>
        <v>0</v>
      </c>
    </row>
    <row r="2196" spans="1:19" x14ac:dyDescent="0.25">
      <c r="A2196" s="55"/>
      <c r="B2196" s="111"/>
      <c r="C2196" s="112"/>
      <c r="D2196" s="113"/>
      <c r="E2196" s="113"/>
      <c r="F2196" s="112"/>
      <c r="G2196" s="114"/>
      <c r="H2196" s="115"/>
      <c r="I2196" s="55"/>
      <c r="L2196" s="53" t="str">
        <f>IF(OR(F2196="", G2196=""), "", IFERROR(INDEX('Sub Contractors'!$C$11:$C$49, MATCH(F2196, 'Sub Contractors'!$B$11:$B$49, 0)), ""))</f>
        <v/>
      </c>
      <c r="M2196" s="44" t="str">
        <f t="shared" si="102"/>
        <v/>
      </c>
      <c r="O2196" s="19" t="str">
        <f>IF($B2196="", "", IF(OR($B2196&lt;'Intro &amp; Setup'!$BS$4, $B2196&gt;'Intro &amp; Setup'!$BS$2), "X", ""))</f>
        <v/>
      </c>
      <c r="Q2196" s="19" t="str">
        <f t="shared" si="103"/>
        <v/>
      </c>
      <c r="S2196" s="75">
        <f t="shared" si="104"/>
        <v>0</v>
      </c>
    </row>
    <row r="2197" spans="1:19" x14ac:dyDescent="0.25">
      <c r="A2197" s="55"/>
      <c r="B2197" s="111"/>
      <c r="C2197" s="112"/>
      <c r="D2197" s="113"/>
      <c r="E2197" s="113"/>
      <c r="F2197" s="112"/>
      <c r="G2197" s="114"/>
      <c r="H2197" s="115"/>
      <c r="I2197" s="55"/>
      <c r="L2197" s="53" t="str">
        <f>IF(OR(F2197="", G2197=""), "", IFERROR(INDEX('Sub Contractors'!$C$11:$C$49, MATCH(F2197, 'Sub Contractors'!$B$11:$B$49, 0)), ""))</f>
        <v/>
      </c>
      <c r="M2197" s="44" t="str">
        <f t="shared" si="102"/>
        <v/>
      </c>
      <c r="O2197" s="19" t="str">
        <f>IF($B2197="", "", IF(OR($B2197&lt;'Intro &amp; Setup'!$BS$4, $B2197&gt;'Intro &amp; Setup'!$BS$2), "X", ""))</f>
        <v/>
      </c>
      <c r="Q2197" s="19" t="str">
        <f t="shared" si="103"/>
        <v/>
      </c>
      <c r="S2197" s="75">
        <f t="shared" si="104"/>
        <v>0</v>
      </c>
    </row>
    <row r="2198" spans="1:19" x14ac:dyDescent="0.25">
      <c r="A2198" s="55"/>
      <c r="B2198" s="111"/>
      <c r="C2198" s="112"/>
      <c r="D2198" s="113"/>
      <c r="E2198" s="113"/>
      <c r="F2198" s="112"/>
      <c r="G2198" s="114"/>
      <c r="H2198" s="115"/>
      <c r="I2198" s="55"/>
      <c r="L2198" s="53" t="str">
        <f>IF(OR(F2198="", G2198=""), "", IFERROR(INDEX('Sub Contractors'!$C$11:$C$49, MATCH(F2198, 'Sub Contractors'!$B$11:$B$49, 0)), ""))</f>
        <v/>
      </c>
      <c r="M2198" s="44" t="str">
        <f t="shared" si="102"/>
        <v/>
      </c>
      <c r="O2198" s="19" t="str">
        <f>IF($B2198="", "", IF(OR($B2198&lt;'Intro &amp; Setup'!$BS$4, $B2198&gt;'Intro &amp; Setup'!$BS$2), "X", ""))</f>
        <v/>
      </c>
      <c r="Q2198" s="19" t="str">
        <f t="shared" si="103"/>
        <v/>
      </c>
      <c r="S2198" s="75">
        <f t="shared" si="104"/>
        <v>0</v>
      </c>
    </row>
    <row r="2199" spans="1:19" x14ac:dyDescent="0.25">
      <c r="A2199" s="55"/>
      <c r="B2199" s="111"/>
      <c r="C2199" s="112"/>
      <c r="D2199" s="113"/>
      <c r="E2199" s="113"/>
      <c r="F2199" s="112"/>
      <c r="G2199" s="114"/>
      <c r="H2199" s="115"/>
      <c r="I2199" s="55"/>
      <c r="L2199" s="53" t="str">
        <f>IF(OR(F2199="", G2199=""), "", IFERROR(INDEX('Sub Contractors'!$C$11:$C$49, MATCH(F2199, 'Sub Contractors'!$B$11:$B$49, 0)), ""))</f>
        <v/>
      </c>
      <c r="M2199" s="44" t="str">
        <f t="shared" si="102"/>
        <v/>
      </c>
      <c r="O2199" s="19" t="str">
        <f>IF($B2199="", "", IF(OR($B2199&lt;'Intro &amp; Setup'!$BS$4, $B2199&gt;'Intro &amp; Setup'!$BS$2), "X", ""))</f>
        <v/>
      </c>
      <c r="Q2199" s="19" t="str">
        <f t="shared" si="103"/>
        <v/>
      </c>
      <c r="S2199" s="75">
        <f t="shared" si="104"/>
        <v>0</v>
      </c>
    </row>
    <row r="2200" spans="1:19" x14ac:dyDescent="0.25">
      <c r="A2200" s="55"/>
      <c r="B2200" s="111"/>
      <c r="C2200" s="112"/>
      <c r="D2200" s="113"/>
      <c r="E2200" s="113"/>
      <c r="F2200" s="112"/>
      <c r="G2200" s="114"/>
      <c r="H2200" s="115"/>
      <c r="I2200" s="55"/>
      <c r="L2200" s="53" t="str">
        <f>IF(OR(F2200="", G2200=""), "", IFERROR(INDEX('Sub Contractors'!$C$11:$C$49, MATCH(F2200, 'Sub Contractors'!$B$11:$B$49, 0)), ""))</f>
        <v/>
      </c>
      <c r="M2200" s="44" t="str">
        <f t="shared" si="102"/>
        <v/>
      </c>
      <c r="O2200" s="19" t="str">
        <f>IF($B2200="", "", IF(OR($B2200&lt;'Intro &amp; Setup'!$BS$4, $B2200&gt;'Intro &amp; Setup'!$BS$2), "X", ""))</f>
        <v/>
      </c>
      <c r="Q2200" s="19" t="str">
        <f t="shared" si="103"/>
        <v/>
      </c>
      <c r="S2200" s="75">
        <f t="shared" si="104"/>
        <v>0</v>
      </c>
    </row>
    <row r="2201" spans="1:19" x14ac:dyDescent="0.25">
      <c r="A2201" s="55"/>
      <c r="B2201" s="111"/>
      <c r="C2201" s="112"/>
      <c r="D2201" s="113"/>
      <c r="E2201" s="113"/>
      <c r="F2201" s="112"/>
      <c r="G2201" s="114"/>
      <c r="H2201" s="115"/>
      <c r="I2201" s="55"/>
      <c r="L2201" s="53" t="str">
        <f>IF(OR(F2201="", G2201=""), "", IFERROR(INDEX('Sub Contractors'!$C$11:$C$49, MATCH(F2201, 'Sub Contractors'!$B$11:$B$49, 0)), ""))</f>
        <v/>
      </c>
      <c r="M2201" s="44" t="str">
        <f t="shared" si="102"/>
        <v/>
      </c>
      <c r="O2201" s="19" t="str">
        <f>IF($B2201="", "", IF(OR($B2201&lt;'Intro &amp; Setup'!$BS$4, $B2201&gt;'Intro &amp; Setup'!$BS$2), "X", ""))</f>
        <v/>
      </c>
      <c r="Q2201" s="19" t="str">
        <f t="shared" si="103"/>
        <v/>
      </c>
      <c r="S2201" s="75">
        <f t="shared" si="104"/>
        <v>0</v>
      </c>
    </row>
    <row r="2202" spans="1:19" x14ac:dyDescent="0.25">
      <c r="A2202" s="55"/>
      <c r="B2202" s="111"/>
      <c r="C2202" s="112"/>
      <c r="D2202" s="113"/>
      <c r="E2202" s="113"/>
      <c r="F2202" s="112"/>
      <c r="G2202" s="114"/>
      <c r="H2202" s="115"/>
      <c r="I2202" s="55"/>
      <c r="L2202" s="53" t="str">
        <f>IF(OR(F2202="", G2202=""), "", IFERROR(INDEX('Sub Contractors'!$C$11:$C$49, MATCH(F2202, 'Sub Contractors'!$B$11:$B$49, 0)), ""))</f>
        <v/>
      </c>
      <c r="M2202" s="44" t="str">
        <f t="shared" si="102"/>
        <v/>
      </c>
      <c r="O2202" s="19" t="str">
        <f>IF($B2202="", "", IF(OR($B2202&lt;'Intro &amp; Setup'!$BS$4, $B2202&gt;'Intro &amp; Setup'!$BS$2), "X", ""))</f>
        <v/>
      </c>
      <c r="Q2202" s="19" t="str">
        <f t="shared" si="103"/>
        <v/>
      </c>
      <c r="S2202" s="75">
        <f t="shared" si="104"/>
        <v>0</v>
      </c>
    </row>
    <row r="2203" spans="1:19" x14ac:dyDescent="0.25">
      <c r="A2203" s="55"/>
      <c r="B2203" s="111"/>
      <c r="C2203" s="112"/>
      <c r="D2203" s="113"/>
      <c r="E2203" s="113"/>
      <c r="F2203" s="112"/>
      <c r="G2203" s="114"/>
      <c r="H2203" s="115"/>
      <c r="I2203" s="55"/>
      <c r="L2203" s="53" t="str">
        <f>IF(OR(F2203="", G2203=""), "", IFERROR(INDEX('Sub Contractors'!$C$11:$C$49, MATCH(F2203, 'Sub Contractors'!$B$11:$B$49, 0)), ""))</f>
        <v/>
      </c>
      <c r="M2203" s="44" t="str">
        <f t="shared" si="102"/>
        <v/>
      </c>
      <c r="O2203" s="19" t="str">
        <f>IF($B2203="", "", IF(OR($B2203&lt;'Intro &amp; Setup'!$BS$4, $B2203&gt;'Intro &amp; Setup'!$BS$2), "X", ""))</f>
        <v/>
      </c>
      <c r="Q2203" s="19" t="str">
        <f t="shared" si="103"/>
        <v/>
      </c>
      <c r="S2203" s="75">
        <f t="shared" si="104"/>
        <v>0</v>
      </c>
    </row>
    <row r="2204" spans="1:19" x14ac:dyDescent="0.25">
      <c r="A2204" s="55"/>
      <c r="B2204" s="111"/>
      <c r="C2204" s="112"/>
      <c r="D2204" s="113"/>
      <c r="E2204" s="113"/>
      <c r="F2204" s="112"/>
      <c r="G2204" s="114"/>
      <c r="H2204" s="115"/>
      <c r="I2204" s="55"/>
      <c r="L2204" s="53" t="str">
        <f>IF(OR(F2204="", G2204=""), "", IFERROR(INDEX('Sub Contractors'!$C$11:$C$49, MATCH(F2204, 'Sub Contractors'!$B$11:$B$49, 0)), ""))</f>
        <v/>
      </c>
      <c r="M2204" s="44" t="str">
        <f t="shared" si="102"/>
        <v/>
      </c>
      <c r="O2204" s="19" t="str">
        <f>IF($B2204="", "", IF(OR($B2204&lt;'Intro &amp; Setup'!$BS$4, $B2204&gt;'Intro &amp; Setup'!$BS$2), "X", ""))</f>
        <v/>
      </c>
      <c r="Q2204" s="19" t="str">
        <f t="shared" si="103"/>
        <v/>
      </c>
      <c r="S2204" s="75">
        <f t="shared" si="104"/>
        <v>0</v>
      </c>
    </row>
    <row r="2205" spans="1:19" x14ac:dyDescent="0.25">
      <c r="A2205" s="55"/>
      <c r="B2205" s="111"/>
      <c r="C2205" s="112"/>
      <c r="D2205" s="113"/>
      <c r="E2205" s="113"/>
      <c r="F2205" s="112"/>
      <c r="G2205" s="114"/>
      <c r="H2205" s="115"/>
      <c r="I2205" s="55"/>
      <c r="L2205" s="53" t="str">
        <f>IF(OR(F2205="", G2205=""), "", IFERROR(INDEX('Sub Contractors'!$C$11:$C$49, MATCH(F2205, 'Sub Contractors'!$B$11:$B$49, 0)), ""))</f>
        <v/>
      </c>
      <c r="M2205" s="44" t="str">
        <f t="shared" si="102"/>
        <v/>
      </c>
      <c r="O2205" s="19" t="str">
        <f>IF($B2205="", "", IF(OR($B2205&lt;'Intro &amp; Setup'!$BS$4, $B2205&gt;'Intro &amp; Setup'!$BS$2), "X", ""))</f>
        <v/>
      </c>
      <c r="Q2205" s="19" t="str">
        <f t="shared" si="103"/>
        <v/>
      </c>
      <c r="S2205" s="75">
        <f t="shared" si="104"/>
        <v>0</v>
      </c>
    </row>
    <row r="2206" spans="1:19" x14ac:dyDescent="0.25">
      <c r="A2206" s="55"/>
      <c r="B2206" s="111"/>
      <c r="C2206" s="112"/>
      <c r="D2206" s="113"/>
      <c r="E2206" s="113"/>
      <c r="F2206" s="112"/>
      <c r="G2206" s="114"/>
      <c r="H2206" s="115"/>
      <c r="I2206" s="55"/>
      <c r="L2206" s="53" t="str">
        <f>IF(OR(F2206="", G2206=""), "", IFERROR(INDEX('Sub Contractors'!$C$11:$C$49, MATCH(F2206, 'Sub Contractors'!$B$11:$B$49, 0)), ""))</f>
        <v/>
      </c>
      <c r="M2206" s="44" t="str">
        <f t="shared" si="102"/>
        <v/>
      </c>
      <c r="O2206" s="19" t="str">
        <f>IF($B2206="", "", IF(OR($B2206&lt;'Intro &amp; Setup'!$BS$4, $B2206&gt;'Intro &amp; Setup'!$BS$2), "X", ""))</f>
        <v/>
      </c>
      <c r="Q2206" s="19" t="str">
        <f t="shared" si="103"/>
        <v/>
      </c>
      <c r="S2206" s="75">
        <f t="shared" si="104"/>
        <v>0</v>
      </c>
    </row>
    <row r="2207" spans="1:19" x14ac:dyDescent="0.25">
      <c r="A2207" s="55"/>
      <c r="B2207" s="111"/>
      <c r="C2207" s="112"/>
      <c r="D2207" s="113"/>
      <c r="E2207" s="113"/>
      <c r="F2207" s="112"/>
      <c r="G2207" s="114"/>
      <c r="H2207" s="115"/>
      <c r="I2207" s="55"/>
      <c r="L2207" s="53" t="str">
        <f>IF(OR(F2207="", G2207=""), "", IFERROR(INDEX('Sub Contractors'!$C$11:$C$49, MATCH(F2207, 'Sub Contractors'!$B$11:$B$49, 0)), ""))</f>
        <v/>
      </c>
      <c r="M2207" s="44" t="str">
        <f t="shared" si="102"/>
        <v/>
      </c>
      <c r="O2207" s="19" t="str">
        <f>IF($B2207="", "", IF(OR($B2207&lt;'Intro &amp; Setup'!$BS$4, $B2207&gt;'Intro &amp; Setup'!$BS$2), "X", ""))</f>
        <v/>
      </c>
      <c r="Q2207" s="19" t="str">
        <f t="shared" si="103"/>
        <v/>
      </c>
      <c r="S2207" s="75">
        <f t="shared" si="104"/>
        <v>0</v>
      </c>
    </row>
    <row r="2208" spans="1:19" x14ac:dyDescent="0.25">
      <c r="A2208" s="55"/>
      <c r="B2208" s="111"/>
      <c r="C2208" s="112"/>
      <c r="D2208" s="113"/>
      <c r="E2208" s="113"/>
      <c r="F2208" s="112"/>
      <c r="G2208" s="114"/>
      <c r="H2208" s="115"/>
      <c r="I2208" s="55"/>
      <c r="L2208" s="53" t="str">
        <f>IF(OR(F2208="", G2208=""), "", IFERROR(INDEX('Sub Contractors'!$C$11:$C$49, MATCH(F2208, 'Sub Contractors'!$B$11:$B$49, 0)), ""))</f>
        <v/>
      </c>
      <c r="M2208" s="44" t="str">
        <f t="shared" si="102"/>
        <v/>
      </c>
      <c r="O2208" s="19" t="str">
        <f>IF($B2208="", "", IF(OR($B2208&lt;'Intro &amp; Setup'!$BS$4, $B2208&gt;'Intro &amp; Setup'!$BS$2), "X", ""))</f>
        <v/>
      </c>
      <c r="Q2208" s="19" t="str">
        <f t="shared" si="103"/>
        <v/>
      </c>
      <c r="S2208" s="75">
        <f t="shared" si="104"/>
        <v>0</v>
      </c>
    </row>
    <row r="2209" spans="1:19" x14ac:dyDescent="0.25">
      <c r="A2209" s="55"/>
      <c r="B2209" s="111"/>
      <c r="C2209" s="112"/>
      <c r="D2209" s="113"/>
      <c r="E2209" s="113"/>
      <c r="F2209" s="112"/>
      <c r="G2209" s="114"/>
      <c r="H2209" s="115"/>
      <c r="I2209" s="55"/>
      <c r="L2209" s="53" t="str">
        <f>IF(OR(F2209="", G2209=""), "", IFERROR(INDEX('Sub Contractors'!$C$11:$C$49, MATCH(F2209, 'Sub Contractors'!$B$11:$B$49, 0)), ""))</f>
        <v/>
      </c>
      <c r="M2209" s="44" t="str">
        <f t="shared" si="102"/>
        <v/>
      </c>
      <c r="O2209" s="19" t="str">
        <f>IF($B2209="", "", IF(OR($B2209&lt;'Intro &amp; Setup'!$BS$4, $B2209&gt;'Intro &amp; Setup'!$BS$2), "X", ""))</f>
        <v/>
      </c>
      <c r="Q2209" s="19" t="str">
        <f t="shared" si="103"/>
        <v/>
      </c>
      <c r="S2209" s="75">
        <f t="shared" si="104"/>
        <v>0</v>
      </c>
    </row>
    <row r="2210" spans="1:19" x14ac:dyDescent="0.25">
      <c r="A2210" s="55"/>
      <c r="B2210" s="111"/>
      <c r="C2210" s="112"/>
      <c r="D2210" s="113"/>
      <c r="E2210" s="113"/>
      <c r="F2210" s="112"/>
      <c r="G2210" s="114"/>
      <c r="H2210" s="115"/>
      <c r="I2210" s="55"/>
      <c r="L2210" s="53" t="str">
        <f>IF(OR(F2210="", G2210=""), "", IFERROR(INDEX('Sub Contractors'!$C$11:$C$49, MATCH(F2210, 'Sub Contractors'!$B$11:$B$49, 0)), ""))</f>
        <v/>
      </c>
      <c r="M2210" s="44" t="str">
        <f t="shared" si="102"/>
        <v/>
      </c>
      <c r="O2210" s="19" t="str">
        <f>IF($B2210="", "", IF(OR($B2210&lt;'Intro &amp; Setup'!$BS$4, $B2210&gt;'Intro &amp; Setup'!$BS$2), "X", ""))</f>
        <v/>
      </c>
      <c r="Q2210" s="19" t="str">
        <f t="shared" si="103"/>
        <v/>
      </c>
      <c r="S2210" s="75">
        <f t="shared" si="104"/>
        <v>0</v>
      </c>
    </row>
    <row r="2211" spans="1:19" x14ac:dyDescent="0.25">
      <c r="A2211" s="55"/>
      <c r="B2211" s="111"/>
      <c r="C2211" s="112"/>
      <c r="D2211" s="113"/>
      <c r="E2211" s="113"/>
      <c r="F2211" s="112"/>
      <c r="G2211" s="114"/>
      <c r="H2211" s="115"/>
      <c r="I2211" s="55"/>
      <c r="L2211" s="53" t="str">
        <f>IF(OR(F2211="", G2211=""), "", IFERROR(INDEX('Sub Contractors'!$C$11:$C$49, MATCH(F2211, 'Sub Contractors'!$B$11:$B$49, 0)), ""))</f>
        <v/>
      </c>
      <c r="M2211" s="44" t="str">
        <f t="shared" si="102"/>
        <v/>
      </c>
      <c r="O2211" s="19" t="str">
        <f>IF($B2211="", "", IF(OR($B2211&lt;'Intro &amp; Setup'!$BS$4, $B2211&gt;'Intro &amp; Setup'!$BS$2), "X", ""))</f>
        <v/>
      </c>
      <c r="Q2211" s="19" t="str">
        <f t="shared" si="103"/>
        <v/>
      </c>
      <c r="S2211" s="75">
        <f t="shared" si="104"/>
        <v>0</v>
      </c>
    </row>
    <row r="2212" spans="1:19" x14ac:dyDescent="0.25">
      <c r="A2212" s="55"/>
      <c r="B2212" s="111"/>
      <c r="C2212" s="112"/>
      <c r="D2212" s="113"/>
      <c r="E2212" s="113"/>
      <c r="F2212" s="112"/>
      <c r="G2212" s="114"/>
      <c r="H2212" s="115"/>
      <c r="I2212" s="55"/>
      <c r="L2212" s="53" t="str">
        <f>IF(OR(F2212="", G2212=""), "", IFERROR(INDEX('Sub Contractors'!$C$11:$C$49, MATCH(F2212, 'Sub Contractors'!$B$11:$B$49, 0)), ""))</f>
        <v/>
      </c>
      <c r="M2212" s="44" t="str">
        <f t="shared" si="102"/>
        <v/>
      </c>
      <c r="O2212" s="19" t="str">
        <f>IF($B2212="", "", IF(OR($B2212&lt;'Intro &amp; Setup'!$BS$4, $B2212&gt;'Intro &amp; Setup'!$BS$2), "X", ""))</f>
        <v/>
      </c>
      <c r="Q2212" s="19" t="str">
        <f t="shared" si="103"/>
        <v/>
      </c>
      <c r="S2212" s="75">
        <f t="shared" si="104"/>
        <v>0</v>
      </c>
    </row>
    <row r="2213" spans="1:19" x14ac:dyDescent="0.25">
      <c r="A2213" s="55"/>
      <c r="B2213" s="111"/>
      <c r="C2213" s="112"/>
      <c r="D2213" s="113"/>
      <c r="E2213" s="113"/>
      <c r="F2213" s="112"/>
      <c r="G2213" s="114"/>
      <c r="H2213" s="115"/>
      <c r="I2213" s="55"/>
      <c r="L2213" s="53" t="str">
        <f>IF(OR(F2213="", G2213=""), "", IFERROR(INDEX('Sub Contractors'!$C$11:$C$49, MATCH(F2213, 'Sub Contractors'!$B$11:$B$49, 0)), ""))</f>
        <v/>
      </c>
      <c r="M2213" s="44" t="str">
        <f t="shared" si="102"/>
        <v/>
      </c>
      <c r="O2213" s="19" t="str">
        <f>IF($B2213="", "", IF(OR($B2213&lt;'Intro &amp; Setup'!$BS$4, $B2213&gt;'Intro &amp; Setup'!$BS$2), "X", ""))</f>
        <v/>
      </c>
      <c r="Q2213" s="19" t="str">
        <f t="shared" si="103"/>
        <v/>
      </c>
      <c r="S2213" s="75">
        <f t="shared" si="104"/>
        <v>0</v>
      </c>
    </row>
    <row r="2214" spans="1:19" x14ac:dyDescent="0.25">
      <c r="A2214" s="55"/>
      <c r="B2214" s="111"/>
      <c r="C2214" s="112"/>
      <c r="D2214" s="113"/>
      <c r="E2214" s="113"/>
      <c r="F2214" s="112"/>
      <c r="G2214" s="114"/>
      <c r="H2214" s="115"/>
      <c r="I2214" s="55"/>
      <c r="L2214" s="53" t="str">
        <f>IF(OR(F2214="", G2214=""), "", IFERROR(INDEX('Sub Contractors'!$C$11:$C$49, MATCH(F2214, 'Sub Contractors'!$B$11:$B$49, 0)), ""))</f>
        <v/>
      </c>
      <c r="M2214" s="44" t="str">
        <f t="shared" si="102"/>
        <v/>
      </c>
      <c r="O2214" s="19" t="str">
        <f>IF($B2214="", "", IF(OR($B2214&lt;'Intro &amp; Setup'!$BS$4, $B2214&gt;'Intro &amp; Setup'!$BS$2), "X", ""))</f>
        <v/>
      </c>
      <c r="Q2214" s="19" t="str">
        <f t="shared" si="103"/>
        <v/>
      </c>
      <c r="S2214" s="75">
        <f t="shared" si="104"/>
        <v>0</v>
      </c>
    </row>
    <row r="2215" spans="1:19" x14ac:dyDescent="0.25">
      <c r="A2215" s="55"/>
      <c r="B2215" s="111"/>
      <c r="C2215" s="112"/>
      <c r="D2215" s="113"/>
      <c r="E2215" s="113"/>
      <c r="F2215" s="112"/>
      <c r="G2215" s="114"/>
      <c r="H2215" s="115"/>
      <c r="I2215" s="55"/>
      <c r="L2215" s="53" t="str">
        <f>IF(OR(F2215="", G2215=""), "", IFERROR(INDEX('Sub Contractors'!$C$11:$C$49, MATCH(F2215, 'Sub Contractors'!$B$11:$B$49, 0)), ""))</f>
        <v/>
      </c>
      <c r="M2215" s="44" t="str">
        <f t="shared" si="102"/>
        <v/>
      </c>
      <c r="O2215" s="19" t="str">
        <f>IF($B2215="", "", IF(OR($B2215&lt;'Intro &amp; Setup'!$BS$4, $B2215&gt;'Intro &amp; Setup'!$BS$2), "X", ""))</f>
        <v/>
      </c>
      <c r="Q2215" s="19" t="str">
        <f t="shared" si="103"/>
        <v/>
      </c>
      <c r="S2215" s="75">
        <f t="shared" si="104"/>
        <v>0</v>
      </c>
    </row>
    <row r="2216" spans="1:19" x14ac:dyDescent="0.25">
      <c r="A2216" s="55"/>
      <c r="B2216" s="111"/>
      <c r="C2216" s="112"/>
      <c r="D2216" s="113"/>
      <c r="E2216" s="113"/>
      <c r="F2216" s="112"/>
      <c r="G2216" s="114"/>
      <c r="H2216" s="115"/>
      <c r="I2216" s="55"/>
      <c r="L2216" s="53" t="str">
        <f>IF(OR(F2216="", G2216=""), "", IFERROR(INDEX('Sub Contractors'!$C$11:$C$49, MATCH(F2216, 'Sub Contractors'!$B$11:$B$49, 0)), ""))</f>
        <v/>
      </c>
      <c r="M2216" s="44" t="str">
        <f t="shared" si="102"/>
        <v/>
      </c>
      <c r="O2216" s="19" t="str">
        <f>IF($B2216="", "", IF(OR($B2216&lt;'Intro &amp; Setup'!$BS$4, $B2216&gt;'Intro &amp; Setup'!$BS$2), "X", ""))</f>
        <v/>
      </c>
      <c r="Q2216" s="19" t="str">
        <f t="shared" si="103"/>
        <v/>
      </c>
      <c r="S2216" s="75">
        <f t="shared" si="104"/>
        <v>0</v>
      </c>
    </row>
    <row r="2217" spans="1:19" x14ac:dyDescent="0.25">
      <c r="A2217" s="55"/>
      <c r="B2217" s="111"/>
      <c r="C2217" s="112"/>
      <c r="D2217" s="113"/>
      <c r="E2217" s="113"/>
      <c r="F2217" s="112"/>
      <c r="G2217" s="114"/>
      <c r="H2217" s="115"/>
      <c r="I2217" s="55"/>
      <c r="L2217" s="53" t="str">
        <f>IF(OR(F2217="", G2217=""), "", IFERROR(INDEX('Sub Contractors'!$C$11:$C$49, MATCH(F2217, 'Sub Contractors'!$B$11:$B$49, 0)), ""))</f>
        <v/>
      </c>
      <c r="M2217" s="44" t="str">
        <f t="shared" si="102"/>
        <v/>
      </c>
      <c r="O2217" s="19" t="str">
        <f>IF($B2217="", "", IF(OR($B2217&lt;'Intro &amp; Setup'!$BS$4, $B2217&gt;'Intro &amp; Setup'!$BS$2), "X", ""))</f>
        <v/>
      </c>
      <c r="Q2217" s="19" t="str">
        <f t="shared" si="103"/>
        <v/>
      </c>
      <c r="S2217" s="75">
        <f t="shared" si="104"/>
        <v>0</v>
      </c>
    </row>
    <row r="2218" spans="1:19" x14ac:dyDescent="0.25">
      <c r="A2218" s="55"/>
      <c r="B2218" s="111"/>
      <c r="C2218" s="112"/>
      <c r="D2218" s="113"/>
      <c r="E2218" s="113"/>
      <c r="F2218" s="112"/>
      <c r="G2218" s="114"/>
      <c r="H2218" s="115"/>
      <c r="I2218" s="55"/>
      <c r="L2218" s="53" t="str">
        <f>IF(OR(F2218="", G2218=""), "", IFERROR(INDEX('Sub Contractors'!$C$11:$C$49, MATCH(F2218, 'Sub Contractors'!$B$11:$B$49, 0)), ""))</f>
        <v/>
      </c>
      <c r="M2218" s="44" t="str">
        <f t="shared" si="102"/>
        <v/>
      </c>
      <c r="O2218" s="19" t="str">
        <f>IF($B2218="", "", IF(OR($B2218&lt;'Intro &amp; Setup'!$BS$4, $B2218&gt;'Intro &amp; Setup'!$BS$2), "X", ""))</f>
        <v/>
      </c>
      <c r="Q2218" s="19" t="str">
        <f t="shared" si="103"/>
        <v/>
      </c>
      <c r="S2218" s="75">
        <f t="shared" si="104"/>
        <v>0</v>
      </c>
    </row>
    <row r="2219" spans="1:19" x14ac:dyDescent="0.25">
      <c r="A2219" s="55"/>
      <c r="B2219" s="111"/>
      <c r="C2219" s="112"/>
      <c r="D2219" s="113"/>
      <c r="E2219" s="113"/>
      <c r="F2219" s="112"/>
      <c r="G2219" s="114"/>
      <c r="H2219" s="115"/>
      <c r="I2219" s="55"/>
      <c r="L2219" s="53" t="str">
        <f>IF(OR(F2219="", G2219=""), "", IFERROR(INDEX('Sub Contractors'!$C$11:$C$49, MATCH(F2219, 'Sub Contractors'!$B$11:$B$49, 0)), ""))</f>
        <v/>
      </c>
      <c r="M2219" s="44" t="str">
        <f t="shared" si="102"/>
        <v/>
      </c>
      <c r="O2219" s="19" t="str">
        <f>IF($B2219="", "", IF(OR($B2219&lt;'Intro &amp; Setup'!$BS$4, $B2219&gt;'Intro &amp; Setup'!$BS$2), "X", ""))</f>
        <v/>
      </c>
      <c r="Q2219" s="19" t="str">
        <f t="shared" si="103"/>
        <v/>
      </c>
      <c r="S2219" s="75">
        <f t="shared" si="104"/>
        <v>0</v>
      </c>
    </row>
    <row r="2220" spans="1:19" x14ac:dyDescent="0.25">
      <c r="A2220" s="55"/>
      <c r="B2220" s="111"/>
      <c r="C2220" s="112"/>
      <c r="D2220" s="113"/>
      <c r="E2220" s="113"/>
      <c r="F2220" s="112"/>
      <c r="G2220" s="114"/>
      <c r="H2220" s="115"/>
      <c r="I2220" s="55"/>
      <c r="L2220" s="53" t="str">
        <f>IF(OR(F2220="", G2220=""), "", IFERROR(INDEX('Sub Contractors'!$C$11:$C$49, MATCH(F2220, 'Sub Contractors'!$B$11:$B$49, 0)), ""))</f>
        <v/>
      </c>
      <c r="M2220" s="44" t="str">
        <f t="shared" si="102"/>
        <v/>
      </c>
      <c r="O2220" s="19" t="str">
        <f>IF($B2220="", "", IF(OR($B2220&lt;'Intro &amp; Setup'!$BS$4, $B2220&gt;'Intro &amp; Setup'!$BS$2), "X", ""))</f>
        <v/>
      </c>
      <c r="Q2220" s="19" t="str">
        <f t="shared" si="103"/>
        <v/>
      </c>
      <c r="S2220" s="75">
        <f t="shared" si="104"/>
        <v>0</v>
      </c>
    </row>
    <row r="2221" spans="1:19" x14ac:dyDescent="0.25">
      <c r="A2221" s="55"/>
      <c r="B2221" s="111"/>
      <c r="C2221" s="112"/>
      <c r="D2221" s="113"/>
      <c r="E2221" s="113"/>
      <c r="F2221" s="112"/>
      <c r="G2221" s="114"/>
      <c r="H2221" s="115"/>
      <c r="I2221" s="55"/>
      <c r="L2221" s="53" t="str">
        <f>IF(OR(F2221="", G2221=""), "", IFERROR(INDEX('Sub Contractors'!$C$11:$C$49, MATCH(F2221, 'Sub Contractors'!$B$11:$B$49, 0)), ""))</f>
        <v/>
      </c>
      <c r="M2221" s="44" t="str">
        <f t="shared" si="102"/>
        <v/>
      </c>
      <c r="O2221" s="19" t="str">
        <f>IF($B2221="", "", IF(OR($B2221&lt;'Intro &amp; Setup'!$BS$4, $B2221&gt;'Intro &amp; Setup'!$BS$2), "X", ""))</f>
        <v/>
      </c>
      <c r="Q2221" s="19" t="str">
        <f t="shared" si="103"/>
        <v/>
      </c>
      <c r="S2221" s="75">
        <f t="shared" si="104"/>
        <v>0</v>
      </c>
    </row>
    <row r="2222" spans="1:19" x14ac:dyDescent="0.25">
      <c r="A2222" s="55"/>
      <c r="B2222" s="111"/>
      <c r="C2222" s="112"/>
      <c r="D2222" s="113"/>
      <c r="E2222" s="113"/>
      <c r="F2222" s="112"/>
      <c r="G2222" s="114"/>
      <c r="H2222" s="115"/>
      <c r="I2222" s="55"/>
      <c r="L2222" s="53" t="str">
        <f>IF(OR(F2222="", G2222=""), "", IFERROR(INDEX('Sub Contractors'!$C$11:$C$49, MATCH(F2222, 'Sub Contractors'!$B$11:$B$49, 0)), ""))</f>
        <v/>
      </c>
      <c r="M2222" s="44" t="str">
        <f t="shared" si="102"/>
        <v/>
      </c>
      <c r="O2222" s="19" t="str">
        <f>IF($B2222="", "", IF(OR($B2222&lt;'Intro &amp; Setup'!$BS$4, $B2222&gt;'Intro &amp; Setup'!$BS$2), "X", ""))</f>
        <v/>
      </c>
      <c r="Q2222" s="19" t="str">
        <f t="shared" si="103"/>
        <v/>
      </c>
      <c r="S2222" s="75">
        <f t="shared" si="104"/>
        <v>0</v>
      </c>
    </row>
    <row r="2223" spans="1:19" x14ac:dyDescent="0.25">
      <c r="A2223" s="55"/>
      <c r="B2223" s="111"/>
      <c r="C2223" s="112"/>
      <c r="D2223" s="113"/>
      <c r="E2223" s="113"/>
      <c r="F2223" s="112"/>
      <c r="G2223" s="114"/>
      <c r="H2223" s="115"/>
      <c r="I2223" s="55"/>
      <c r="L2223" s="53" t="str">
        <f>IF(OR(F2223="", G2223=""), "", IFERROR(INDEX('Sub Contractors'!$C$11:$C$49, MATCH(F2223, 'Sub Contractors'!$B$11:$B$49, 0)), ""))</f>
        <v/>
      </c>
      <c r="M2223" s="44" t="str">
        <f t="shared" si="102"/>
        <v/>
      </c>
      <c r="O2223" s="19" t="str">
        <f>IF($B2223="", "", IF(OR($B2223&lt;'Intro &amp; Setup'!$BS$4, $B2223&gt;'Intro &amp; Setup'!$BS$2), "X", ""))</f>
        <v/>
      </c>
      <c r="Q2223" s="19" t="str">
        <f t="shared" si="103"/>
        <v/>
      </c>
      <c r="S2223" s="75">
        <f t="shared" si="104"/>
        <v>0</v>
      </c>
    </row>
    <row r="2224" spans="1:19" x14ac:dyDescent="0.25">
      <c r="A2224" s="55"/>
      <c r="B2224" s="111"/>
      <c r="C2224" s="112"/>
      <c r="D2224" s="113"/>
      <c r="E2224" s="113"/>
      <c r="F2224" s="112"/>
      <c r="G2224" s="114"/>
      <c r="H2224" s="115"/>
      <c r="I2224" s="55"/>
      <c r="L2224" s="53" t="str">
        <f>IF(OR(F2224="", G2224=""), "", IFERROR(INDEX('Sub Contractors'!$C$11:$C$49, MATCH(F2224, 'Sub Contractors'!$B$11:$B$49, 0)), ""))</f>
        <v/>
      </c>
      <c r="M2224" s="44" t="str">
        <f t="shared" si="102"/>
        <v/>
      </c>
      <c r="O2224" s="19" t="str">
        <f>IF($B2224="", "", IF(OR($B2224&lt;'Intro &amp; Setup'!$BS$4, $B2224&gt;'Intro &amp; Setup'!$BS$2), "X", ""))</f>
        <v/>
      </c>
      <c r="Q2224" s="19" t="str">
        <f t="shared" si="103"/>
        <v/>
      </c>
      <c r="S2224" s="75">
        <f t="shared" si="104"/>
        <v>0</v>
      </c>
    </row>
    <row r="2225" spans="1:19" x14ac:dyDescent="0.25">
      <c r="A2225" s="55"/>
      <c r="B2225" s="111"/>
      <c r="C2225" s="112"/>
      <c r="D2225" s="113"/>
      <c r="E2225" s="113"/>
      <c r="F2225" s="112"/>
      <c r="G2225" s="114"/>
      <c r="H2225" s="115"/>
      <c r="I2225" s="55"/>
      <c r="L2225" s="53" t="str">
        <f>IF(OR(F2225="", G2225=""), "", IFERROR(INDEX('Sub Contractors'!$C$11:$C$49, MATCH(F2225, 'Sub Contractors'!$B$11:$B$49, 0)), ""))</f>
        <v/>
      </c>
      <c r="M2225" s="44" t="str">
        <f t="shared" si="102"/>
        <v/>
      </c>
      <c r="O2225" s="19" t="str">
        <f>IF($B2225="", "", IF(OR($B2225&lt;'Intro &amp; Setup'!$BS$4, $B2225&gt;'Intro &amp; Setup'!$BS$2), "X", ""))</f>
        <v/>
      </c>
      <c r="Q2225" s="19" t="str">
        <f t="shared" si="103"/>
        <v/>
      </c>
      <c r="S2225" s="75">
        <f t="shared" si="104"/>
        <v>0</v>
      </c>
    </row>
    <row r="2226" spans="1:19" x14ac:dyDescent="0.25">
      <c r="A2226" s="55"/>
      <c r="B2226" s="111"/>
      <c r="C2226" s="112"/>
      <c r="D2226" s="113"/>
      <c r="E2226" s="113"/>
      <c r="F2226" s="112"/>
      <c r="G2226" s="114"/>
      <c r="H2226" s="115"/>
      <c r="I2226" s="55"/>
      <c r="L2226" s="53" t="str">
        <f>IF(OR(F2226="", G2226=""), "", IFERROR(INDEX('Sub Contractors'!$C$11:$C$49, MATCH(F2226, 'Sub Contractors'!$B$11:$B$49, 0)), ""))</f>
        <v/>
      </c>
      <c r="M2226" s="44" t="str">
        <f t="shared" si="102"/>
        <v/>
      </c>
      <c r="O2226" s="19" t="str">
        <f>IF($B2226="", "", IF(OR($B2226&lt;'Intro &amp; Setup'!$BS$4, $B2226&gt;'Intro &amp; Setup'!$BS$2), "X", ""))</f>
        <v/>
      </c>
      <c r="Q2226" s="19" t="str">
        <f t="shared" si="103"/>
        <v/>
      </c>
      <c r="S2226" s="75">
        <f t="shared" si="104"/>
        <v>0</v>
      </c>
    </row>
    <row r="2227" spans="1:19" x14ac:dyDescent="0.25">
      <c r="A2227" s="55"/>
      <c r="B2227" s="111"/>
      <c r="C2227" s="112"/>
      <c r="D2227" s="113"/>
      <c r="E2227" s="113"/>
      <c r="F2227" s="112"/>
      <c r="G2227" s="114"/>
      <c r="H2227" s="115"/>
      <c r="I2227" s="55"/>
      <c r="L2227" s="53" t="str">
        <f>IF(OR(F2227="", G2227=""), "", IFERROR(INDEX('Sub Contractors'!$C$11:$C$49, MATCH(F2227, 'Sub Contractors'!$B$11:$B$49, 0)), ""))</f>
        <v/>
      </c>
      <c r="M2227" s="44" t="str">
        <f t="shared" si="102"/>
        <v/>
      </c>
      <c r="O2227" s="19" t="str">
        <f>IF($B2227="", "", IF(OR($B2227&lt;'Intro &amp; Setup'!$BS$4, $B2227&gt;'Intro &amp; Setup'!$BS$2), "X", ""))</f>
        <v/>
      </c>
      <c r="Q2227" s="19" t="str">
        <f t="shared" si="103"/>
        <v/>
      </c>
      <c r="S2227" s="75">
        <f t="shared" si="104"/>
        <v>0</v>
      </c>
    </row>
    <row r="2228" spans="1:19" x14ac:dyDescent="0.25">
      <c r="A2228" s="55"/>
      <c r="B2228" s="111"/>
      <c r="C2228" s="112"/>
      <c r="D2228" s="113"/>
      <c r="E2228" s="113"/>
      <c r="F2228" s="112"/>
      <c r="G2228" s="114"/>
      <c r="H2228" s="115"/>
      <c r="I2228" s="55"/>
      <c r="L2228" s="53" t="str">
        <f>IF(OR(F2228="", G2228=""), "", IFERROR(INDEX('Sub Contractors'!$C$11:$C$49, MATCH(F2228, 'Sub Contractors'!$B$11:$B$49, 0)), ""))</f>
        <v/>
      </c>
      <c r="M2228" s="44" t="str">
        <f t="shared" si="102"/>
        <v/>
      </c>
      <c r="O2228" s="19" t="str">
        <f>IF($B2228="", "", IF(OR($B2228&lt;'Intro &amp; Setup'!$BS$4, $B2228&gt;'Intro &amp; Setup'!$BS$2), "X", ""))</f>
        <v/>
      </c>
      <c r="Q2228" s="19" t="str">
        <f t="shared" si="103"/>
        <v/>
      </c>
      <c r="S2228" s="75">
        <f t="shared" si="104"/>
        <v>0</v>
      </c>
    </row>
    <row r="2229" spans="1:19" x14ac:dyDescent="0.25">
      <c r="A2229" s="55"/>
      <c r="B2229" s="111"/>
      <c r="C2229" s="112"/>
      <c r="D2229" s="113"/>
      <c r="E2229" s="113"/>
      <c r="F2229" s="112"/>
      <c r="G2229" s="114"/>
      <c r="H2229" s="115"/>
      <c r="I2229" s="55"/>
      <c r="L2229" s="53" t="str">
        <f>IF(OR(F2229="", G2229=""), "", IFERROR(INDEX('Sub Contractors'!$C$11:$C$49, MATCH(F2229, 'Sub Contractors'!$B$11:$B$49, 0)), ""))</f>
        <v/>
      </c>
      <c r="M2229" s="44" t="str">
        <f t="shared" si="102"/>
        <v/>
      </c>
      <c r="O2229" s="19" t="str">
        <f>IF($B2229="", "", IF(OR($B2229&lt;'Intro &amp; Setup'!$BS$4, $B2229&gt;'Intro &amp; Setup'!$BS$2), "X", ""))</f>
        <v/>
      </c>
      <c r="Q2229" s="19" t="str">
        <f t="shared" si="103"/>
        <v/>
      </c>
      <c r="S2229" s="75">
        <f t="shared" si="104"/>
        <v>0</v>
      </c>
    </row>
    <row r="2230" spans="1:19" x14ac:dyDescent="0.25">
      <c r="A2230" s="55"/>
      <c r="B2230" s="111"/>
      <c r="C2230" s="112"/>
      <c r="D2230" s="113"/>
      <c r="E2230" s="113"/>
      <c r="F2230" s="112"/>
      <c r="G2230" s="114"/>
      <c r="H2230" s="115"/>
      <c r="I2230" s="55"/>
      <c r="L2230" s="53" t="str">
        <f>IF(OR(F2230="", G2230=""), "", IFERROR(INDEX('Sub Contractors'!$C$11:$C$49, MATCH(F2230, 'Sub Contractors'!$B$11:$B$49, 0)), ""))</f>
        <v/>
      </c>
      <c r="M2230" s="44" t="str">
        <f t="shared" si="102"/>
        <v/>
      </c>
      <c r="O2230" s="19" t="str">
        <f>IF($B2230="", "", IF(OR($B2230&lt;'Intro &amp; Setup'!$BS$4, $B2230&gt;'Intro &amp; Setup'!$BS$2), "X", ""))</f>
        <v/>
      </c>
      <c r="Q2230" s="19" t="str">
        <f t="shared" si="103"/>
        <v/>
      </c>
      <c r="S2230" s="75">
        <f t="shared" si="104"/>
        <v>0</v>
      </c>
    </row>
    <row r="2231" spans="1:19" x14ac:dyDescent="0.25">
      <c r="A2231" s="55"/>
      <c r="B2231" s="111"/>
      <c r="C2231" s="112"/>
      <c r="D2231" s="113"/>
      <c r="E2231" s="113"/>
      <c r="F2231" s="112"/>
      <c r="G2231" s="114"/>
      <c r="H2231" s="115"/>
      <c r="I2231" s="55"/>
      <c r="L2231" s="53" t="str">
        <f>IF(OR(F2231="", G2231=""), "", IFERROR(INDEX('Sub Contractors'!$C$11:$C$49, MATCH(F2231, 'Sub Contractors'!$B$11:$B$49, 0)), ""))</f>
        <v/>
      </c>
      <c r="M2231" s="44" t="str">
        <f t="shared" si="102"/>
        <v/>
      </c>
      <c r="O2231" s="19" t="str">
        <f>IF($B2231="", "", IF(OR($B2231&lt;'Intro &amp; Setup'!$BS$4, $B2231&gt;'Intro &amp; Setup'!$BS$2), "X", ""))</f>
        <v/>
      </c>
      <c r="Q2231" s="19" t="str">
        <f t="shared" si="103"/>
        <v/>
      </c>
      <c r="S2231" s="75">
        <f t="shared" si="104"/>
        <v>0</v>
      </c>
    </row>
    <row r="2232" spans="1:19" x14ac:dyDescent="0.25">
      <c r="A2232" s="55"/>
      <c r="B2232" s="111"/>
      <c r="C2232" s="112"/>
      <c r="D2232" s="113"/>
      <c r="E2232" s="113"/>
      <c r="F2232" s="112"/>
      <c r="G2232" s="114"/>
      <c r="H2232" s="115"/>
      <c r="I2232" s="55"/>
      <c r="L2232" s="53" t="str">
        <f>IF(OR(F2232="", G2232=""), "", IFERROR(INDEX('Sub Contractors'!$C$11:$C$49, MATCH(F2232, 'Sub Contractors'!$B$11:$B$49, 0)), ""))</f>
        <v/>
      </c>
      <c r="M2232" s="44" t="str">
        <f t="shared" si="102"/>
        <v/>
      </c>
      <c r="O2232" s="19" t="str">
        <f>IF($B2232="", "", IF(OR($B2232&lt;'Intro &amp; Setup'!$BS$4, $B2232&gt;'Intro &amp; Setup'!$BS$2), "X", ""))</f>
        <v/>
      </c>
      <c r="Q2232" s="19" t="str">
        <f t="shared" si="103"/>
        <v/>
      </c>
      <c r="S2232" s="75">
        <f t="shared" si="104"/>
        <v>0</v>
      </c>
    </row>
    <row r="2233" spans="1:19" x14ac:dyDescent="0.25">
      <c r="A2233" s="55"/>
      <c r="B2233" s="111"/>
      <c r="C2233" s="112"/>
      <c r="D2233" s="113"/>
      <c r="E2233" s="113"/>
      <c r="F2233" s="112"/>
      <c r="G2233" s="114"/>
      <c r="H2233" s="115"/>
      <c r="I2233" s="55"/>
      <c r="L2233" s="53" t="str">
        <f>IF(OR(F2233="", G2233=""), "", IFERROR(INDEX('Sub Contractors'!$C$11:$C$49, MATCH(F2233, 'Sub Contractors'!$B$11:$B$49, 0)), ""))</f>
        <v/>
      </c>
      <c r="M2233" s="44" t="str">
        <f t="shared" si="102"/>
        <v/>
      </c>
      <c r="O2233" s="19" t="str">
        <f>IF($B2233="", "", IF(OR($B2233&lt;'Intro &amp; Setup'!$BS$4, $B2233&gt;'Intro &amp; Setup'!$BS$2), "X", ""))</f>
        <v/>
      </c>
      <c r="Q2233" s="19" t="str">
        <f t="shared" si="103"/>
        <v/>
      </c>
      <c r="S2233" s="75">
        <f t="shared" si="104"/>
        <v>0</v>
      </c>
    </row>
    <row r="2234" spans="1:19" x14ac:dyDescent="0.25">
      <c r="A2234" s="55"/>
      <c r="B2234" s="111"/>
      <c r="C2234" s="112"/>
      <c r="D2234" s="113"/>
      <c r="E2234" s="113"/>
      <c r="F2234" s="112"/>
      <c r="G2234" s="114"/>
      <c r="H2234" s="115"/>
      <c r="I2234" s="55"/>
      <c r="L2234" s="53" t="str">
        <f>IF(OR(F2234="", G2234=""), "", IFERROR(INDEX('Sub Contractors'!$C$11:$C$49, MATCH(F2234, 'Sub Contractors'!$B$11:$B$49, 0)), ""))</f>
        <v/>
      </c>
      <c r="M2234" s="44" t="str">
        <f t="shared" si="102"/>
        <v/>
      </c>
      <c r="O2234" s="19" t="str">
        <f>IF($B2234="", "", IF(OR($B2234&lt;'Intro &amp; Setup'!$BS$4, $B2234&gt;'Intro &amp; Setup'!$BS$2), "X", ""))</f>
        <v/>
      </c>
      <c r="Q2234" s="19" t="str">
        <f t="shared" si="103"/>
        <v/>
      </c>
      <c r="S2234" s="75">
        <f t="shared" si="104"/>
        <v>0</v>
      </c>
    </row>
    <row r="2235" spans="1:19" x14ac:dyDescent="0.25">
      <c r="A2235" s="55"/>
      <c r="B2235" s="111"/>
      <c r="C2235" s="112"/>
      <c r="D2235" s="113"/>
      <c r="E2235" s="113"/>
      <c r="F2235" s="112"/>
      <c r="G2235" s="114"/>
      <c r="H2235" s="115"/>
      <c r="I2235" s="55"/>
      <c r="L2235" s="53" t="str">
        <f>IF(OR(F2235="", G2235=""), "", IFERROR(INDEX('Sub Contractors'!$C$11:$C$49, MATCH(F2235, 'Sub Contractors'!$B$11:$B$49, 0)), ""))</f>
        <v/>
      </c>
      <c r="M2235" s="44" t="str">
        <f t="shared" si="102"/>
        <v/>
      </c>
      <c r="O2235" s="19" t="str">
        <f>IF($B2235="", "", IF(OR($B2235&lt;'Intro &amp; Setup'!$BS$4, $B2235&gt;'Intro &amp; Setup'!$BS$2), "X", ""))</f>
        <v/>
      </c>
      <c r="Q2235" s="19" t="str">
        <f t="shared" si="103"/>
        <v/>
      </c>
      <c r="S2235" s="75">
        <f t="shared" si="104"/>
        <v>0</v>
      </c>
    </row>
    <row r="2236" spans="1:19" x14ac:dyDescent="0.25">
      <c r="A2236" s="55"/>
      <c r="B2236" s="111"/>
      <c r="C2236" s="112"/>
      <c r="D2236" s="113"/>
      <c r="E2236" s="113"/>
      <c r="F2236" s="112"/>
      <c r="G2236" s="114"/>
      <c r="H2236" s="115"/>
      <c r="I2236" s="55"/>
      <c r="L2236" s="53" t="str">
        <f>IF(OR(F2236="", G2236=""), "", IFERROR(INDEX('Sub Contractors'!$C$11:$C$49, MATCH(F2236, 'Sub Contractors'!$B$11:$B$49, 0)), ""))</f>
        <v/>
      </c>
      <c r="M2236" s="44" t="str">
        <f t="shared" si="102"/>
        <v/>
      </c>
      <c r="O2236" s="19" t="str">
        <f>IF($B2236="", "", IF(OR($B2236&lt;'Intro &amp; Setup'!$BS$4, $B2236&gt;'Intro &amp; Setup'!$BS$2), "X", ""))</f>
        <v/>
      </c>
      <c r="Q2236" s="19" t="str">
        <f t="shared" si="103"/>
        <v/>
      </c>
      <c r="S2236" s="75">
        <f t="shared" si="104"/>
        <v>0</v>
      </c>
    </row>
    <row r="2237" spans="1:19" x14ac:dyDescent="0.25">
      <c r="A2237" s="55"/>
      <c r="B2237" s="111"/>
      <c r="C2237" s="112"/>
      <c r="D2237" s="113"/>
      <c r="E2237" s="113"/>
      <c r="F2237" s="112"/>
      <c r="G2237" s="114"/>
      <c r="H2237" s="115"/>
      <c r="I2237" s="55"/>
      <c r="L2237" s="53" t="str">
        <f>IF(OR(F2237="", G2237=""), "", IFERROR(INDEX('Sub Contractors'!$C$11:$C$49, MATCH(F2237, 'Sub Contractors'!$B$11:$B$49, 0)), ""))</f>
        <v/>
      </c>
      <c r="M2237" s="44" t="str">
        <f t="shared" si="102"/>
        <v/>
      </c>
      <c r="O2237" s="19" t="str">
        <f>IF($B2237="", "", IF(OR($B2237&lt;'Intro &amp; Setup'!$BS$4, $B2237&gt;'Intro &amp; Setup'!$BS$2), "X", ""))</f>
        <v/>
      </c>
      <c r="Q2237" s="19" t="str">
        <f t="shared" si="103"/>
        <v/>
      </c>
      <c r="S2237" s="75">
        <f t="shared" si="104"/>
        <v>0</v>
      </c>
    </row>
    <row r="2238" spans="1:19" x14ac:dyDescent="0.25">
      <c r="A2238" s="55"/>
      <c r="B2238" s="111"/>
      <c r="C2238" s="112"/>
      <c r="D2238" s="113"/>
      <c r="E2238" s="113"/>
      <c r="F2238" s="112"/>
      <c r="G2238" s="114"/>
      <c r="H2238" s="115"/>
      <c r="I2238" s="55"/>
      <c r="L2238" s="53" t="str">
        <f>IF(OR(F2238="", G2238=""), "", IFERROR(INDEX('Sub Contractors'!$C$11:$C$49, MATCH(F2238, 'Sub Contractors'!$B$11:$B$49, 0)), ""))</f>
        <v/>
      </c>
      <c r="M2238" s="44" t="str">
        <f t="shared" si="102"/>
        <v/>
      </c>
      <c r="O2238" s="19" t="str">
        <f>IF($B2238="", "", IF(OR($B2238&lt;'Intro &amp; Setup'!$BS$4, $B2238&gt;'Intro &amp; Setup'!$BS$2), "X", ""))</f>
        <v/>
      </c>
      <c r="Q2238" s="19" t="str">
        <f t="shared" si="103"/>
        <v/>
      </c>
      <c r="S2238" s="75">
        <f t="shared" si="104"/>
        <v>0</v>
      </c>
    </row>
    <row r="2239" spans="1:19" x14ac:dyDescent="0.25">
      <c r="A2239" s="55"/>
      <c r="B2239" s="111"/>
      <c r="C2239" s="112"/>
      <c r="D2239" s="113"/>
      <c r="E2239" s="113"/>
      <c r="F2239" s="112"/>
      <c r="G2239" s="114"/>
      <c r="H2239" s="115"/>
      <c r="I2239" s="55"/>
      <c r="L2239" s="53" t="str">
        <f>IF(OR(F2239="", G2239=""), "", IFERROR(INDEX('Sub Contractors'!$C$11:$C$49, MATCH(F2239, 'Sub Contractors'!$B$11:$B$49, 0)), ""))</f>
        <v/>
      </c>
      <c r="M2239" s="44" t="str">
        <f t="shared" si="102"/>
        <v/>
      </c>
      <c r="O2239" s="19" t="str">
        <f>IF($B2239="", "", IF(OR($B2239&lt;'Intro &amp; Setup'!$BS$4, $B2239&gt;'Intro &amp; Setup'!$BS$2), "X", ""))</f>
        <v/>
      </c>
      <c r="Q2239" s="19" t="str">
        <f t="shared" si="103"/>
        <v/>
      </c>
      <c r="S2239" s="75">
        <f t="shared" si="104"/>
        <v>0</v>
      </c>
    </row>
    <row r="2240" spans="1:19" x14ac:dyDescent="0.25">
      <c r="A2240" s="55"/>
      <c r="B2240" s="111"/>
      <c r="C2240" s="112"/>
      <c r="D2240" s="113"/>
      <c r="E2240" s="113"/>
      <c r="F2240" s="112"/>
      <c r="G2240" s="114"/>
      <c r="H2240" s="115"/>
      <c r="I2240" s="55"/>
      <c r="L2240" s="53" t="str">
        <f>IF(OR(F2240="", G2240=""), "", IFERROR(INDEX('Sub Contractors'!$C$11:$C$49, MATCH(F2240, 'Sub Contractors'!$B$11:$B$49, 0)), ""))</f>
        <v/>
      </c>
      <c r="M2240" s="44" t="str">
        <f t="shared" si="102"/>
        <v/>
      </c>
      <c r="O2240" s="19" t="str">
        <f>IF($B2240="", "", IF(OR($B2240&lt;'Intro &amp; Setup'!$BS$4, $B2240&gt;'Intro &amp; Setup'!$BS$2), "X", ""))</f>
        <v/>
      </c>
      <c r="Q2240" s="19" t="str">
        <f t="shared" si="103"/>
        <v/>
      </c>
      <c r="S2240" s="75">
        <f t="shared" si="104"/>
        <v>0</v>
      </c>
    </row>
    <row r="2241" spans="1:19" x14ac:dyDescent="0.25">
      <c r="A2241" s="55"/>
      <c r="B2241" s="111"/>
      <c r="C2241" s="112"/>
      <c r="D2241" s="113"/>
      <c r="E2241" s="113"/>
      <c r="F2241" s="112"/>
      <c r="G2241" s="114"/>
      <c r="H2241" s="115"/>
      <c r="I2241" s="55"/>
      <c r="L2241" s="53" t="str">
        <f>IF(OR(F2241="", G2241=""), "", IFERROR(INDEX('Sub Contractors'!$C$11:$C$49, MATCH(F2241, 'Sub Contractors'!$B$11:$B$49, 0)), ""))</f>
        <v/>
      </c>
      <c r="M2241" s="44" t="str">
        <f t="shared" si="102"/>
        <v/>
      </c>
      <c r="O2241" s="19" t="str">
        <f>IF($B2241="", "", IF(OR($B2241&lt;'Intro &amp; Setup'!$BS$4, $B2241&gt;'Intro &amp; Setup'!$BS$2), "X", ""))</f>
        <v/>
      </c>
      <c r="Q2241" s="19" t="str">
        <f t="shared" si="103"/>
        <v/>
      </c>
      <c r="S2241" s="75">
        <f t="shared" si="104"/>
        <v>0</v>
      </c>
    </row>
    <row r="2242" spans="1:19" x14ac:dyDescent="0.25">
      <c r="A2242" s="55"/>
      <c r="B2242" s="111"/>
      <c r="C2242" s="112"/>
      <c r="D2242" s="113"/>
      <c r="E2242" s="113"/>
      <c r="F2242" s="112"/>
      <c r="G2242" s="114"/>
      <c r="H2242" s="115"/>
      <c r="I2242" s="55"/>
      <c r="L2242" s="53" t="str">
        <f>IF(OR(F2242="", G2242=""), "", IFERROR(INDEX('Sub Contractors'!$C$11:$C$49, MATCH(F2242, 'Sub Contractors'!$B$11:$B$49, 0)), ""))</f>
        <v/>
      </c>
      <c r="M2242" s="44" t="str">
        <f t="shared" si="102"/>
        <v/>
      </c>
      <c r="O2242" s="19" t="str">
        <f>IF($B2242="", "", IF(OR($B2242&lt;'Intro &amp; Setup'!$BS$4, $B2242&gt;'Intro &amp; Setup'!$BS$2), "X", ""))</f>
        <v/>
      </c>
      <c r="Q2242" s="19" t="str">
        <f t="shared" si="103"/>
        <v/>
      </c>
      <c r="S2242" s="75">
        <f t="shared" si="104"/>
        <v>0</v>
      </c>
    </row>
    <row r="2243" spans="1:19" x14ac:dyDescent="0.25">
      <c r="A2243" s="55"/>
      <c r="B2243" s="111"/>
      <c r="C2243" s="112"/>
      <c r="D2243" s="113"/>
      <c r="E2243" s="113"/>
      <c r="F2243" s="112"/>
      <c r="G2243" s="114"/>
      <c r="H2243" s="115"/>
      <c r="I2243" s="55"/>
      <c r="L2243" s="53" t="str">
        <f>IF(OR(F2243="", G2243=""), "", IFERROR(INDEX('Sub Contractors'!$C$11:$C$49, MATCH(F2243, 'Sub Contractors'!$B$11:$B$49, 0)), ""))</f>
        <v/>
      </c>
      <c r="M2243" s="44" t="str">
        <f t="shared" si="102"/>
        <v/>
      </c>
      <c r="O2243" s="19" t="str">
        <f>IF($B2243="", "", IF(OR($B2243&lt;'Intro &amp; Setup'!$BS$4, $B2243&gt;'Intro &amp; Setup'!$BS$2), "X", ""))</f>
        <v/>
      </c>
      <c r="Q2243" s="19" t="str">
        <f t="shared" si="103"/>
        <v/>
      </c>
      <c r="S2243" s="75">
        <f t="shared" si="104"/>
        <v>0</v>
      </c>
    </row>
    <row r="2244" spans="1:19" x14ac:dyDescent="0.25">
      <c r="A2244" s="55"/>
      <c r="B2244" s="111"/>
      <c r="C2244" s="112"/>
      <c r="D2244" s="113"/>
      <c r="E2244" s="113"/>
      <c r="F2244" s="112"/>
      <c r="G2244" s="114"/>
      <c r="H2244" s="115"/>
      <c r="I2244" s="55"/>
      <c r="L2244" s="53" t="str">
        <f>IF(OR(F2244="", G2244=""), "", IFERROR(INDEX('Sub Contractors'!$C$11:$C$49, MATCH(F2244, 'Sub Contractors'!$B$11:$B$49, 0)), ""))</f>
        <v/>
      </c>
      <c r="M2244" s="44" t="str">
        <f t="shared" si="102"/>
        <v/>
      </c>
      <c r="O2244" s="19" t="str">
        <f>IF($B2244="", "", IF(OR($B2244&lt;'Intro &amp; Setup'!$BS$4, $B2244&gt;'Intro &amp; Setup'!$BS$2), "X", ""))</f>
        <v/>
      </c>
      <c r="Q2244" s="19" t="str">
        <f t="shared" si="103"/>
        <v/>
      </c>
      <c r="S2244" s="75">
        <f t="shared" si="104"/>
        <v>0</v>
      </c>
    </row>
    <row r="2245" spans="1:19" x14ac:dyDescent="0.25">
      <c r="A2245" s="55"/>
      <c r="B2245" s="111"/>
      <c r="C2245" s="112"/>
      <c r="D2245" s="113"/>
      <c r="E2245" s="113"/>
      <c r="F2245" s="112"/>
      <c r="G2245" s="114"/>
      <c r="H2245" s="115"/>
      <c r="I2245" s="55"/>
      <c r="L2245" s="53" t="str">
        <f>IF(OR(F2245="", G2245=""), "", IFERROR(INDEX('Sub Contractors'!$C$11:$C$49, MATCH(F2245, 'Sub Contractors'!$B$11:$B$49, 0)), ""))</f>
        <v/>
      </c>
      <c r="M2245" s="44" t="str">
        <f t="shared" si="102"/>
        <v/>
      </c>
      <c r="O2245" s="19" t="str">
        <f>IF($B2245="", "", IF(OR($B2245&lt;'Intro &amp; Setup'!$BS$4, $B2245&gt;'Intro &amp; Setup'!$BS$2), "X", ""))</f>
        <v/>
      </c>
      <c r="Q2245" s="19" t="str">
        <f t="shared" si="103"/>
        <v/>
      </c>
      <c r="S2245" s="75">
        <f t="shared" si="104"/>
        <v>0</v>
      </c>
    </row>
    <row r="2246" spans="1:19" x14ac:dyDescent="0.25">
      <c r="A2246" s="55"/>
      <c r="B2246" s="111"/>
      <c r="C2246" s="112"/>
      <c r="D2246" s="113"/>
      <c r="E2246" s="113"/>
      <c r="F2246" s="112"/>
      <c r="G2246" s="114"/>
      <c r="H2246" s="115"/>
      <c r="I2246" s="55"/>
      <c r="L2246" s="53" t="str">
        <f>IF(OR(F2246="", G2246=""), "", IFERROR(INDEX('Sub Contractors'!$C$11:$C$49, MATCH(F2246, 'Sub Contractors'!$B$11:$B$49, 0)), ""))</f>
        <v/>
      </c>
      <c r="M2246" s="44" t="str">
        <f t="shared" si="102"/>
        <v/>
      </c>
      <c r="O2246" s="19" t="str">
        <f>IF($B2246="", "", IF(OR($B2246&lt;'Intro &amp; Setup'!$BS$4, $B2246&gt;'Intro &amp; Setup'!$BS$2), "X", ""))</f>
        <v/>
      </c>
      <c r="Q2246" s="19" t="str">
        <f t="shared" si="103"/>
        <v/>
      </c>
      <c r="S2246" s="75">
        <f t="shared" si="104"/>
        <v>0</v>
      </c>
    </row>
    <row r="2247" spans="1:19" x14ac:dyDescent="0.25">
      <c r="A2247" s="55"/>
      <c r="B2247" s="111"/>
      <c r="C2247" s="112"/>
      <c r="D2247" s="113"/>
      <c r="E2247" s="113"/>
      <c r="F2247" s="112"/>
      <c r="G2247" s="114"/>
      <c r="H2247" s="115"/>
      <c r="I2247" s="55"/>
      <c r="L2247" s="53" t="str">
        <f>IF(OR(F2247="", G2247=""), "", IFERROR(INDEX('Sub Contractors'!$C$11:$C$49, MATCH(F2247, 'Sub Contractors'!$B$11:$B$49, 0)), ""))</f>
        <v/>
      </c>
      <c r="M2247" s="44" t="str">
        <f t="shared" si="102"/>
        <v/>
      </c>
      <c r="O2247" s="19" t="str">
        <f>IF($B2247="", "", IF(OR($B2247&lt;'Intro &amp; Setup'!$BS$4, $B2247&gt;'Intro &amp; Setup'!$BS$2), "X", ""))</f>
        <v/>
      </c>
      <c r="Q2247" s="19" t="str">
        <f t="shared" si="103"/>
        <v/>
      </c>
      <c r="S2247" s="75">
        <f t="shared" si="104"/>
        <v>0</v>
      </c>
    </row>
    <row r="2248" spans="1:19" x14ac:dyDescent="0.25">
      <c r="A2248" s="55"/>
      <c r="B2248" s="111"/>
      <c r="C2248" s="112"/>
      <c r="D2248" s="113"/>
      <c r="E2248" s="113"/>
      <c r="F2248" s="112"/>
      <c r="G2248" s="114"/>
      <c r="H2248" s="115"/>
      <c r="I2248" s="55"/>
      <c r="L2248" s="53" t="str">
        <f>IF(OR(F2248="", G2248=""), "", IFERROR(INDEX('Sub Contractors'!$C$11:$C$49, MATCH(F2248, 'Sub Contractors'!$B$11:$B$49, 0)), ""))</f>
        <v/>
      </c>
      <c r="M2248" s="44" t="str">
        <f t="shared" si="102"/>
        <v/>
      </c>
      <c r="O2248" s="19" t="str">
        <f>IF($B2248="", "", IF(OR($B2248&lt;'Intro &amp; Setup'!$BS$4, $B2248&gt;'Intro &amp; Setup'!$BS$2), "X", ""))</f>
        <v/>
      </c>
      <c r="Q2248" s="19" t="str">
        <f t="shared" si="103"/>
        <v/>
      </c>
      <c r="S2248" s="75">
        <f t="shared" si="104"/>
        <v>0</v>
      </c>
    </row>
    <row r="2249" spans="1:19" x14ac:dyDescent="0.25">
      <c r="A2249" s="55"/>
      <c r="B2249" s="111"/>
      <c r="C2249" s="112"/>
      <c r="D2249" s="113"/>
      <c r="E2249" s="113"/>
      <c r="F2249" s="112"/>
      <c r="G2249" s="114"/>
      <c r="H2249" s="115"/>
      <c r="I2249" s="55"/>
      <c r="L2249" s="53" t="str">
        <f>IF(OR(F2249="", G2249=""), "", IFERROR(INDEX('Sub Contractors'!$C$11:$C$49, MATCH(F2249, 'Sub Contractors'!$B$11:$B$49, 0)), ""))</f>
        <v/>
      </c>
      <c r="M2249" s="44" t="str">
        <f t="shared" si="102"/>
        <v/>
      </c>
      <c r="O2249" s="19" t="str">
        <f>IF($B2249="", "", IF(OR($B2249&lt;'Intro &amp; Setup'!$BS$4, $B2249&gt;'Intro &amp; Setup'!$BS$2), "X", ""))</f>
        <v/>
      </c>
      <c r="Q2249" s="19" t="str">
        <f t="shared" si="103"/>
        <v/>
      </c>
      <c r="S2249" s="75">
        <f t="shared" si="104"/>
        <v>0</v>
      </c>
    </row>
    <row r="2250" spans="1:19" x14ac:dyDescent="0.25">
      <c r="A2250" s="55"/>
      <c r="B2250" s="111"/>
      <c r="C2250" s="112"/>
      <c r="D2250" s="113"/>
      <c r="E2250" s="113"/>
      <c r="F2250" s="112"/>
      <c r="G2250" s="114"/>
      <c r="H2250" s="115"/>
      <c r="I2250" s="55"/>
      <c r="L2250" s="53" t="str">
        <f>IF(OR(F2250="", G2250=""), "", IFERROR(INDEX('Sub Contractors'!$C$11:$C$49, MATCH(F2250, 'Sub Contractors'!$B$11:$B$49, 0)), ""))</f>
        <v/>
      </c>
      <c r="M2250" s="44" t="str">
        <f t="shared" si="102"/>
        <v/>
      </c>
      <c r="O2250" s="19" t="str">
        <f>IF($B2250="", "", IF(OR($B2250&lt;'Intro &amp; Setup'!$BS$4, $B2250&gt;'Intro &amp; Setup'!$BS$2), "X", ""))</f>
        <v/>
      </c>
      <c r="Q2250" s="19" t="str">
        <f t="shared" si="103"/>
        <v/>
      </c>
      <c r="S2250" s="75">
        <f t="shared" si="104"/>
        <v>0</v>
      </c>
    </row>
    <row r="2251" spans="1:19" x14ac:dyDescent="0.25">
      <c r="A2251" s="55"/>
      <c r="B2251" s="111"/>
      <c r="C2251" s="112"/>
      <c r="D2251" s="113"/>
      <c r="E2251" s="113"/>
      <c r="F2251" s="112"/>
      <c r="G2251" s="114"/>
      <c r="H2251" s="115"/>
      <c r="I2251" s="55"/>
      <c r="L2251" s="53" t="str">
        <f>IF(OR(F2251="", G2251=""), "", IFERROR(INDEX('Sub Contractors'!$C$11:$C$49, MATCH(F2251, 'Sub Contractors'!$B$11:$B$49, 0)), ""))</f>
        <v/>
      </c>
      <c r="M2251" s="44" t="str">
        <f t="shared" si="102"/>
        <v/>
      </c>
      <c r="O2251" s="19" t="str">
        <f>IF($B2251="", "", IF(OR($B2251&lt;'Intro &amp; Setup'!$BS$4, $B2251&gt;'Intro &amp; Setup'!$BS$2), "X", ""))</f>
        <v/>
      </c>
      <c r="Q2251" s="19" t="str">
        <f t="shared" si="103"/>
        <v/>
      </c>
      <c r="S2251" s="75">
        <f t="shared" si="104"/>
        <v>0</v>
      </c>
    </row>
    <row r="2252" spans="1:19" x14ac:dyDescent="0.25">
      <c r="A2252" s="55"/>
      <c r="B2252" s="111"/>
      <c r="C2252" s="112"/>
      <c r="D2252" s="113"/>
      <c r="E2252" s="113"/>
      <c r="F2252" s="112"/>
      <c r="G2252" s="114"/>
      <c r="H2252" s="115"/>
      <c r="I2252" s="55"/>
      <c r="L2252" s="53" t="str">
        <f>IF(OR(F2252="", G2252=""), "", IFERROR(INDEX('Sub Contractors'!$C$11:$C$49, MATCH(F2252, 'Sub Contractors'!$B$11:$B$49, 0)), ""))</f>
        <v/>
      </c>
      <c r="M2252" s="44" t="str">
        <f t="shared" ref="M2252:M2315" si="105">IF($L2252="", "", $L2252*$G2252*24)</f>
        <v/>
      </c>
      <c r="O2252" s="19" t="str">
        <f>IF($B2252="", "", IF(OR($B2252&lt;'Intro &amp; Setup'!$BS$4, $B2252&gt;'Intro &amp; Setup'!$BS$2), "X", ""))</f>
        <v/>
      </c>
      <c r="Q2252" s="19" t="str">
        <f t="shared" ref="Q2252:Q2315" si="106">IF($B2252="", "", TEXT($B2252, "mmm yyyy"))</f>
        <v/>
      </c>
      <c r="S2252" s="75">
        <f t="shared" ref="S2252:S2315" si="107">$E2252-$D2252-$H2252</f>
        <v>0</v>
      </c>
    </row>
    <row r="2253" spans="1:19" x14ac:dyDescent="0.25">
      <c r="A2253" s="55"/>
      <c r="B2253" s="111"/>
      <c r="C2253" s="112"/>
      <c r="D2253" s="113"/>
      <c r="E2253" s="113"/>
      <c r="F2253" s="112"/>
      <c r="G2253" s="114"/>
      <c r="H2253" s="115"/>
      <c r="I2253" s="55"/>
      <c r="L2253" s="53" t="str">
        <f>IF(OR(F2253="", G2253=""), "", IFERROR(INDEX('Sub Contractors'!$C$11:$C$49, MATCH(F2253, 'Sub Contractors'!$B$11:$B$49, 0)), ""))</f>
        <v/>
      </c>
      <c r="M2253" s="44" t="str">
        <f t="shared" si="105"/>
        <v/>
      </c>
      <c r="O2253" s="19" t="str">
        <f>IF($B2253="", "", IF(OR($B2253&lt;'Intro &amp; Setup'!$BS$4, $B2253&gt;'Intro &amp; Setup'!$BS$2), "X", ""))</f>
        <v/>
      </c>
      <c r="Q2253" s="19" t="str">
        <f t="shared" si="106"/>
        <v/>
      </c>
      <c r="S2253" s="75">
        <f t="shared" si="107"/>
        <v>0</v>
      </c>
    </row>
    <row r="2254" spans="1:19" x14ac:dyDescent="0.25">
      <c r="A2254" s="55"/>
      <c r="B2254" s="111"/>
      <c r="C2254" s="112"/>
      <c r="D2254" s="113"/>
      <c r="E2254" s="113"/>
      <c r="F2254" s="112"/>
      <c r="G2254" s="114"/>
      <c r="H2254" s="115"/>
      <c r="I2254" s="55"/>
      <c r="L2254" s="53" t="str">
        <f>IF(OR(F2254="", G2254=""), "", IFERROR(INDEX('Sub Contractors'!$C$11:$C$49, MATCH(F2254, 'Sub Contractors'!$B$11:$B$49, 0)), ""))</f>
        <v/>
      </c>
      <c r="M2254" s="44" t="str">
        <f t="shared" si="105"/>
        <v/>
      </c>
      <c r="O2254" s="19" t="str">
        <f>IF($B2254="", "", IF(OR($B2254&lt;'Intro &amp; Setup'!$BS$4, $B2254&gt;'Intro &amp; Setup'!$BS$2), "X", ""))</f>
        <v/>
      </c>
      <c r="Q2254" s="19" t="str">
        <f t="shared" si="106"/>
        <v/>
      </c>
      <c r="S2254" s="75">
        <f t="shared" si="107"/>
        <v>0</v>
      </c>
    </row>
    <row r="2255" spans="1:19" x14ac:dyDescent="0.25">
      <c r="A2255" s="55"/>
      <c r="B2255" s="111"/>
      <c r="C2255" s="112"/>
      <c r="D2255" s="113"/>
      <c r="E2255" s="113"/>
      <c r="F2255" s="112"/>
      <c r="G2255" s="114"/>
      <c r="H2255" s="115"/>
      <c r="I2255" s="55"/>
      <c r="L2255" s="53" t="str">
        <f>IF(OR(F2255="", G2255=""), "", IFERROR(INDEX('Sub Contractors'!$C$11:$C$49, MATCH(F2255, 'Sub Contractors'!$B$11:$B$49, 0)), ""))</f>
        <v/>
      </c>
      <c r="M2255" s="44" t="str">
        <f t="shared" si="105"/>
        <v/>
      </c>
      <c r="O2255" s="19" t="str">
        <f>IF($B2255="", "", IF(OR($B2255&lt;'Intro &amp; Setup'!$BS$4, $B2255&gt;'Intro &amp; Setup'!$BS$2), "X", ""))</f>
        <v/>
      </c>
      <c r="Q2255" s="19" t="str">
        <f t="shared" si="106"/>
        <v/>
      </c>
      <c r="S2255" s="75">
        <f t="shared" si="107"/>
        <v>0</v>
      </c>
    </row>
    <row r="2256" spans="1:19" x14ac:dyDescent="0.25">
      <c r="A2256" s="55"/>
      <c r="B2256" s="111"/>
      <c r="C2256" s="112"/>
      <c r="D2256" s="113"/>
      <c r="E2256" s="113"/>
      <c r="F2256" s="112"/>
      <c r="G2256" s="114"/>
      <c r="H2256" s="115"/>
      <c r="I2256" s="55"/>
      <c r="L2256" s="53" t="str">
        <f>IF(OR(F2256="", G2256=""), "", IFERROR(INDEX('Sub Contractors'!$C$11:$C$49, MATCH(F2256, 'Sub Contractors'!$B$11:$B$49, 0)), ""))</f>
        <v/>
      </c>
      <c r="M2256" s="44" t="str">
        <f t="shared" si="105"/>
        <v/>
      </c>
      <c r="O2256" s="19" t="str">
        <f>IF($B2256="", "", IF(OR($B2256&lt;'Intro &amp; Setup'!$BS$4, $B2256&gt;'Intro &amp; Setup'!$BS$2), "X", ""))</f>
        <v/>
      </c>
      <c r="Q2256" s="19" t="str">
        <f t="shared" si="106"/>
        <v/>
      </c>
      <c r="S2256" s="75">
        <f t="shared" si="107"/>
        <v>0</v>
      </c>
    </row>
    <row r="2257" spans="1:19" x14ac:dyDescent="0.25">
      <c r="A2257" s="55"/>
      <c r="B2257" s="111"/>
      <c r="C2257" s="112"/>
      <c r="D2257" s="113"/>
      <c r="E2257" s="113"/>
      <c r="F2257" s="112"/>
      <c r="G2257" s="114"/>
      <c r="H2257" s="115"/>
      <c r="I2257" s="55"/>
      <c r="L2257" s="53" t="str">
        <f>IF(OR(F2257="", G2257=""), "", IFERROR(INDEX('Sub Contractors'!$C$11:$C$49, MATCH(F2257, 'Sub Contractors'!$B$11:$B$49, 0)), ""))</f>
        <v/>
      </c>
      <c r="M2257" s="44" t="str">
        <f t="shared" si="105"/>
        <v/>
      </c>
      <c r="O2257" s="19" t="str">
        <f>IF($B2257="", "", IF(OR($B2257&lt;'Intro &amp; Setup'!$BS$4, $B2257&gt;'Intro &amp; Setup'!$BS$2), "X", ""))</f>
        <v/>
      </c>
      <c r="Q2257" s="19" t="str">
        <f t="shared" si="106"/>
        <v/>
      </c>
      <c r="S2257" s="75">
        <f t="shared" si="107"/>
        <v>0</v>
      </c>
    </row>
    <row r="2258" spans="1:19" x14ac:dyDescent="0.25">
      <c r="A2258" s="55"/>
      <c r="B2258" s="111"/>
      <c r="C2258" s="112"/>
      <c r="D2258" s="113"/>
      <c r="E2258" s="113"/>
      <c r="F2258" s="112"/>
      <c r="G2258" s="114"/>
      <c r="H2258" s="115"/>
      <c r="I2258" s="55"/>
      <c r="L2258" s="53" t="str">
        <f>IF(OR(F2258="", G2258=""), "", IFERROR(INDEX('Sub Contractors'!$C$11:$C$49, MATCH(F2258, 'Sub Contractors'!$B$11:$B$49, 0)), ""))</f>
        <v/>
      </c>
      <c r="M2258" s="44" t="str">
        <f t="shared" si="105"/>
        <v/>
      </c>
      <c r="O2258" s="19" t="str">
        <f>IF($B2258="", "", IF(OR($B2258&lt;'Intro &amp; Setup'!$BS$4, $B2258&gt;'Intro &amp; Setup'!$BS$2), "X", ""))</f>
        <v/>
      </c>
      <c r="Q2258" s="19" t="str">
        <f t="shared" si="106"/>
        <v/>
      </c>
      <c r="S2258" s="75">
        <f t="shared" si="107"/>
        <v>0</v>
      </c>
    </row>
    <row r="2259" spans="1:19" x14ac:dyDescent="0.25">
      <c r="A2259" s="55"/>
      <c r="B2259" s="111"/>
      <c r="C2259" s="112"/>
      <c r="D2259" s="113"/>
      <c r="E2259" s="113"/>
      <c r="F2259" s="112"/>
      <c r="G2259" s="114"/>
      <c r="H2259" s="115"/>
      <c r="I2259" s="55"/>
      <c r="L2259" s="53" t="str">
        <f>IF(OR(F2259="", G2259=""), "", IFERROR(INDEX('Sub Contractors'!$C$11:$C$49, MATCH(F2259, 'Sub Contractors'!$B$11:$B$49, 0)), ""))</f>
        <v/>
      </c>
      <c r="M2259" s="44" t="str">
        <f t="shared" si="105"/>
        <v/>
      </c>
      <c r="O2259" s="19" t="str">
        <f>IF($B2259="", "", IF(OR($B2259&lt;'Intro &amp; Setup'!$BS$4, $B2259&gt;'Intro &amp; Setup'!$BS$2), "X", ""))</f>
        <v/>
      </c>
      <c r="Q2259" s="19" t="str">
        <f t="shared" si="106"/>
        <v/>
      </c>
      <c r="S2259" s="75">
        <f t="shared" si="107"/>
        <v>0</v>
      </c>
    </row>
    <row r="2260" spans="1:19" x14ac:dyDescent="0.25">
      <c r="A2260" s="55"/>
      <c r="B2260" s="111"/>
      <c r="C2260" s="112"/>
      <c r="D2260" s="113"/>
      <c r="E2260" s="113"/>
      <c r="F2260" s="112"/>
      <c r="G2260" s="114"/>
      <c r="H2260" s="115"/>
      <c r="I2260" s="55"/>
      <c r="L2260" s="53" t="str">
        <f>IF(OR(F2260="", G2260=""), "", IFERROR(INDEX('Sub Contractors'!$C$11:$C$49, MATCH(F2260, 'Sub Contractors'!$B$11:$B$49, 0)), ""))</f>
        <v/>
      </c>
      <c r="M2260" s="44" t="str">
        <f t="shared" si="105"/>
        <v/>
      </c>
      <c r="O2260" s="19" t="str">
        <f>IF($B2260="", "", IF(OR($B2260&lt;'Intro &amp; Setup'!$BS$4, $B2260&gt;'Intro &amp; Setup'!$BS$2), "X", ""))</f>
        <v/>
      </c>
      <c r="Q2260" s="19" t="str">
        <f t="shared" si="106"/>
        <v/>
      </c>
      <c r="S2260" s="75">
        <f t="shared" si="107"/>
        <v>0</v>
      </c>
    </row>
    <row r="2261" spans="1:19" x14ac:dyDescent="0.25">
      <c r="A2261" s="55"/>
      <c r="B2261" s="111"/>
      <c r="C2261" s="112"/>
      <c r="D2261" s="113"/>
      <c r="E2261" s="113"/>
      <c r="F2261" s="112"/>
      <c r="G2261" s="114"/>
      <c r="H2261" s="115"/>
      <c r="I2261" s="55"/>
      <c r="L2261" s="53" t="str">
        <f>IF(OR(F2261="", G2261=""), "", IFERROR(INDEX('Sub Contractors'!$C$11:$C$49, MATCH(F2261, 'Sub Contractors'!$B$11:$B$49, 0)), ""))</f>
        <v/>
      </c>
      <c r="M2261" s="44" t="str">
        <f t="shared" si="105"/>
        <v/>
      </c>
      <c r="O2261" s="19" t="str">
        <f>IF($B2261="", "", IF(OR($B2261&lt;'Intro &amp; Setup'!$BS$4, $B2261&gt;'Intro &amp; Setup'!$BS$2), "X", ""))</f>
        <v/>
      </c>
      <c r="Q2261" s="19" t="str">
        <f t="shared" si="106"/>
        <v/>
      </c>
      <c r="S2261" s="75">
        <f t="shared" si="107"/>
        <v>0</v>
      </c>
    </row>
    <row r="2262" spans="1:19" x14ac:dyDescent="0.25">
      <c r="A2262" s="55"/>
      <c r="B2262" s="111"/>
      <c r="C2262" s="112"/>
      <c r="D2262" s="113"/>
      <c r="E2262" s="113"/>
      <c r="F2262" s="112"/>
      <c r="G2262" s="114"/>
      <c r="H2262" s="115"/>
      <c r="I2262" s="55"/>
      <c r="L2262" s="53" t="str">
        <f>IF(OR(F2262="", G2262=""), "", IFERROR(INDEX('Sub Contractors'!$C$11:$C$49, MATCH(F2262, 'Sub Contractors'!$B$11:$B$49, 0)), ""))</f>
        <v/>
      </c>
      <c r="M2262" s="44" t="str">
        <f t="shared" si="105"/>
        <v/>
      </c>
      <c r="O2262" s="19" t="str">
        <f>IF($B2262="", "", IF(OR($B2262&lt;'Intro &amp; Setup'!$BS$4, $B2262&gt;'Intro &amp; Setup'!$BS$2), "X", ""))</f>
        <v/>
      </c>
      <c r="Q2262" s="19" t="str">
        <f t="shared" si="106"/>
        <v/>
      </c>
      <c r="S2262" s="75">
        <f t="shared" si="107"/>
        <v>0</v>
      </c>
    </row>
    <row r="2263" spans="1:19" x14ac:dyDescent="0.25">
      <c r="A2263" s="55"/>
      <c r="B2263" s="111"/>
      <c r="C2263" s="112"/>
      <c r="D2263" s="113"/>
      <c r="E2263" s="113"/>
      <c r="F2263" s="112"/>
      <c r="G2263" s="114"/>
      <c r="H2263" s="115"/>
      <c r="I2263" s="55"/>
      <c r="L2263" s="53" t="str">
        <f>IF(OR(F2263="", G2263=""), "", IFERROR(INDEX('Sub Contractors'!$C$11:$C$49, MATCH(F2263, 'Sub Contractors'!$B$11:$B$49, 0)), ""))</f>
        <v/>
      </c>
      <c r="M2263" s="44" t="str">
        <f t="shared" si="105"/>
        <v/>
      </c>
      <c r="O2263" s="19" t="str">
        <f>IF($B2263="", "", IF(OR($B2263&lt;'Intro &amp; Setup'!$BS$4, $B2263&gt;'Intro &amp; Setup'!$BS$2), "X", ""))</f>
        <v/>
      </c>
      <c r="Q2263" s="19" t="str">
        <f t="shared" si="106"/>
        <v/>
      </c>
      <c r="S2263" s="75">
        <f t="shared" si="107"/>
        <v>0</v>
      </c>
    </row>
    <row r="2264" spans="1:19" x14ac:dyDescent="0.25">
      <c r="A2264" s="55"/>
      <c r="B2264" s="111"/>
      <c r="C2264" s="112"/>
      <c r="D2264" s="113"/>
      <c r="E2264" s="113"/>
      <c r="F2264" s="112"/>
      <c r="G2264" s="114"/>
      <c r="H2264" s="115"/>
      <c r="I2264" s="55"/>
      <c r="L2264" s="53" t="str">
        <f>IF(OR(F2264="", G2264=""), "", IFERROR(INDEX('Sub Contractors'!$C$11:$C$49, MATCH(F2264, 'Sub Contractors'!$B$11:$B$49, 0)), ""))</f>
        <v/>
      </c>
      <c r="M2264" s="44" t="str">
        <f t="shared" si="105"/>
        <v/>
      </c>
      <c r="O2264" s="19" t="str">
        <f>IF($B2264="", "", IF(OR($B2264&lt;'Intro &amp; Setup'!$BS$4, $B2264&gt;'Intro &amp; Setup'!$BS$2), "X", ""))</f>
        <v/>
      </c>
      <c r="Q2264" s="19" t="str">
        <f t="shared" si="106"/>
        <v/>
      </c>
      <c r="S2264" s="75">
        <f t="shared" si="107"/>
        <v>0</v>
      </c>
    </row>
    <row r="2265" spans="1:19" x14ac:dyDescent="0.25">
      <c r="A2265" s="55"/>
      <c r="B2265" s="111"/>
      <c r="C2265" s="112"/>
      <c r="D2265" s="113"/>
      <c r="E2265" s="113"/>
      <c r="F2265" s="112"/>
      <c r="G2265" s="114"/>
      <c r="H2265" s="115"/>
      <c r="I2265" s="55"/>
      <c r="L2265" s="53" t="str">
        <f>IF(OR(F2265="", G2265=""), "", IFERROR(INDEX('Sub Contractors'!$C$11:$C$49, MATCH(F2265, 'Sub Contractors'!$B$11:$B$49, 0)), ""))</f>
        <v/>
      </c>
      <c r="M2265" s="44" t="str">
        <f t="shared" si="105"/>
        <v/>
      </c>
      <c r="O2265" s="19" t="str">
        <f>IF($B2265="", "", IF(OR($B2265&lt;'Intro &amp; Setup'!$BS$4, $B2265&gt;'Intro &amp; Setup'!$BS$2), "X", ""))</f>
        <v/>
      </c>
      <c r="Q2265" s="19" t="str">
        <f t="shared" si="106"/>
        <v/>
      </c>
      <c r="S2265" s="75">
        <f t="shared" si="107"/>
        <v>0</v>
      </c>
    </row>
    <row r="2266" spans="1:19" x14ac:dyDescent="0.25">
      <c r="A2266" s="55"/>
      <c r="B2266" s="111"/>
      <c r="C2266" s="112"/>
      <c r="D2266" s="113"/>
      <c r="E2266" s="113"/>
      <c r="F2266" s="112"/>
      <c r="G2266" s="114"/>
      <c r="H2266" s="115"/>
      <c r="I2266" s="55"/>
      <c r="L2266" s="53" t="str">
        <f>IF(OR(F2266="", G2266=""), "", IFERROR(INDEX('Sub Contractors'!$C$11:$C$49, MATCH(F2266, 'Sub Contractors'!$B$11:$B$49, 0)), ""))</f>
        <v/>
      </c>
      <c r="M2266" s="44" t="str">
        <f t="shared" si="105"/>
        <v/>
      </c>
      <c r="O2266" s="19" t="str">
        <f>IF($B2266="", "", IF(OR($B2266&lt;'Intro &amp; Setup'!$BS$4, $B2266&gt;'Intro &amp; Setup'!$BS$2), "X", ""))</f>
        <v/>
      </c>
      <c r="Q2266" s="19" t="str">
        <f t="shared" si="106"/>
        <v/>
      </c>
      <c r="S2266" s="75">
        <f t="shared" si="107"/>
        <v>0</v>
      </c>
    </row>
    <row r="2267" spans="1:19" x14ac:dyDescent="0.25">
      <c r="A2267" s="55"/>
      <c r="B2267" s="111"/>
      <c r="C2267" s="112"/>
      <c r="D2267" s="113"/>
      <c r="E2267" s="113"/>
      <c r="F2267" s="112"/>
      <c r="G2267" s="114"/>
      <c r="H2267" s="115"/>
      <c r="I2267" s="55"/>
      <c r="L2267" s="53" t="str">
        <f>IF(OR(F2267="", G2267=""), "", IFERROR(INDEX('Sub Contractors'!$C$11:$C$49, MATCH(F2267, 'Sub Contractors'!$B$11:$B$49, 0)), ""))</f>
        <v/>
      </c>
      <c r="M2267" s="44" t="str">
        <f t="shared" si="105"/>
        <v/>
      </c>
      <c r="O2267" s="19" t="str">
        <f>IF($B2267="", "", IF(OR($B2267&lt;'Intro &amp; Setup'!$BS$4, $B2267&gt;'Intro &amp; Setup'!$BS$2), "X", ""))</f>
        <v/>
      </c>
      <c r="Q2267" s="19" t="str">
        <f t="shared" si="106"/>
        <v/>
      </c>
      <c r="S2267" s="75">
        <f t="shared" si="107"/>
        <v>0</v>
      </c>
    </row>
    <row r="2268" spans="1:19" x14ac:dyDescent="0.25">
      <c r="A2268" s="55"/>
      <c r="B2268" s="111"/>
      <c r="C2268" s="112"/>
      <c r="D2268" s="113"/>
      <c r="E2268" s="113"/>
      <c r="F2268" s="112"/>
      <c r="G2268" s="114"/>
      <c r="H2268" s="115"/>
      <c r="I2268" s="55"/>
      <c r="L2268" s="53" t="str">
        <f>IF(OR(F2268="", G2268=""), "", IFERROR(INDEX('Sub Contractors'!$C$11:$C$49, MATCH(F2268, 'Sub Contractors'!$B$11:$B$49, 0)), ""))</f>
        <v/>
      </c>
      <c r="M2268" s="44" t="str">
        <f t="shared" si="105"/>
        <v/>
      </c>
      <c r="O2268" s="19" t="str">
        <f>IF($B2268="", "", IF(OR($B2268&lt;'Intro &amp; Setup'!$BS$4, $B2268&gt;'Intro &amp; Setup'!$BS$2), "X", ""))</f>
        <v/>
      </c>
      <c r="Q2268" s="19" t="str">
        <f t="shared" si="106"/>
        <v/>
      </c>
      <c r="S2268" s="75">
        <f t="shared" si="107"/>
        <v>0</v>
      </c>
    </row>
    <row r="2269" spans="1:19" x14ac:dyDescent="0.25">
      <c r="A2269" s="55"/>
      <c r="B2269" s="111"/>
      <c r="C2269" s="112"/>
      <c r="D2269" s="113"/>
      <c r="E2269" s="113"/>
      <c r="F2269" s="112"/>
      <c r="G2269" s="114"/>
      <c r="H2269" s="115"/>
      <c r="I2269" s="55"/>
      <c r="L2269" s="53" t="str">
        <f>IF(OR(F2269="", G2269=""), "", IFERROR(INDEX('Sub Contractors'!$C$11:$C$49, MATCH(F2269, 'Sub Contractors'!$B$11:$B$49, 0)), ""))</f>
        <v/>
      </c>
      <c r="M2269" s="44" t="str">
        <f t="shared" si="105"/>
        <v/>
      </c>
      <c r="O2269" s="19" t="str">
        <f>IF($B2269="", "", IF(OR($B2269&lt;'Intro &amp; Setup'!$BS$4, $B2269&gt;'Intro &amp; Setup'!$BS$2), "X", ""))</f>
        <v/>
      </c>
      <c r="Q2269" s="19" t="str">
        <f t="shared" si="106"/>
        <v/>
      </c>
      <c r="S2269" s="75">
        <f t="shared" si="107"/>
        <v>0</v>
      </c>
    </row>
    <row r="2270" spans="1:19" x14ac:dyDescent="0.25">
      <c r="A2270" s="55"/>
      <c r="B2270" s="111"/>
      <c r="C2270" s="112"/>
      <c r="D2270" s="113"/>
      <c r="E2270" s="113"/>
      <c r="F2270" s="112"/>
      <c r="G2270" s="114"/>
      <c r="H2270" s="115"/>
      <c r="I2270" s="55"/>
      <c r="L2270" s="53" t="str">
        <f>IF(OR(F2270="", G2270=""), "", IFERROR(INDEX('Sub Contractors'!$C$11:$C$49, MATCH(F2270, 'Sub Contractors'!$B$11:$B$49, 0)), ""))</f>
        <v/>
      </c>
      <c r="M2270" s="44" t="str">
        <f t="shared" si="105"/>
        <v/>
      </c>
      <c r="O2270" s="19" t="str">
        <f>IF($B2270="", "", IF(OR($B2270&lt;'Intro &amp; Setup'!$BS$4, $B2270&gt;'Intro &amp; Setup'!$BS$2), "X", ""))</f>
        <v/>
      </c>
      <c r="Q2270" s="19" t="str">
        <f t="shared" si="106"/>
        <v/>
      </c>
      <c r="S2270" s="75">
        <f t="shared" si="107"/>
        <v>0</v>
      </c>
    </row>
    <row r="2271" spans="1:19" x14ac:dyDescent="0.25">
      <c r="A2271" s="55"/>
      <c r="B2271" s="111"/>
      <c r="C2271" s="112"/>
      <c r="D2271" s="113"/>
      <c r="E2271" s="113"/>
      <c r="F2271" s="112"/>
      <c r="G2271" s="114"/>
      <c r="H2271" s="115"/>
      <c r="I2271" s="55"/>
      <c r="L2271" s="53" t="str">
        <f>IF(OR(F2271="", G2271=""), "", IFERROR(INDEX('Sub Contractors'!$C$11:$C$49, MATCH(F2271, 'Sub Contractors'!$B$11:$B$49, 0)), ""))</f>
        <v/>
      </c>
      <c r="M2271" s="44" t="str">
        <f t="shared" si="105"/>
        <v/>
      </c>
      <c r="O2271" s="19" t="str">
        <f>IF($B2271="", "", IF(OR($B2271&lt;'Intro &amp; Setup'!$BS$4, $B2271&gt;'Intro &amp; Setup'!$BS$2), "X", ""))</f>
        <v/>
      </c>
      <c r="Q2271" s="19" t="str">
        <f t="shared" si="106"/>
        <v/>
      </c>
      <c r="S2271" s="75">
        <f t="shared" si="107"/>
        <v>0</v>
      </c>
    </row>
    <row r="2272" spans="1:19" x14ac:dyDescent="0.25">
      <c r="A2272" s="55"/>
      <c r="B2272" s="111"/>
      <c r="C2272" s="112"/>
      <c r="D2272" s="113"/>
      <c r="E2272" s="113"/>
      <c r="F2272" s="112"/>
      <c r="G2272" s="114"/>
      <c r="H2272" s="115"/>
      <c r="I2272" s="55"/>
      <c r="L2272" s="53" t="str">
        <f>IF(OR(F2272="", G2272=""), "", IFERROR(INDEX('Sub Contractors'!$C$11:$C$49, MATCH(F2272, 'Sub Contractors'!$B$11:$B$49, 0)), ""))</f>
        <v/>
      </c>
      <c r="M2272" s="44" t="str">
        <f t="shared" si="105"/>
        <v/>
      </c>
      <c r="O2272" s="19" t="str">
        <f>IF($B2272="", "", IF(OR($B2272&lt;'Intro &amp; Setup'!$BS$4, $B2272&gt;'Intro &amp; Setup'!$BS$2), "X", ""))</f>
        <v/>
      </c>
      <c r="Q2272" s="19" t="str">
        <f t="shared" si="106"/>
        <v/>
      </c>
      <c r="S2272" s="75">
        <f t="shared" si="107"/>
        <v>0</v>
      </c>
    </row>
    <row r="2273" spans="1:19" x14ac:dyDescent="0.25">
      <c r="A2273" s="55"/>
      <c r="B2273" s="111"/>
      <c r="C2273" s="112"/>
      <c r="D2273" s="113"/>
      <c r="E2273" s="113"/>
      <c r="F2273" s="112"/>
      <c r="G2273" s="114"/>
      <c r="H2273" s="115"/>
      <c r="I2273" s="55"/>
      <c r="L2273" s="53" t="str">
        <f>IF(OR(F2273="", G2273=""), "", IFERROR(INDEX('Sub Contractors'!$C$11:$C$49, MATCH(F2273, 'Sub Contractors'!$B$11:$B$49, 0)), ""))</f>
        <v/>
      </c>
      <c r="M2273" s="44" t="str">
        <f t="shared" si="105"/>
        <v/>
      </c>
      <c r="O2273" s="19" t="str">
        <f>IF($B2273="", "", IF(OR($B2273&lt;'Intro &amp; Setup'!$BS$4, $B2273&gt;'Intro &amp; Setup'!$BS$2), "X", ""))</f>
        <v/>
      </c>
      <c r="Q2273" s="19" t="str">
        <f t="shared" si="106"/>
        <v/>
      </c>
      <c r="S2273" s="75">
        <f t="shared" si="107"/>
        <v>0</v>
      </c>
    </row>
    <row r="2274" spans="1:19" x14ac:dyDescent="0.25">
      <c r="A2274" s="55"/>
      <c r="B2274" s="111"/>
      <c r="C2274" s="112"/>
      <c r="D2274" s="113"/>
      <c r="E2274" s="113"/>
      <c r="F2274" s="112"/>
      <c r="G2274" s="114"/>
      <c r="H2274" s="115"/>
      <c r="I2274" s="55"/>
      <c r="L2274" s="53" t="str">
        <f>IF(OR(F2274="", G2274=""), "", IFERROR(INDEX('Sub Contractors'!$C$11:$C$49, MATCH(F2274, 'Sub Contractors'!$B$11:$B$49, 0)), ""))</f>
        <v/>
      </c>
      <c r="M2274" s="44" t="str">
        <f t="shared" si="105"/>
        <v/>
      </c>
      <c r="O2274" s="19" t="str">
        <f>IF($B2274="", "", IF(OR($B2274&lt;'Intro &amp; Setup'!$BS$4, $B2274&gt;'Intro &amp; Setup'!$BS$2), "X", ""))</f>
        <v/>
      </c>
      <c r="Q2274" s="19" t="str">
        <f t="shared" si="106"/>
        <v/>
      </c>
      <c r="S2274" s="75">
        <f t="shared" si="107"/>
        <v>0</v>
      </c>
    </row>
    <row r="2275" spans="1:19" x14ac:dyDescent="0.25">
      <c r="A2275" s="55"/>
      <c r="B2275" s="111"/>
      <c r="C2275" s="112"/>
      <c r="D2275" s="113"/>
      <c r="E2275" s="113"/>
      <c r="F2275" s="112"/>
      <c r="G2275" s="114"/>
      <c r="H2275" s="115"/>
      <c r="I2275" s="55"/>
      <c r="L2275" s="53" t="str">
        <f>IF(OR(F2275="", G2275=""), "", IFERROR(INDEX('Sub Contractors'!$C$11:$C$49, MATCH(F2275, 'Sub Contractors'!$B$11:$B$49, 0)), ""))</f>
        <v/>
      </c>
      <c r="M2275" s="44" t="str">
        <f t="shared" si="105"/>
        <v/>
      </c>
      <c r="O2275" s="19" t="str">
        <f>IF($B2275="", "", IF(OR($B2275&lt;'Intro &amp; Setup'!$BS$4, $B2275&gt;'Intro &amp; Setup'!$BS$2), "X", ""))</f>
        <v/>
      </c>
      <c r="Q2275" s="19" t="str">
        <f t="shared" si="106"/>
        <v/>
      </c>
      <c r="S2275" s="75">
        <f t="shared" si="107"/>
        <v>0</v>
      </c>
    </row>
    <row r="2276" spans="1:19" x14ac:dyDescent="0.25">
      <c r="A2276" s="55"/>
      <c r="B2276" s="111"/>
      <c r="C2276" s="112"/>
      <c r="D2276" s="113"/>
      <c r="E2276" s="113"/>
      <c r="F2276" s="112"/>
      <c r="G2276" s="114"/>
      <c r="H2276" s="115"/>
      <c r="I2276" s="55"/>
      <c r="L2276" s="53" t="str">
        <f>IF(OR(F2276="", G2276=""), "", IFERROR(INDEX('Sub Contractors'!$C$11:$C$49, MATCH(F2276, 'Sub Contractors'!$B$11:$B$49, 0)), ""))</f>
        <v/>
      </c>
      <c r="M2276" s="44" t="str">
        <f t="shared" si="105"/>
        <v/>
      </c>
      <c r="O2276" s="19" t="str">
        <f>IF($B2276="", "", IF(OR($B2276&lt;'Intro &amp; Setup'!$BS$4, $B2276&gt;'Intro &amp; Setup'!$BS$2), "X", ""))</f>
        <v/>
      </c>
      <c r="Q2276" s="19" t="str">
        <f t="shared" si="106"/>
        <v/>
      </c>
      <c r="S2276" s="75">
        <f t="shared" si="107"/>
        <v>0</v>
      </c>
    </row>
    <row r="2277" spans="1:19" x14ac:dyDescent="0.25">
      <c r="A2277" s="55"/>
      <c r="B2277" s="111"/>
      <c r="C2277" s="112"/>
      <c r="D2277" s="113"/>
      <c r="E2277" s="113"/>
      <c r="F2277" s="112"/>
      <c r="G2277" s="114"/>
      <c r="H2277" s="115"/>
      <c r="I2277" s="55"/>
      <c r="L2277" s="53" t="str">
        <f>IF(OR(F2277="", G2277=""), "", IFERROR(INDEX('Sub Contractors'!$C$11:$C$49, MATCH(F2277, 'Sub Contractors'!$B$11:$B$49, 0)), ""))</f>
        <v/>
      </c>
      <c r="M2277" s="44" t="str">
        <f t="shared" si="105"/>
        <v/>
      </c>
      <c r="O2277" s="19" t="str">
        <f>IF($B2277="", "", IF(OR($B2277&lt;'Intro &amp; Setup'!$BS$4, $B2277&gt;'Intro &amp; Setup'!$BS$2), "X", ""))</f>
        <v/>
      </c>
      <c r="Q2277" s="19" t="str">
        <f t="shared" si="106"/>
        <v/>
      </c>
      <c r="S2277" s="75">
        <f t="shared" si="107"/>
        <v>0</v>
      </c>
    </row>
    <row r="2278" spans="1:19" x14ac:dyDescent="0.25">
      <c r="A2278" s="55"/>
      <c r="B2278" s="111"/>
      <c r="C2278" s="112"/>
      <c r="D2278" s="113"/>
      <c r="E2278" s="113"/>
      <c r="F2278" s="112"/>
      <c r="G2278" s="114"/>
      <c r="H2278" s="115"/>
      <c r="I2278" s="55"/>
      <c r="L2278" s="53" t="str">
        <f>IF(OR(F2278="", G2278=""), "", IFERROR(INDEX('Sub Contractors'!$C$11:$C$49, MATCH(F2278, 'Sub Contractors'!$B$11:$B$49, 0)), ""))</f>
        <v/>
      </c>
      <c r="M2278" s="44" t="str">
        <f t="shared" si="105"/>
        <v/>
      </c>
      <c r="O2278" s="19" t="str">
        <f>IF($B2278="", "", IF(OR($B2278&lt;'Intro &amp; Setup'!$BS$4, $B2278&gt;'Intro &amp; Setup'!$BS$2), "X", ""))</f>
        <v/>
      </c>
      <c r="Q2278" s="19" t="str">
        <f t="shared" si="106"/>
        <v/>
      </c>
      <c r="S2278" s="75">
        <f t="shared" si="107"/>
        <v>0</v>
      </c>
    </row>
    <row r="2279" spans="1:19" x14ac:dyDescent="0.25">
      <c r="A2279" s="55"/>
      <c r="B2279" s="111"/>
      <c r="C2279" s="112"/>
      <c r="D2279" s="113"/>
      <c r="E2279" s="113"/>
      <c r="F2279" s="112"/>
      <c r="G2279" s="114"/>
      <c r="H2279" s="115"/>
      <c r="I2279" s="55"/>
      <c r="L2279" s="53" t="str">
        <f>IF(OR(F2279="", G2279=""), "", IFERROR(INDEX('Sub Contractors'!$C$11:$C$49, MATCH(F2279, 'Sub Contractors'!$B$11:$B$49, 0)), ""))</f>
        <v/>
      </c>
      <c r="M2279" s="44" t="str">
        <f t="shared" si="105"/>
        <v/>
      </c>
      <c r="O2279" s="19" t="str">
        <f>IF($B2279="", "", IF(OR($B2279&lt;'Intro &amp; Setup'!$BS$4, $B2279&gt;'Intro &amp; Setup'!$BS$2), "X", ""))</f>
        <v/>
      </c>
      <c r="Q2279" s="19" t="str">
        <f t="shared" si="106"/>
        <v/>
      </c>
      <c r="S2279" s="75">
        <f t="shared" si="107"/>
        <v>0</v>
      </c>
    </row>
    <row r="2280" spans="1:19" x14ac:dyDescent="0.25">
      <c r="A2280" s="55"/>
      <c r="B2280" s="111"/>
      <c r="C2280" s="112"/>
      <c r="D2280" s="113"/>
      <c r="E2280" s="113"/>
      <c r="F2280" s="112"/>
      <c r="G2280" s="114"/>
      <c r="H2280" s="115"/>
      <c r="I2280" s="55"/>
      <c r="L2280" s="53" t="str">
        <f>IF(OR(F2280="", G2280=""), "", IFERROR(INDEX('Sub Contractors'!$C$11:$C$49, MATCH(F2280, 'Sub Contractors'!$B$11:$B$49, 0)), ""))</f>
        <v/>
      </c>
      <c r="M2280" s="44" t="str">
        <f t="shared" si="105"/>
        <v/>
      </c>
      <c r="O2280" s="19" t="str">
        <f>IF($B2280="", "", IF(OR($B2280&lt;'Intro &amp; Setup'!$BS$4, $B2280&gt;'Intro &amp; Setup'!$BS$2), "X", ""))</f>
        <v/>
      </c>
      <c r="Q2280" s="19" t="str">
        <f t="shared" si="106"/>
        <v/>
      </c>
      <c r="S2280" s="75">
        <f t="shared" si="107"/>
        <v>0</v>
      </c>
    </row>
    <row r="2281" spans="1:19" x14ac:dyDescent="0.25">
      <c r="A2281" s="55"/>
      <c r="B2281" s="111"/>
      <c r="C2281" s="112"/>
      <c r="D2281" s="113"/>
      <c r="E2281" s="113"/>
      <c r="F2281" s="112"/>
      <c r="G2281" s="114"/>
      <c r="H2281" s="115"/>
      <c r="I2281" s="55"/>
      <c r="L2281" s="53" t="str">
        <f>IF(OR(F2281="", G2281=""), "", IFERROR(INDEX('Sub Contractors'!$C$11:$C$49, MATCH(F2281, 'Sub Contractors'!$B$11:$B$49, 0)), ""))</f>
        <v/>
      </c>
      <c r="M2281" s="44" t="str">
        <f t="shared" si="105"/>
        <v/>
      </c>
      <c r="O2281" s="19" t="str">
        <f>IF($B2281="", "", IF(OR($B2281&lt;'Intro &amp; Setup'!$BS$4, $B2281&gt;'Intro &amp; Setup'!$BS$2), "X", ""))</f>
        <v/>
      </c>
      <c r="Q2281" s="19" t="str">
        <f t="shared" si="106"/>
        <v/>
      </c>
      <c r="S2281" s="75">
        <f t="shared" si="107"/>
        <v>0</v>
      </c>
    </row>
    <row r="2282" spans="1:19" x14ac:dyDescent="0.25">
      <c r="A2282" s="55"/>
      <c r="B2282" s="111"/>
      <c r="C2282" s="112"/>
      <c r="D2282" s="113"/>
      <c r="E2282" s="113"/>
      <c r="F2282" s="112"/>
      <c r="G2282" s="114"/>
      <c r="H2282" s="115"/>
      <c r="I2282" s="55"/>
      <c r="L2282" s="53" t="str">
        <f>IF(OR(F2282="", G2282=""), "", IFERROR(INDEX('Sub Contractors'!$C$11:$C$49, MATCH(F2282, 'Sub Contractors'!$B$11:$B$49, 0)), ""))</f>
        <v/>
      </c>
      <c r="M2282" s="44" t="str">
        <f t="shared" si="105"/>
        <v/>
      </c>
      <c r="O2282" s="19" t="str">
        <f>IF($B2282="", "", IF(OR($B2282&lt;'Intro &amp; Setup'!$BS$4, $B2282&gt;'Intro &amp; Setup'!$BS$2), "X", ""))</f>
        <v/>
      </c>
      <c r="Q2282" s="19" t="str">
        <f t="shared" si="106"/>
        <v/>
      </c>
      <c r="S2282" s="75">
        <f t="shared" si="107"/>
        <v>0</v>
      </c>
    </row>
    <row r="2283" spans="1:19" x14ac:dyDescent="0.25">
      <c r="A2283" s="55"/>
      <c r="B2283" s="111"/>
      <c r="C2283" s="112"/>
      <c r="D2283" s="113"/>
      <c r="E2283" s="113"/>
      <c r="F2283" s="112"/>
      <c r="G2283" s="114"/>
      <c r="H2283" s="115"/>
      <c r="I2283" s="55"/>
      <c r="L2283" s="53" t="str">
        <f>IF(OR(F2283="", G2283=""), "", IFERROR(INDEX('Sub Contractors'!$C$11:$C$49, MATCH(F2283, 'Sub Contractors'!$B$11:$B$49, 0)), ""))</f>
        <v/>
      </c>
      <c r="M2283" s="44" t="str">
        <f t="shared" si="105"/>
        <v/>
      </c>
      <c r="O2283" s="19" t="str">
        <f>IF($B2283="", "", IF(OR($B2283&lt;'Intro &amp; Setup'!$BS$4, $B2283&gt;'Intro &amp; Setup'!$BS$2), "X", ""))</f>
        <v/>
      </c>
      <c r="Q2283" s="19" t="str">
        <f t="shared" si="106"/>
        <v/>
      </c>
      <c r="S2283" s="75">
        <f t="shared" si="107"/>
        <v>0</v>
      </c>
    </row>
    <row r="2284" spans="1:19" x14ac:dyDescent="0.25">
      <c r="A2284" s="55"/>
      <c r="B2284" s="111"/>
      <c r="C2284" s="112"/>
      <c r="D2284" s="113"/>
      <c r="E2284" s="113"/>
      <c r="F2284" s="112"/>
      <c r="G2284" s="114"/>
      <c r="H2284" s="115"/>
      <c r="I2284" s="55"/>
      <c r="L2284" s="53" t="str">
        <f>IF(OR(F2284="", G2284=""), "", IFERROR(INDEX('Sub Contractors'!$C$11:$C$49, MATCH(F2284, 'Sub Contractors'!$B$11:$B$49, 0)), ""))</f>
        <v/>
      </c>
      <c r="M2284" s="44" t="str">
        <f t="shared" si="105"/>
        <v/>
      </c>
      <c r="O2284" s="19" t="str">
        <f>IF($B2284="", "", IF(OR($B2284&lt;'Intro &amp; Setup'!$BS$4, $B2284&gt;'Intro &amp; Setup'!$BS$2), "X", ""))</f>
        <v/>
      </c>
      <c r="Q2284" s="19" t="str">
        <f t="shared" si="106"/>
        <v/>
      </c>
      <c r="S2284" s="75">
        <f t="shared" si="107"/>
        <v>0</v>
      </c>
    </row>
    <row r="2285" spans="1:19" x14ac:dyDescent="0.25">
      <c r="A2285" s="55"/>
      <c r="B2285" s="111"/>
      <c r="C2285" s="112"/>
      <c r="D2285" s="113"/>
      <c r="E2285" s="113"/>
      <c r="F2285" s="112"/>
      <c r="G2285" s="114"/>
      <c r="H2285" s="115"/>
      <c r="I2285" s="55"/>
      <c r="L2285" s="53" t="str">
        <f>IF(OR(F2285="", G2285=""), "", IFERROR(INDEX('Sub Contractors'!$C$11:$C$49, MATCH(F2285, 'Sub Contractors'!$B$11:$B$49, 0)), ""))</f>
        <v/>
      </c>
      <c r="M2285" s="44" t="str">
        <f t="shared" si="105"/>
        <v/>
      </c>
      <c r="O2285" s="19" t="str">
        <f>IF($B2285="", "", IF(OR($B2285&lt;'Intro &amp; Setup'!$BS$4, $B2285&gt;'Intro &amp; Setup'!$BS$2), "X", ""))</f>
        <v/>
      </c>
      <c r="Q2285" s="19" t="str">
        <f t="shared" si="106"/>
        <v/>
      </c>
      <c r="S2285" s="75">
        <f t="shared" si="107"/>
        <v>0</v>
      </c>
    </row>
    <row r="2286" spans="1:19" x14ac:dyDescent="0.25">
      <c r="A2286" s="55"/>
      <c r="B2286" s="111"/>
      <c r="C2286" s="112"/>
      <c r="D2286" s="113"/>
      <c r="E2286" s="113"/>
      <c r="F2286" s="112"/>
      <c r="G2286" s="114"/>
      <c r="H2286" s="115"/>
      <c r="I2286" s="55"/>
      <c r="L2286" s="53" t="str">
        <f>IF(OR(F2286="", G2286=""), "", IFERROR(INDEX('Sub Contractors'!$C$11:$C$49, MATCH(F2286, 'Sub Contractors'!$B$11:$B$49, 0)), ""))</f>
        <v/>
      </c>
      <c r="M2286" s="44" t="str">
        <f t="shared" si="105"/>
        <v/>
      </c>
      <c r="O2286" s="19" t="str">
        <f>IF($B2286="", "", IF(OR($B2286&lt;'Intro &amp; Setup'!$BS$4, $B2286&gt;'Intro &amp; Setup'!$BS$2), "X", ""))</f>
        <v/>
      </c>
      <c r="Q2286" s="19" t="str">
        <f t="shared" si="106"/>
        <v/>
      </c>
      <c r="S2286" s="75">
        <f t="shared" si="107"/>
        <v>0</v>
      </c>
    </row>
    <row r="2287" spans="1:19" x14ac:dyDescent="0.25">
      <c r="A2287" s="55"/>
      <c r="B2287" s="111"/>
      <c r="C2287" s="112"/>
      <c r="D2287" s="113"/>
      <c r="E2287" s="113"/>
      <c r="F2287" s="112"/>
      <c r="G2287" s="114"/>
      <c r="H2287" s="115"/>
      <c r="I2287" s="55"/>
      <c r="L2287" s="53" t="str">
        <f>IF(OR(F2287="", G2287=""), "", IFERROR(INDEX('Sub Contractors'!$C$11:$C$49, MATCH(F2287, 'Sub Contractors'!$B$11:$B$49, 0)), ""))</f>
        <v/>
      </c>
      <c r="M2287" s="44" t="str">
        <f t="shared" si="105"/>
        <v/>
      </c>
      <c r="O2287" s="19" t="str">
        <f>IF($B2287="", "", IF(OR($B2287&lt;'Intro &amp; Setup'!$BS$4, $B2287&gt;'Intro &amp; Setup'!$BS$2), "X", ""))</f>
        <v/>
      </c>
      <c r="Q2287" s="19" t="str">
        <f t="shared" si="106"/>
        <v/>
      </c>
      <c r="S2287" s="75">
        <f t="shared" si="107"/>
        <v>0</v>
      </c>
    </row>
    <row r="2288" spans="1:19" x14ac:dyDescent="0.25">
      <c r="A2288" s="55"/>
      <c r="B2288" s="111"/>
      <c r="C2288" s="112"/>
      <c r="D2288" s="113"/>
      <c r="E2288" s="113"/>
      <c r="F2288" s="112"/>
      <c r="G2288" s="114"/>
      <c r="H2288" s="115"/>
      <c r="I2288" s="55"/>
      <c r="L2288" s="53" t="str">
        <f>IF(OR(F2288="", G2288=""), "", IFERROR(INDEX('Sub Contractors'!$C$11:$C$49, MATCH(F2288, 'Sub Contractors'!$B$11:$B$49, 0)), ""))</f>
        <v/>
      </c>
      <c r="M2288" s="44" t="str">
        <f t="shared" si="105"/>
        <v/>
      </c>
      <c r="O2288" s="19" t="str">
        <f>IF($B2288="", "", IF(OR($B2288&lt;'Intro &amp; Setup'!$BS$4, $B2288&gt;'Intro &amp; Setup'!$BS$2), "X", ""))</f>
        <v/>
      </c>
      <c r="Q2288" s="19" t="str">
        <f t="shared" si="106"/>
        <v/>
      </c>
      <c r="S2288" s="75">
        <f t="shared" si="107"/>
        <v>0</v>
      </c>
    </row>
    <row r="2289" spans="1:19" x14ac:dyDescent="0.25">
      <c r="A2289" s="55"/>
      <c r="B2289" s="111"/>
      <c r="C2289" s="112"/>
      <c r="D2289" s="113"/>
      <c r="E2289" s="113"/>
      <c r="F2289" s="112"/>
      <c r="G2289" s="114"/>
      <c r="H2289" s="115"/>
      <c r="I2289" s="55"/>
      <c r="L2289" s="53" t="str">
        <f>IF(OR(F2289="", G2289=""), "", IFERROR(INDEX('Sub Contractors'!$C$11:$C$49, MATCH(F2289, 'Sub Contractors'!$B$11:$B$49, 0)), ""))</f>
        <v/>
      </c>
      <c r="M2289" s="44" t="str">
        <f t="shared" si="105"/>
        <v/>
      </c>
      <c r="O2289" s="19" t="str">
        <f>IF($B2289="", "", IF(OR($B2289&lt;'Intro &amp; Setup'!$BS$4, $B2289&gt;'Intro &amp; Setup'!$BS$2), "X", ""))</f>
        <v/>
      </c>
      <c r="Q2289" s="19" t="str">
        <f t="shared" si="106"/>
        <v/>
      </c>
      <c r="S2289" s="75">
        <f t="shared" si="107"/>
        <v>0</v>
      </c>
    </row>
    <row r="2290" spans="1:19" x14ac:dyDescent="0.25">
      <c r="A2290" s="55"/>
      <c r="B2290" s="111"/>
      <c r="C2290" s="112"/>
      <c r="D2290" s="113"/>
      <c r="E2290" s="113"/>
      <c r="F2290" s="112"/>
      <c r="G2290" s="114"/>
      <c r="H2290" s="115"/>
      <c r="I2290" s="55"/>
      <c r="L2290" s="53" t="str">
        <f>IF(OR(F2290="", G2290=""), "", IFERROR(INDEX('Sub Contractors'!$C$11:$C$49, MATCH(F2290, 'Sub Contractors'!$B$11:$B$49, 0)), ""))</f>
        <v/>
      </c>
      <c r="M2290" s="44" t="str">
        <f t="shared" si="105"/>
        <v/>
      </c>
      <c r="O2290" s="19" t="str">
        <f>IF($B2290="", "", IF(OR($B2290&lt;'Intro &amp; Setup'!$BS$4, $B2290&gt;'Intro &amp; Setup'!$BS$2), "X", ""))</f>
        <v/>
      </c>
      <c r="Q2290" s="19" t="str">
        <f t="shared" si="106"/>
        <v/>
      </c>
      <c r="S2290" s="75">
        <f t="shared" si="107"/>
        <v>0</v>
      </c>
    </row>
    <row r="2291" spans="1:19" x14ac:dyDescent="0.25">
      <c r="A2291" s="55"/>
      <c r="B2291" s="111"/>
      <c r="C2291" s="112"/>
      <c r="D2291" s="113"/>
      <c r="E2291" s="113"/>
      <c r="F2291" s="112"/>
      <c r="G2291" s="114"/>
      <c r="H2291" s="115"/>
      <c r="I2291" s="55"/>
      <c r="L2291" s="53" t="str">
        <f>IF(OR(F2291="", G2291=""), "", IFERROR(INDEX('Sub Contractors'!$C$11:$C$49, MATCH(F2291, 'Sub Contractors'!$B$11:$B$49, 0)), ""))</f>
        <v/>
      </c>
      <c r="M2291" s="44" t="str">
        <f t="shared" si="105"/>
        <v/>
      </c>
      <c r="O2291" s="19" t="str">
        <f>IF($B2291="", "", IF(OR($B2291&lt;'Intro &amp; Setup'!$BS$4, $B2291&gt;'Intro &amp; Setup'!$BS$2), "X", ""))</f>
        <v/>
      </c>
      <c r="Q2291" s="19" t="str">
        <f t="shared" si="106"/>
        <v/>
      </c>
      <c r="S2291" s="75">
        <f t="shared" si="107"/>
        <v>0</v>
      </c>
    </row>
    <row r="2292" spans="1:19" x14ac:dyDescent="0.25">
      <c r="A2292" s="55"/>
      <c r="B2292" s="111"/>
      <c r="C2292" s="112"/>
      <c r="D2292" s="113"/>
      <c r="E2292" s="113"/>
      <c r="F2292" s="112"/>
      <c r="G2292" s="114"/>
      <c r="H2292" s="115"/>
      <c r="I2292" s="55"/>
      <c r="L2292" s="53" t="str">
        <f>IF(OR(F2292="", G2292=""), "", IFERROR(INDEX('Sub Contractors'!$C$11:$C$49, MATCH(F2292, 'Sub Contractors'!$B$11:$B$49, 0)), ""))</f>
        <v/>
      </c>
      <c r="M2292" s="44" t="str">
        <f t="shared" si="105"/>
        <v/>
      </c>
      <c r="O2292" s="19" t="str">
        <f>IF($B2292="", "", IF(OR($B2292&lt;'Intro &amp; Setup'!$BS$4, $B2292&gt;'Intro &amp; Setup'!$BS$2), "X", ""))</f>
        <v/>
      </c>
      <c r="Q2292" s="19" t="str">
        <f t="shared" si="106"/>
        <v/>
      </c>
      <c r="S2292" s="75">
        <f t="shared" si="107"/>
        <v>0</v>
      </c>
    </row>
    <row r="2293" spans="1:19" x14ac:dyDescent="0.25">
      <c r="A2293" s="55"/>
      <c r="B2293" s="111"/>
      <c r="C2293" s="112"/>
      <c r="D2293" s="113"/>
      <c r="E2293" s="113"/>
      <c r="F2293" s="112"/>
      <c r="G2293" s="114"/>
      <c r="H2293" s="115"/>
      <c r="I2293" s="55"/>
      <c r="L2293" s="53" t="str">
        <f>IF(OR(F2293="", G2293=""), "", IFERROR(INDEX('Sub Contractors'!$C$11:$C$49, MATCH(F2293, 'Sub Contractors'!$B$11:$B$49, 0)), ""))</f>
        <v/>
      </c>
      <c r="M2293" s="44" t="str">
        <f t="shared" si="105"/>
        <v/>
      </c>
      <c r="O2293" s="19" t="str">
        <f>IF($B2293="", "", IF(OR($B2293&lt;'Intro &amp; Setup'!$BS$4, $B2293&gt;'Intro &amp; Setup'!$BS$2), "X", ""))</f>
        <v/>
      </c>
      <c r="Q2293" s="19" t="str">
        <f t="shared" si="106"/>
        <v/>
      </c>
      <c r="S2293" s="75">
        <f t="shared" si="107"/>
        <v>0</v>
      </c>
    </row>
    <row r="2294" spans="1:19" x14ac:dyDescent="0.25">
      <c r="A2294" s="55"/>
      <c r="B2294" s="111"/>
      <c r="C2294" s="112"/>
      <c r="D2294" s="113"/>
      <c r="E2294" s="113"/>
      <c r="F2294" s="112"/>
      <c r="G2294" s="114"/>
      <c r="H2294" s="115"/>
      <c r="I2294" s="55"/>
      <c r="L2294" s="53" t="str">
        <f>IF(OR(F2294="", G2294=""), "", IFERROR(INDEX('Sub Contractors'!$C$11:$C$49, MATCH(F2294, 'Sub Contractors'!$B$11:$B$49, 0)), ""))</f>
        <v/>
      </c>
      <c r="M2294" s="44" t="str">
        <f t="shared" si="105"/>
        <v/>
      </c>
      <c r="O2294" s="19" t="str">
        <f>IF($B2294="", "", IF(OR($B2294&lt;'Intro &amp; Setup'!$BS$4, $B2294&gt;'Intro &amp; Setup'!$BS$2), "X", ""))</f>
        <v/>
      </c>
      <c r="Q2294" s="19" t="str">
        <f t="shared" si="106"/>
        <v/>
      </c>
      <c r="S2294" s="75">
        <f t="shared" si="107"/>
        <v>0</v>
      </c>
    </row>
    <row r="2295" spans="1:19" x14ac:dyDescent="0.25">
      <c r="A2295" s="55"/>
      <c r="B2295" s="111"/>
      <c r="C2295" s="112"/>
      <c r="D2295" s="113"/>
      <c r="E2295" s="113"/>
      <c r="F2295" s="112"/>
      <c r="G2295" s="114"/>
      <c r="H2295" s="115"/>
      <c r="I2295" s="55"/>
      <c r="L2295" s="53" t="str">
        <f>IF(OR(F2295="", G2295=""), "", IFERROR(INDEX('Sub Contractors'!$C$11:$C$49, MATCH(F2295, 'Sub Contractors'!$B$11:$B$49, 0)), ""))</f>
        <v/>
      </c>
      <c r="M2295" s="44" t="str">
        <f t="shared" si="105"/>
        <v/>
      </c>
      <c r="O2295" s="19" t="str">
        <f>IF($B2295="", "", IF(OR($B2295&lt;'Intro &amp; Setup'!$BS$4, $B2295&gt;'Intro &amp; Setup'!$BS$2), "X", ""))</f>
        <v/>
      </c>
      <c r="Q2295" s="19" t="str">
        <f t="shared" si="106"/>
        <v/>
      </c>
      <c r="S2295" s="75">
        <f t="shared" si="107"/>
        <v>0</v>
      </c>
    </row>
    <row r="2296" spans="1:19" x14ac:dyDescent="0.25">
      <c r="A2296" s="55"/>
      <c r="B2296" s="111"/>
      <c r="C2296" s="112"/>
      <c r="D2296" s="113"/>
      <c r="E2296" s="113"/>
      <c r="F2296" s="112"/>
      <c r="G2296" s="114"/>
      <c r="H2296" s="115"/>
      <c r="I2296" s="55"/>
      <c r="L2296" s="53" t="str">
        <f>IF(OR(F2296="", G2296=""), "", IFERROR(INDEX('Sub Contractors'!$C$11:$C$49, MATCH(F2296, 'Sub Contractors'!$B$11:$B$49, 0)), ""))</f>
        <v/>
      </c>
      <c r="M2296" s="44" t="str">
        <f t="shared" si="105"/>
        <v/>
      </c>
      <c r="O2296" s="19" t="str">
        <f>IF($B2296="", "", IF(OR($B2296&lt;'Intro &amp; Setup'!$BS$4, $B2296&gt;'Intro &amp; Setup'!$BS$2), "X", ""))</f>
        <v/>
      </c>
      <c r="Q2296" s="19" t="str">
        <f t="shared" si="106"/>
        <v/>
      </c>
      <c r="S2296" s="75">
        <f t="shared" si="107"/>
        <v>0</v>
      </c>
    </row>
    <row r="2297" spans="1:19" x14ac:dyDescent="0.25">
      <c r="A2297" s="55"/>
      <c r="B2297" s="111"/>
      <c r="C2297" s="112"/>
      <c r="D2297" s="113"/>
      <c r="E2297" s="113"/>
      <c r="F2297" s="112"/>
      <c r="G2297" s="114"/>
      <c r="H2297" s="115"/>
      <c r="I2297" s="55"/>
      <c r="L2297" s="53" t="str">
        <f>IF(OR(F2297="", G2297=""), "", IFERROR(INDEX('Sub Contractors'!$C$11:$C$49, MATCH(F2297, 'Sub Contractors'!$B$11:$B$49, 0)), ""))</f>
        <v/>
      </c>
      <c r="M2297" s="44" t="str">
        <f t="shared" si="105"/>
        <v/>
      </c>
      <c r="O2297" s="19" t="str">
        <f>IF($B2297="", "", IF(OR($B2297&lt;'Intro &amp; Setup'!$BS$4, $B2297&gt;'Intro &amp; Setup'!$BS$2), "X", ""))</f>
        <v/>
      </c>
      <c r="Q2297" s="19" t="str">
        <f t="shared" si="106"/>
        <v/>
      </c>
      <c r="S2297" s="75">
        <f t="shared" si="107"/>
        <v>0</v>
      </c>
    </row>
    <row r="2298" spans="1:19" x14ac:dyDescent="0.25">
      <c r="A2298" s="55"/>
      <c r="B2298" s="111"/>
      <c r="C2298" s="112"/>
      <c r="D2298" s="113"/>
      <c r="E2298" s="113"/>
      <c r="F2298" s="112"/>
      <c r="G2298" s="114"/>
      <c r="H2298" s="115"/>
      <c r="I2298" s="55"/>
      <c r="L2298" s="53" t="str">
        <f>IF(OR(F2298="", G2298=""), "", IFERROR(INDEX('Sub Contractors'!$C$11:$C$49, MATCH(F2298, 'Sub Contractors'!$B$11:$B$49, 0)), ""))</f>
        <v/>
      </c>
      <c r="M2298" s="44" t="str">
        <f t="shared" si="105"/>
        <v/>
      </c>
      <c r="O2298" s="19" t="str">
        <f>IF($B2298="", "", IF(OR($B2298&lt;'Intro &amp; Setup'!$BS$4, $B2298&gt;'Intro &amp; Setup'!$BS$2), "X", ""))</f>
        <v/>
      </c>
      <c r="Q2298" s="19" t="str">
        <f t="shared" si="106"/>
        <v/>
      </c>
      <c r="S2298" s="75">
        <f t="shared" si="107"/>
        <v>0</v>
      </c>
    </row>
    <row r="2299" spans="1:19" x14ac:dyDescent="0.25">
      <c r="A2299" s="55"/>
      <c r="B2299" s="111"/>
      <c r="C2299" s="112"/>
      <c r="D2299" s="113"/>
      <c r="E2299" s="113"/>
      <c r="F2299" s="112"/>
      <c r="G2299" s="114"/>
      <c r="H2299" s="115"/>
      <c r="I2299" s="55"/>
      <c r="L2299" s="53" t="str">
        <f>IF(OR(F2299="", G2299=""), "", IFERROR(INDEX('Sub Contractors'!$C$11:$C$49, MATCH(F2299, 'Sub Contractors'!$B$11:$B$49, 0)), ""))</f>
        <v/>
      </c>
      <c r="M2299" s="44" t="str">
        <f t="shared" si="105"/>
        <v/>
      </c>
      <c r="O2299" s="19" t="str">
        <f>IF($B2299="", "", IF(OR($B2299&lt;'Intro &amp; Setup'!$BS$4, $B2299&gt;'Intro &amp; Setup'!$BS$2), "X", ""))</f>
        <v/>
      </c>
      <c r="Q2299" s="19" t="str">
        <f t="shared" si="106"/>
        <v/>
      </c>
      <c r="S2299" s="75">
        <f t="shared" si="107"/>
        <v>0</v>
      </c>
    </row>
    <row r="2300" spans="1:19" x14ac:dyDescent="0.25">
      <c r="A2300" s="55"/>
      <c r="B2300" s="111"/>
      <c r="C2300" s="112"/>
      <c r="D2300" s="113"/>
      <c r="E2300" s="113"/>
      <c r="F2300" s="112"/>
      <c r="G2300" s="114"/>
      <c r="H2300" s="115"/>
      <c r="I2300" s="55"/>
      <c r="L2300" s="53" t="str">
        <f>IF(OR(F2300="", G2300=""), "", IFERROR(INDEX('Sub Contractors'!$C$11:$C$49, MATCH(F2300, 'Sub Contractors'!$B$11:$B$49, 0)), ""))</f>
        <v/>
      </c>
      <c r="M2300" s="44" t="str">
        <f t="shared" si="105"/>
        <v/>
      </c>
      <c r="O2300" s="19" t="str">
        <f>IF($B2300="", "", IF(OR($B2300&lt;'Intro &amp; Setup'!$BS$4, $B2300&gt;'Intro &amp; Setup'!$BS$2), "X", ""))</f>
        <v/>
      </c>
      <c r="Q2300" s="19" t="str">
        <f t="shared" si="106"/>
        <v/>
      </c>
      <c r="S2300" s="75">
        <f t="shared" si="107"/>
        <v>0</v>
      </c>
    </row>
    <row r="2301" spans="1:19" x14ac:dyDescent="0.25">
      <c r="A2301" s="55"/>
      <c r="B2301" s="111"/>
      <c r="C2301" s="112"/>
      <c r="D2301" s="113"/>
      <c r="E2301" s="113"/>
      <c r="F2301" s="112"/>
      <c r="G2301" s="114"/>
      <c r="H2301" s="115"/>
      <c r="I2301" s="55"/>
      <c r="L2301" s="53" t="str">
        <f>IF(OR(F2301="", G2301=""), "", IFERROR(INDEX('Sub Contractors'!$C$11:$C$49, MATCH(F2301, 'Sub Contractors'!$B$11:$B$49, 0)), ""))</f>
        <v/>
      </c>
      <c r="M2301" s="44" t="str">
        <f t="shared" si="105"/>
        <v/>
      </c>
      <c r="O2301" s="19" t="str">
        <f>IF($B2301="", "", IF(OR($B2301&lt;'Intro &amp; Setup'!$BS$4, $B2301&gt;'Intro &amp; Setup'!$BS$2), "X", ""))</f>
        <v/>
      </c>
      <c r="Q2301" s="19" t="str">
        <f t="shared" si="106"/>
        <v/>
      </c>
      <c r="S2301" s="75">
        <f t="shared" si="107"/>
        <v>0</v>
      </c>
    </row>
    <row r="2302" spans="1:19" x14ac:dyDescent="0.25">
      <c r="A2302" s="55"/>
      <c r="B2302" s="111"/>
      <c r="C2302" s="112"/>
      <c r="D2302" s="113"/>
      <c r="E2302" s="113"/>
      <c r="F2302" s="112"/>
      <c r="G2302" s="114"/>
      <c r="H2302" s="115"/>
      <c r="I2302" s="55"/>
      <c r="L2302" s="53" t="str">
        <f>IF(OR(F2302="", G2302=""), "", IFERROR(INDEX('Sub Contractors'!$C$11:$C$49, MATCH(F2302, 'Sub Contractors'!$B$11:$B$49, 0)), ""))</f>
        <v/>
      </c>
      <c r="M2302" s="44" t="str">
        <f t="shared" si="105"/>
        <v/>
      </c>
      <c r="O2302" s="19" t="str">
        <f>IF($B2302="", "", IF(OR($B2302&lt;'Intro &amp; Setup'!$BS$4, $B2302&gt;'Intro &amp; Setup'!$BS$2), "X", ""))</f>
        <v/>
      </c>
      <c r="Q2302" s="19" t="str">
        <f t="shared" si="106"/>
        <v/>
      </c>
      <c r="S2302" s="75">
        <f t="shared" si="107"/>
        <v>0</v>
      </c>
    </row>
    <row r="2303" spans="1:19" x14ac:dyDescent="0.25">
      <c r="A2303" s="55"/>
      <c r="B2303" s="111"/>
      <c r="C2303" s="112"/>
      <c r="D2303" s="113"/>
      <c r="E2303" s="113"/>
      <c r="F2303" s="112"/>
      <c r="G2303" s="114"/>
      <c r="H2303" s="115"/>
      <c r="I2303" s="55"/>
      <c r="L2303" s="53" t="str">
        <f>IF(OR(F2303="", G2303=""), "", IFERROR(INDEX('Sub Contractors'!$C$11:$C$49, MATCH(F2303, 'Sub Contractors'!$B$11:$B$49, 0)), ""))</f>
        <v/>
      </c>
      <c r="M2303" s="44" t="str">
        <f t="shared" si="105"/>
        <v/>
      </c>
      <c r="O2303" s="19" t="str">
        <f>IF($B2303="", "", IF(OR($B2303&lt;'Intro &amp; Setup'!$BS$4, $B2303&gt;'Intro &amp; Setup'!$BS$2), "X", ""))</f>
        <v/>
      </c>
      <c r="Q2303" s="19" t="str">
        <f t="shared" si="106"/>
        <v/>
      </c>
      <c r="S2303" s="75">
        <f t="shared" si="107"/>
        <v>0</v>
      </c>
    </row>
    <row r="2304" spans="1:19" x14ac:dyDescent="0.25">
      <c r="A2304" s="55"/>
      <c r="B2304" s="111"/>
      <c r="C2304" s="112"/>
      <c r="D2304" s="113"/>
      <c r="E2304" s="113"/>
      <c r="F2304" s="112"/>
      <c r="G2304" s="114"/>
      <c r="H2304" s="115"/>
      <c r="I2304" s="55"/>
      <c r="L2304" s="53" t="str">
        <f>IF(OR(F2304="", G2304=""), "", IFERROR(INDEX('Sub Contractors'!$C$11:$C$49, MATCH(F2304, 'Sub Contractors'!$B$11:$B$49, 0)), ""))</f>
        <v/>
      </c>
      <c r="M2304" s="44" t="str">
        <f t="shared" si="105"/>
        <v/>
      </c>
      <c r="O2304" s="19" t="str">
        <f>IF($B2304="", "", IF(OR($B2304&lt;'Intro &amp; Setup'!$BS$4, $B2304&gt;'Intro &amp; Setup'!$BS$2), "X", ""))</f>
        <v/>
      </c>
      <c r="Q2304" s="19" t="str">
        <f t="shared" si="106"/>
        <v/>
      </c>
      <c r="S2304" s="75">
        <f t="shared" si="107"/>
        <v>0</v>
      </c>
    </row>
    <row r="2305" spans="1:19" x14ac:dyDescent="0.25">
      <c r="A2305" s="55"/>
      <c r="B2305" s="111"/>
      <c r="C2305" s="112"/>
      <c r="D2305" s="113"/>
      <c r="E2305" s="113"/>
      <c r="F2305" s="112"/>
      <c r="G2305" s="114"/>
      <c r="H2305" s="115"/>
      <c r="I2305" s="55"/>
      <c r="L2305" s="53" t="str">
        <f>IF(OR(F2305="", G2305=""), "", IFERROR(INDEX('Sub Contractors'!$C$11:$C$49, MATCH(F2305, 'Sub Contractors'!$B$11:$B$49, 0)), ""))</f>
        <v/>
      </c>
      <c r="M2305" s="44" t="str">
        <f t="shared" si="105"/>
        <v/>
      </c>
      <c r="O2305" s="19" t="str">
        <f>IF($B2305="", "", IF(OR($B2305&lt;'Intro &amp; Setup'!$BS$4, $B2305&gt;'Intro &amp; Setup'!$BS$2), "X", ""))</f>
        <v/>
      </c>
      <c r="Q2305" s="19" t="str">
        <f t="shared" si="106"/>
        <v/>
      </c>
      <c r="S2305" s="75">
        <f t="shared" si="107"/>
        <v>0</v>
      </c>
    </row>
    <row r="2306" spans="1:19" x14ac:dyDescent="0.25">
      <c r="A2306" s="55"/>
      <c r="B2306" s="111"/>
      <c r="C2306" s="112"/>
      <c r="D2306" s="113"/>
      <c r="E2306" s="113"/>
      <c r="F2306" s="112"/>
      <c r="G2306" s="114"/>
      <c r="H2306" s="115"/>
      <c r="I2306" s="55"/>
      <c r="L2306" s="53" t="str">
        <f>IF(OR(F2306="", G2306=""), "", IFERROR(INDEX('Sub Contractors'!$C$11:$C$49, MATCH(F2306, 'Sub Contractors'!$B$11:$B$49, 0)), ""))</f>
        <v/>
      </c>
      <c r="M2306" s="44" t="str">
        <f t="shared" si="105"/>
        <v/>
      </c>
      <c r="O2306" s="19" t="str">
        <f>IF($B2306="", "", IF(OR($B2306&lt;'Intro &amp; Setup'!$BS$4, $B2306&gt;'Intro &amp; Setup'!$BS$2), "X", ""))</f>
        <v/>
      </c>
      <c r="Q2306" s="19" t="str">
        <f t="shared" si="106"/>
        <v/>
      </c>
      <c r="S2306" s="75">
        <f t="shared" si="107"/>
        <v>0</v>
      </c>
    </row>
    <row r="2307" spans="1:19" x14ac:dyDescent="0.25">
      <c r="A2307" s="55"/>
      <c r="B2307" s="111"/>
      <c r="C2307" s="112"/>
      <c r="D2307" s="113"/>
      <c r="E2307" s="113"/>
      <c r="F2307" s="112"/>
      <c r="G2307" s="114"/>
      <c r="H2307" s="115"/>
      <c r="I2307" s="55"/>
      <c r="L2307" s="53" t="str">
        <f>IF(OR(F2307="", G2307=""), "", IFERROR(INDEX('Sub Contractors'!$C$11:$C$49, MATCH(F2307, 'Sub Contractors'!$B$11:$B$49, 0)), ""))</f>
        <v/>
      </c>
      <c r="M2307" s="44" t="str">
        <f t="shared" si="105"/>
        <v/>
      </c>
      <c r="O2307" s="19" t="str">
        <f>IF($B2307="", "", IF(OR($B2307&lt;'Intro &amp; Setup'!$BS$4, $B2307&gt;'Intro &amp; Setup'!$BS$2), "X", ""))</f>
        <v/>
      </c>
      <c r="Q2307" s="19" t="str">
        <f t="shared" si="106"/>
        <v/>
      </c>
      <c r="S2307" s="75">
        <f t="shared" si="107"/>
        <v>0</v>
      </c>
    </row>
    <row r="2308" spans="1:19" x14ac:dyDescent="0.25">
      <c r="A2308" s="55"/>
      <c r="B2308" s="111"/>
      <c r="C2308" s="112"/>
      <c r="D2308" s="113"/>
      <c r="E2308" s="113"/>
      <c r="F2308" s="112"/>
      <c r="G2308" s="114"/>
      <c r="H2308" s="115"/>
      <c r="I2308" s="55"/>
      <c r="L2308" s="53" t="str">
        <f>IF(OR(F2308="", G2308=""), "", IFERROR(INDEX('Sub Contractors'!$C$11:$C$49, MATCH(F2308, 'Sub Contractors'!$B$11:$B$49, 0)), ""))</f>
        <v/>
      </c>
      <c r="M2308" s="44" t="str">
        <f t="shared" si="105"/>
        <v/>
      </c>
      <c r="O2308" s="19" t="str">
        <f>IF($B2308="", "", IF(OR($B2308&lt;'Intro &amp; Setup'!$BS$4, $B2308&gt;'Intro &amp; Setup'!$BS$2), "X", ""))</f>
        <v/>
      </c>
      <c r="Q2308" s="19" t="str">
        <f t="shared" si="106"/>
        <v/>
      </c>
      <c r="S2308" s="75">
        <f t="shared" si="107"/>
        <v>0</v>
      </c>
    </row>
    <row r="2309" spans="1:19" x14ac:dyDescent="0.25">
      <c r="A2309" s="55"/>
      <c r="B2309" s="111"/>
      <c r="C2309" s="112"/>
      <c r="D2309" s="113"/>
      <c r="E2309" s="113"/>
      <c r="F2309" s="112"/>
      <c r="G2309" s="114"/>
      <c r="H2309" s="115"/>
      <c r="I2309" s="55"/>
      <c r="L2309" s="53" t="str">
        <f>IF(OR(F2309="", G2309=""), "", IFERROR(INDEX('Sub Contractors'!$C$11:$C$49, MATCH(F2309, 'Sub Contractors'!$B$11:$B$49, 0)), ""))</f>
        <v/>
      </c>
      <c r="M2309" s="44" t="str">
        <f t="shared" si="105"/>
        <v/>
      </c>
      <c r="O2309" s="19" t="str">
        <f>IF($B2309="", "", IF(OR($B2309&lt;'Intro &amp; Setup'!$BS$4, $B2309&gt;'Intro &amp; Setup'!$BS$2), "X", ""))</f>
        <v/>
      </c>
      <c r="Q2309" s="19" t="str">
        <f t="shared" si="106"/>
        <v/>
      </c>
      <c r="S2309" s="75">
        <f t="shared" si="107"/>
        <v>0</v>
      </c>
    </row>
    <row r="2310" spans="1:19" x14ac:dyDescent="0.25">
      <c r="A2310" s="55"/>
      <c r="B2310" s="111"/>
      <c r="C2310" s="112"/>
      <c r="D2310" s="113"/>
      <c r="E2310" s="113"/>
      <c r="F2310" s="112"/>
      <c r="G2310" s="114"/>
      <c r="H2310" s="115"/>
      <c r="I2310" s="55"/>
      <c r="L2310" s="53" t="str">
        <f>IF(OR(F2310="", G2310=""), "", IFERROR(INDEX('Sub Contractors'!$C$11:$C$49, MATCH(F2310, 'Sub Contractors'!$B$11:$B$49, 0)), ""))</f>
        <v/>
      </c>
      <c r="M2310" s="44" t="str">
        <f t="shared" si="105"/>
        <v/>
      </c>
      <c r="O2310" s="19" t="str">
        <f>IF($B2310="", "", IF(OR($B2310&lt;'Intro &amp; Setup'!$BS$4, $B2310&gt;'Intro &amp; Setup'!$BS$2), "X", ""))</f>
        <v/>
      </c>
      <c r="Q2310" s="19" t="str">
        <f t="shared" si="106"/>
        <v/>
      </c>
      <c r="S2310" s="75">
        <f t="shared" si="107"/>
        <v>0</v>
      </c>
    </row>
    <row r="2311" spans="1:19" x14ac:dyDescent="0.25">
      <c r="A2311" s="55"/>
      <c r="B2311" s="111"/>
      <c r="C2311" s="112"/>
      <c r="D2311" s="113"/>
      <c r="E2311" s="113"/>
      <c r="F2311" s="112"/>
      <c r="G2311" s="114"/>
      <c r="H2311" s="115"/>
      <c r="I2311" s="55"/>
      <c r="L2311" s="53" t="str">
        <f>IF(OR(F2311="", G2311=""), "", IFERROR(INDEX('Sub Contractors'!$C$11:$C$49, MATCH(F2311, 'Sub Contractors'!$B$11:$B$49, 0)), ""))</f>
        <v/>
      </c>
      <c r="M2311" s="44" t="str">
        <f t="shared" si="105"/>
        <v/>
      </c>
      <c r="O2311" s="19" t="str">
        <f>IF($B2311="", "", IF(OR($B2311&lt;'Intro &amp; Setup'!$BS$4, $B2311&gt;'Intro &amp; Setup'!$BS$2), "X", ""))</f>
        <v/>
      </c>
      <c r="Q2311" s="19" t="str">
        <f t="shared" si="106"/>
        <v/>
      </c>
      <c r="S2311" s="75">
        <f t="shared" si="107"/>
        <v>0</v>
      </c>
    </row>
    <row r="2312" spans="1:19" x14ac:dyDescent="0.25">
      <c r="A2312" s="55"/>
      <c r="B2312" s="111"/>
      <c r="C2312" s="112"/>
      <c r="D2312" s="113"/>
      <c r="E2312" s="113"/>
      <c r="F2312" s="112"/>
      <c r="G2312" s="114"/>
      <c r="H2312" s="115"/>
      <c r="I2312" s="55"/>
      <c r="L2312" s="53" t="str">
        <f>IF(OR(F2312="", G2312=""), "", IFERROR(INDEX('Sub Contractors'!$C$11:$C$49, MATCH(F2312, 'Sub Contractors'!$B$11:$B$49, 0)), ""))</f>
        <v/>
      </c>
      <c r="M2312" s="44" t="str">
        <f t="shared" si="105"/>
        <v/>
      </c>
      <c r="O2312" s="19" t="str">
        <f>IF($B2312="", "", IF(OR($B2312&lt;'Intro &amp; Setup'!$BS$4, $B2312&gt;'Intro &amp; Setup'!$BS$2), "X", ""))</f>
        <v/>
      </c>
      <c r="Q2312" s="19" t="str">
        <f t="shared" si="106"/>
        <v/>
      </c>
      <c r="S2312" s="75">
        <f t="shared" si="107"/>
        <v>0</v>
      </c>
    </row>
    <row r="2313" spans="1:19" x14ac:dyDescent="0.25">
      <c r="A2313" s="55"/>
      <c r="B2313" s="111"/>
      <c r="C2313" s="112"/>
      <c r="D2313" s="113"/>
      <c r="E2313" s="113"/>
      <c r="F2313" s="112"/>
      <c r="G2313" s="114"/>
      <c r="H2313" s="115"/>
      <c r="I2313" s="55"/>
      <c r="L2313" s="53" t="str">
        <f>IF(OR(F2313="", G2313=""), "", IFERROR(INDEX('Sub Contractors'!$C$11:$C$49, MATCH(F2313, 'Sub Contractors'!$B$11:$B$49, 0)), ""))</f>
        <v/>
      </c>
      <c r="M2313" s="44" t="str">
        <f t="shared" si="105"/>
        <v/>
      </c>
      <c r="O2313" s="19" t="str">
        <f>IF($B2313="", "", IF(OR($B2313&lt;'Intro &amp; Setup'!$BS$4, $B2313&gt;'Intro &amp; Setup'!$BS$2), "X", ""))</f>
        <v/>
      </c>
      <c r="Q2313" s="19" t="str">
        <f t="shared" si="106"/>
        <v/>
      </c>
      <c r="S2313" s="75">
        <f t="shared" si="107"/>
        <v>0</v>
      </c>
    </row>
    <row r="2314" spans="1:19" x14ac:dyDescent="0.25">
      <c r="A2314" s="55"/>
      <c r="B2314" s="111"/>
      <c r="C2314" s="112"/>
      <c r="D2314" s="113"/>
      <c r="E2314" s="113"/>
      <c r="F2314" s="112"/>
      <c r="G2314" s="114"/>
      <c r="H2314" s="115"/>
      <c r="I2314" s="55"/>
      <c r="L2314" s="53" t="str">
        <f>IF(OR(F2314="", G2314=""), "", IFERROR(INDEX('Sub Contractors'!$C$11:$C$49, MATCH(F2314, 'Sub Contractors'!$B$11:$B$49, 0)), ""))</f>
        <v/>
      </c>
      <c r="M2314" s="44" t="str">
        <f t="shared" si="105"/>
        <v/>
      </c>
      <c r="O2314" s="19" t="str">
        <f>IF($B2314="", "", IF(OR($B2314&lt;'Intro &amp; Setup'!$BS$4, $B2314&gt;'Intro &amp; Setup'!$BS$2), "X", ""))</f>
        <v/>
      </c>
      <c r="Q2314" s="19" t="str">
        <f t="shared" si="106"/>
        <v/>
      </c>
      <c r="S2314" s="75">
        <f t="shared" si="107"/>
        <v>0</v>
      </c>
    </row>
    <row r="2315" spans="1:19" x14ac:dyDescent="0.25">
      <c r="A2315" s="55"/>
      <c r="B2315" s="111"/>
      <c r="C2315" s="112"/>
      <c r="D2315" s="113"/>
      <c r="E2315" s="113"/>
      <c r="F2315" s="112"/>
      <c r="G2315" s="114"/>
      <c r="H2315" s="115"/>
      <c r="I2315" s="55"/>
      <c r="L2315" s="53" t="str">
        <f>IF(OR(F2315="", G2315=""), "", IFERROR(INDEX('Sub Contractors'!$C$11:$C$49, MATCH(F2315, 'Sub Contractors'!$B$11:$B$49, 0)), ""))</f>
        <v/>
      </c>
      <c r="M2315" s="44" t="str">
        <f t="shared" si="105"/>
        <v/>
      </c>
      <c r="O2315" s="19" t="str">
        <f>IF($B2315="", "", IF(OR($B2315&lt;'Intro &amp; Setup'!$BS$4, $B2315&gt;'Intro &amp; Setup'!$BS$2), "X", ""))</f>
        <v/>
      </c>
      <c r="Q2315" s="19" t="str">
        <f t="shared" si="106"/>
        <v/>
      </c>
      <c r="S2315" s="75">
        <f t="shared" si="107"/>
        <v>0</v>
      </c>
    </row>
    <row r="2316" spans="1:19" x14ac:dyDescent="0.25">
      <c r="A2316" s="55"/>
      <c r="B2316" s="111"/>
      <c r="C2316" s="112"/>
      <c r="D2316" s="113"/>
      <c r="E2316" s="113"/>
      <c r="F2316" s="112"/>
      <c r="G2316" s="114"/>
      <c r="H2316" s="115"/>
      <c r="I2316" s="55"/>
      <c r="L2316" s="53" t="str">
        <f>IF(OR(F2316="", G2316=""), "", IFERROR(INDEX('Sub Contractors'!$C$11:$C$49, MATCH(F2316, 'Sub Contractors'!$B$11:$B$49, 0)), ""))</f>
        <v/>
      </c>
      <c r="M2316" s="44" t="str">
        <f t="shared" ref="M2316:M2379" si="108">IF($L2316="", "", $L2316*$G2316*24)</f>
        <v/>
      </c>
      <c r="O2316" s="19" t="str">
        <f>IF($B2316="", "", IF(OR($B2316&lt;'Intro &amp; Setup'!$BS$4, $B2316&gt;'Intro &amp; Setup'!$BS$2), "X", ""))</f>
        <v/>
      </c>
      <c r="Q2316" s="19" t="str">
        <f t="shared" ref="Q2316:Q2379" si="109">IF($B2316="", "", TEXT($B2316, "mmm yyyy"))</f>
        <v/>
      </c>
      <c r="S2316" s="75">
        <f t="shared" ref="S2316:S2379" si="110">$E2316-$D2316-$H2316</f>
        <v>0</v>
      </c>
    </row>
    <row r="2317" spans="1:19" x14ac:dyDescent="0.25">
      <c r="A2317" s="55"/>
      <c r="B2317" s="111"/>
      <c r="C2317" s="112"/>
      <c r="D2317" s="113"/>
      <c r="E2317" s="113"/>
      <c r="F2317" s="112"/>
      <c r="G2317" s="114"/>
      <c r="H2317" s="115"/>
      <c r="I2317" s="55"/>
      <c r="L2317" s="53" t="str">
        <f>IF(OR(F2317="", G2317=""), "", IFERROR(INDEX('Sub Contractors'!$C$11:$C$49, MATCH(F2317, 'Sub Contractors'!$B$11:$B$49, 0)), ""))</f>
        <v/>
      </c>
      <c r="M2317" s="44" t="str">
        <f t="shared" si="108"/>
        <v/>
      </c>
      <c r="O2317" s="19" t="str">
        <f>IF($B2317="", "", IF(OR($B2317&lt;'Intro &amp; Setup'!$BS$4, $B2317&gt;'Intro &amp; Setup'!$BS$2), "X", ""))</f>
        <v/>
      </c>
      <c r="Q2317" s="19" t="str">
        <f t="shared" si="109"/>
        <v/>
      </c>
      <c r="S2317" s="75">
        <f t="shared" si="110"/>
        <v>0</v>
      </c>
    </row>
    <row r="2318" spans="1:19" x14ac:dyDescent="0.25">
      <c r="A2318" s="55"/>
      <c r="B2318" s="111"/>
      <c r="C2318" s="112"/>
      <c r="D2318" s="113"/>
      <c r="E2318" s="113"/>
      <c r="F2318" s="112"/>
      <c r="G2318" s="114"/>
      <c r="H2318" s="115"/>
      <c r="I2318" s="55"/>
      <c r="L2318" s="53" t="str">
        <f>IF(OR(F2318="", G2318=""), "", IFERROR(INDEX('Sub Contractors'!$C$11:$C$49, MATCH(F2318, 'Sub Contractors'!$B$11:$B$49, 0)), ""))</f>
        <v/>
      </c>
      <c r="M2318" s="44" t="str">
        <f t="shared" si="108"/>
        <v/>
      </c>
      <c r="O2318" s="19" t="str">
        <f>IF($B2318="", "", IF(OR($B2318&lt;'Intro &amp; Setup'!$BS$4, $B2318&gt;'Intro &amp; Setup'!$BS$2), "X", ""))</f>
        <v/>
      </c>
      <c r="Q2318" s="19" t="str">
        <f t="shared" si="109"/>
        <v/>
      </c>
      <c r="S2318" s="75">
        <f t="shared" si="110"/>
        <v>0</v>
      </c>
    </row>
    <row r="2319" spans="1:19" x14ac:dyDescent="0.25">
      <c r="A2319" s="55"/>
      <c r="B2319" s="111"/>
      <c r="C2319" s="112"/>
      <c r="D2319" s="113"/>
      <c r="E2319" s="113"/>
      <c r="F2319" s="112"/>
      <c r="G2319" s="114"/>
      <c r="H2319" s="115"/>
      <c r="I2319" s="55"/>
      <c r="L2319" s="53" t="str">
        <f>IF(OR(F2319="", G2319=""), "", IFERROR(INDEX('Sub Contractors'!$C$11:$C$49, MATCH(F2319, 'Sub Contractors'!$B$11:$B$49, 0)), ""))</f>
        <v/>
      </c>
      <c r="M2319" s="44" t="str">
        <f t="shared" si="108"/>
        <v/>
      </c>
      <c r="O2319" s="19" t="str">
        <f>IF($B2319="", "", IF(OR($B2319&lt;'Intro &amp; Setup'!$BS$4, $B2319&gt;'Intro &amp; Setup'!$BS$2), "X", ""))</f>
        <v/>
      </c>
      <c r="Q2319" s="19" t="str">
        <f t="shared" si="109"/>
        <v/>
      </c>
      <c r="S2319" s="75">
        <f t="shared" si="110"/>
        <v>0</v>
      </c>
    </row>
    <row r="2320" spans="1:19" x14ac:dyDescent="0.25">
      <c r="A2320" s="55"/>
      <c r="B2320" s="111"/>
      <c r="C2320" s="112"/>
      <c r="D2320" s="113"/>
      <c r="E2320" s="113"/>
      <c r="F2320" s="112"/>
      <c r="G2320" s="114"/>
      <c r="H2320" s="115"/>
      <c r="I2320" s="55"/>
      <c r="L2320" s="53" t="str">
        <f>IF(OR(F2320="", G2320=""), "", IFERROR(INDEX('Sub Contractors'!$C$11:$C$49, MATCH(F2320, 'Sub Contractors'!$B$11:$B$49, 0)), ""))</f>
        <v/>
      </c>
      <c r="M2320" s="44" t="str">
        <f t="shared" si="108"/>
        <v/>
      </c>
      <c r="O2320" s="19" t="str">
        <f>IF($B2320="", "", IF(OR($B2320&lt;'Intro &amp; Setup'!$BS$4, $B2320&gt;'Intro &amp; Setup'!$BS$2), "X", ""))</f>
        <v/>
      </c>
      <c r="Q2320" s="19" t="str">
        <f t="shared" si="109"/>
        <v/>
      </c>
      <c r="S2320" s="75">
        <f t="shared" si="110"/>
        <v>0</v>
      </c>
    </row>
    <row r="2321" spans="1:19" x14ac:dyDescent="0.25">
      <c r="A2321" s="55"/>
      <c r="B2321" s="111"/>
      <c r="C2321" s="112"/>
      <c r="D2321" s="113"/>
      <c r="E2321" s="113"/>
      <c r="F2321" s="112"/>
      <c r="G2321" s="114"/>
      <c r="H2321" s="115"/>
      <c r="I2321" s="55"/>
      <c r="L2321" s="53" t="str">
        <f>IF(OR(F2321="", G2321=""), "", IFERROR(INDEX('Sub Contractors'!$C$11:$C$49, MATCH(F2321, 'Sub Contractors'!$B$11:$B$49, 0)), ""))</f>
        <v/>
      </c>
      <c r="M2321" s="44" t="str">
        <f t="shared" si="108"/>
        <v/>
      </c>
      <c r="O2321" s="19" t="str">
        <f>IF($B2321="", "", IF(OR($B2321&lt;'Intro &amp; Setup'!$BS$4, $B2321&gt;'Intro &amp; Setup'!$BS$2), "X", ""))</f>
        <v/>
      </c>
      <c r="Q2321" s="19" t="str">
        <f t="shared" si="109"/>
        <v/>
      </c>
      <c r="S2321" s="75">
        <f t="shared" si="110"/>
        <v>0</v>
      </c>
    </row>
    <row r="2322" spans="1:19" x14ac:dyDescent="0.25">
      <c r="A2322" s="55"/>
      <c r="B2322" s="111"/>
      <c r="C2322" s="112"/>
      <c r="D2322" s="113"/>
      <c r="E2322" s="113"/>
      <c r="F2322" s="112"/>
      <c r="G2322" s="114"/>
      <c r="H2322" s="115"/>
      <c r="I2322" s="55"/>
      <c r="L2322" s="53" t="str">
        <f>IF(OR(F2322="", G2322=""), "", IFERROR(INDEX('Sub Contractors'!$C$11:$C$49, MATCH(F2322, 'Sub Contractors'!$B$11:$B$49, 0)), ""))</f>
        <v/>
      </c>
      <c r="M2322" s="44" t="str">
        <f t="shared" si="108"/>
        <v/>
      </c>
      <c r="O2322" s="19" t="str">
        <f>IF($B2322="", "", IF(OR($B2322&lt;'Intro &amp; Setup'!$BS$4, $B2322&gt;'Intro &amp; Setup'!$BS$2), "X", ""))</f>
        <v/>
      </c>
      <c r="Q2322" s="19" t="str">
        <f t="shared" si="109"/>
        <v/>
      </c>
      <c r="S2322" s="75">
        <f t="shared" si="110"/>
        <v>0</v>
      </c>
    </row>
    <row r="2323" spans="1:19" x14ac:dyDescent="0.25">
      <c r="A2323" s="55"/>
      <c r="B2323" s="111"/>
      <c r="C2323" s="112"/>
      <c r="D2323" s="113"/>
      <c r="E2323" s="113"/>
      <c r="F2323" s="112"/>
      <c r="G2323" s="114"/>
      <c r="H2323" s="115"/>
      <c r="I2323" s="55"/>
      <c r="L2323" s="53" t="str">
        <f>IF(OR(F2323="", G2323=""), "", IFERROR(INDEX('Sub Contractors'!$C$11:$C$49, MATCH(F2323, 'Sub Contractors'!$B$11:$B$49, 0)), ""))</f>
        <v/>
      </c>
      <c r="M2323" s="44" t="str">
        <f t="shared" si="108"/>
        <v/>
      </c>
      <c r="O2323" s="19" t="str">
        <f>IF($B2323="", "", IF(OR($B2323&lt;'Intro &amp; Setup'!$BS$4, $B2323&gt;'Intro &amp; Setup'!$BS$2), "X", ""))</f>
        <v/>
      </c>
      <c r="Q2323" s="19" t="str">
        <f t="shared" si="109"/>
        <v/>
      </c>
      <c r="S2323" s="75">
        <f t="shared" si="110"/>
        <v>0</v>
      </c>
    </row>
    <row r="2324" spans="1:19" x14ac:dyDescent="0.25">
      <c r="A2324" s="55"/>
      <c r="B2324" s="111"/>
      <c r="C2324" s="112"/>
      <c r="D2324" s="113"/>
      <c r="E2324" s="113"/>
      <c r="F2324" s="112"/>
      <c r="G2324" s="114"/>
      <c r="H2324" s="115"/>
      <c r="I2324" s="55"/>
      <c r="L2324" s="53" t="str">
        <f>IF(OR(F2324="", G2324=""), "", IFERROR(INDEX('Sub Contractors'!$C$11:$C$49, MATCH(F2324, 'Sub Contractors'!$B$11:$B$49, 0)), ""))</f>
        <v/>
      </c>
      <c r="M2324" s="44" t="str">
        <f t="shared" si="108"/>
        <v/>
      </c>
      <c r="O2324" s="19" t="str">
        <f>IF($B2324="", "", IF(OR($B2324&lt;'Intro &amp; Setup'!$BS$4, $B2324&gt;'Intro &amp; Setup'!$BS$2), "X", ""))</f>
        <v/>
      </c>
      <c r="Q2324" s="19" t="str">
        <f t="shared" si="109"/>
        <v/>
      </c>
      <c r="S2324" s="75">
        <f t="shared" si="110"/>
        <v>0</v>
      </c>
    </row>
    <row r="2325" spans="1:19" x14ac:dyDescent="0.25">
      <c r="A2325" s="55"/>
      <c r="B2325" s="111"/>
      <c r="C2325" s="112"/>
      <c r="D2325" s="113"/>
      <c r="E2325" s="113"/>
      <c r="F2325" s="112"/>
      <c r="G2325" s="114"/>
      <c r="H2325" s="115"/>
      <c r="I2325" s="55"/>
      <c r="L2325" s="53" t="str">
        <f>IF(OR(F2325="", G2325=""), "", IFERROR(INDEX('Sub Contractors'!$C$11:$C$49, MATCH(F2325, 'Sub Contractors'!$B$11:$B$49, 0)), ""))</f>
        <v/>
      </c>
      <c r="M2325" s="44" t="str">
        <f t="shared" si="108"/>
        <v/>
      </c>
      <c r="O2325" s="19" t="str">
        <f>IF($B2325="", "", IF(OR($B2325&lt;'Intro &amp; Setup'!$BS$4, $B2325&gt;'Intro &amp; Setup'!$BS$2), "X", ""))</f>
        <v/>
      </c>
      <c r="Q2325" s="19" t="str">
        <f t="shared" si="109"/>
        <v/>
      </c>
      <c r="S2325" s="75">
        <f t="shared" si="110"/>
        <v>0</v>
      </c>
    </row>
    <row r="2326" spans="1:19" x14ac:dyDescent="0.25">
      <c r="A2326" s="55"/>
      <c r="B2326" s="111"/>
      <c r="C2326" s="112"/>
      <c r="D2326" s="113"/>
      <c r="E2326" s="113"/>
      <c r="F2326" s="112"/>
      <c r="G2326" s="114"/>
      <c r="H2326" s="115"/>
      <c r="I2326" s="55"/>
      <c r="L2326" s="53" t="str">
        <f>IF(OR(F2326="", G2326=""), "", IFERROR(INDEX('Sub Contractors'!$C$11:$C$49, MATCH(F2326, 'Sub Contractors'!$B$11:$B$49, 0)), ""))</f>
        <v/>
      </c>
      <c r="M2326" s="44" t="str">
        <f t="shared" si="108"/>
        <v/>
      </c>
      <c r="O2326" s="19" t="str">
        <f>IF($B2326="", "", IF(OR($B2326&lt;'Intro &amp; Setup'!$BS$4, $B2326&gt;'Intro &amp; Setup'!$BS$2), "X", ""))</f>
        <v/>
      </c>
      <c r="Q2326" s="19" t="str">
        <f t="shared" si="109"/>
        <v/>
      </c>
      <c r="S2326" s="75">
        <f t="shared" si="110"/>
        <v>0</v>
      </c>
    </row>
    <row r="2327" spans="1:19" x14ac:dyDescent="0.25">
      <c r="A2327" s="55"/>
      <c r="B2327" s="111"/>
      <c r="C2327" s="112"/>
      <c r="D2327" s="113"/>
      <c r="E2327" s="113"/>
      <c r="F2327" s="112"/>
      <c r="G2327" s="114"/>
      <c r="H2327" s="115"/>
      <c r="I2327" s="55"/>
      <c r="L2327" s="53" t="str">
        <f>IF(OR(F2327="", G2327=""), "", IFERROR(INDEX('Sub Contractors'!$C$11:$C$49, MATCH(F2327, 'Sub Contractors'!$B$11:$B$49, 0)), ""))</f>
        <v/>
      </c>
      <c r="M2327" s="44" t="str">
        <f t="shared" si="108"/>
        <v/>
      </c>
      <c r="O2327" s="19" t="str">
        <f>IF($B2327="", "", IF(OR($B2327&lt;'Intro &amp; Setup'!$BS$4, $B2327&gt;'Intro &amp; Setup'!$BS$2), "X", ""))</f>
        <v/>
      </c>
      <c r="Q2327" s="19" t="str">
        <f t="shared" si="109"/>
        <v/>
      </c>
      <c r="S2327" s="75">
        <f t="shared" si="110"/>
        <v>0</v>
      </c>
    </row>
    <row r="2328" spans="1:19" x14ac:dyDescent="0.25">
      <c r="A2328" s="55"/>
      <c r="B2328" s="111"/>
      <c r="C2328" s="112"/>
      <c r="D2328" s="113"/>
      <c r="E2328" s="113"/>
      <c r="F2328" s="112"/>
      <c r="G2328" s="114"/>
      <c r="H2328" s="115"/>
      <c r="I2328" s="55"/>
      <c r="L2328" s="53" t="str">
        <f>IF(OR(F2328="", G2328=""), "", IFERROR(INDEX('Sub Contractors'!$C$11:$C$49, MATCH(F2328, 'Sub Contractors'!$B$11:$B$49, 0)), ""))</f>
        <v/>
      </c>
      <c r="M2328" s="44" t="str">
        <f t="shared" si="108"/>
        <v/>
      </c>
      <c r="O2328" s="19" t="str">
        <f>IF($B2328="", "", IF(OR($B2328&lt;'Intro &amp; Setup'!$BS$4, $B2328&gt;'Intro &amp; Setup'!$BS$2), "X", ""))</f>
        <v/>
      </c>
      <c r="Q2328" s="19" t="str">
        <f t="shared" si="109"/>
        <v/>
      </c>
      <c r="S2328" s="75">
        <f t="shared" si="110"/>
        <v>0</v>
      </c>
    </row>
    <row r="2329" spans="1:19" x14ac:dyDescent="0.25">
      <c r="A2329" s="55"/>
      <c r="B2329" s="111"/>
      <c r="C2329" s="112"/>
      <c r="D2329" s="113"/>
      <c r="E2329" s="113"/>
      <c r="F2329" s="112"/>
      <c r="G2329" s="114"/>
      <c r="H2329" s="115"/>
      <c r="I2329" s="55"/>
      <c r="L2329" s="53" t="str">
        <f>IF(OR(F2329="", G2329=""), "", IFERROR(INDEX('Sub Contractors'!$C$11:$C$49, MATCH(F2329, 'Sub Contractors'!$B$11:$B$49, 0)), ""))</f>
        <v/>
      </c>
      <c r="M2329" s="44" t="str">
        <f t="shared" si="108"/>
        <v/>
      </c>
      <c r="O2329" s="19" t="str">
        <f>IF($B2329="", "", IF(OR($B2329&lt;'Intro &amp; Setup'!$BS$4, $B2329&gt;'Intro &amp; Setup'!$BS$2), "X", ""))</f>
        <v/>
      </c>
      <c r="Q2329" s="19" t="str">
        <f t="shared" si="109"/>
        <v/>
      </c>
      <c r="S2329" s="75">
        <f t="shared" si="110"/>
        <v>0</v>
      </c>
    </row>
    <row r="2330" spans="1:19" x14ac:dyDescent="0.25">
      <c r="A2330" s="55"/>
      <c r="B2330" s="111"/>
      <c r="C2330" s="112"/>
      <c r="D2330" s="113"/>
      <c r="E2330" s="113"/>
      <c r="F2330" s="112"/>
      <c r="G2330" s="114"/>
      <c r="H2330" s="115"/>
      <c r="I2330" s="55"/>
      <c r="L2330" s="53" t="str">
        <f>IF(OR(F2330="", G2330=""), "", IFERROR(INDEX('Sub Contractors'!$C$11:$C$49, MATCH(F2330, 'Sub Contractors'!$B$11:$B$49, 0)), ""))</f>
        <v/>
      </c>
      <c r="M2330" s="44" t="str">
        <f t="shared" si="108"/>
        <v/>
      </c>
      <c r="O2330" s="19" t="str">
        <f>IF($B2330="", "", IF(OR($B2330&lt;'Intro &amp; Setup'!$BS$4, $B2330&gt;'Intro &amp; Setup'!$BS$2), "X", ""))</f>
        <v/>
      </c>
      <c r="Q2330" s="19" t="str">
        <f t="shared" si="109"/>
        <v/>
      </c>
      <c r="S2330" s="75">
        <f t="shared" si="110"/>
        <v>0</v>
      </c>
    </row>
    <row r="2331" spans="1:19" x14ac:dyDescent="0.25">
      <c r="A2331" s="55"/>
      <c r="B2331" s="111"/>
      <c r="C2331" s="112"/>
      <c r="D2331" s="113"/>
      <c r="E2331" s="113"/>
      <c r="F2331" s="112"/>
      <c r="G2331" s="114"/>
      <c r="H2331" s="115"/>
      <c r="I2331" s="55"/>
      <c r="L2331" s="53" t="str">
        <f>IF(OR(F2331="", G2331=""), "", IFERROR(INDEX('Sub Contractors'!$C$11:$C$49, MATCH(F2331, 'Sub Contractors'!$B$11:$B$49, 0)), ""))</f>
        <v/>
      </c>
      <c r="M2331" s="44" t="str">
        <f t="shared" si="108"/>
        <v/>
      </c>
      <c r="O2331" s="19" t="str">
        <f>IF($B2331="", "", IF(OR($B2331&lt;'Intro &amp; Setup'!$BS$4, $B2331&gt;'Intro &amp; Setup'!$BS$2), "X", ""))</f>
        <v/>
      </c>
      <c r="Q2331" s="19" t="str">
        <f t="shared" si="109"/>
        <v/>
      </c>
      <c r="S2331" s="75">
        <f t="shared" si="110"/>
        <v>0</v>
      </c>
    </row>
    <row r="2332" spans="1:19" x14ac:dyDescent="0.25">
      <c r="A2332" s="55"/>
      <c r="B2332" s="111"/>
      <c r="C2332" s="112"/>
      <c r="D2332" s="113"/>
      <c r="E2332" s="113"/>
      <c r="F2332" s="112"/>
      <c r="G2332" s="114"/>
      <c r="H2332" s="115"/>
      <c r="I2332" s="55"/>
      <c r="L2332" s="53" t="str">
        <f>IF(OR(F2332="", G2332=""), "", IFERROR(INDEX('Sub Contractors'!$C$11:$C$49, MATCH(F2332, 'Sub Contractors'!$B$11:$B$49, 0)), ""))</f>
        <v/>
      </c>
      <c r="M2332" s="44" t="str">
        <f t="shared" si="108"/>
        <v/>
      </c>
      <c r="O2332" s="19" t="str">
        <f>IF($B2332="", "", IF(OR($B2332&lt;'Intro &amp; Setup'!$BS$4, $B2332&gt;'Intro &amp; Setup'!$BS$2), "X", ""))</f>
        <v/>
      </c>
      <c r="Q2332" s="19" t="str">
        <f t="shared" si="109"/>
        <v/>
      </c>
      <c r="S2332" s="75">
        <f t="shared" si="110"/>
        <v>0</v>
      </c>
    </row>
    <row r="2333" spans="1:19" x14ac:dyDescent="0.25">
      <c r="A2333" s="55"/>
      <c r="B2333" s="111"/>
      <c r="C2333" s="112"/>
      <c r="D2333" s="113"/>
      <c r="E2333" s="113"/>
      <c r="F2333" s="112"/>
      <c r="G2333" s="114"/>
      <c r="H2333" s="115"/>
      <c r="I2333" s="55"/>
      <c r="L2333" s="53" t="str">
        <f>IF(OR(F2333="", G2333=""), "", IFERROR(INDEX('Sub Contractors'!$C$11:$C$49, MATCH(F2333, 'Sub Contractors'!$B$11:$B$49, 0)), ""))</f>
        <v/>
      </c>
      <c r="M2333" s="44" t="str">
        <f t="shared" si="108"/>
        <v/>
      </c>
      <c r="O2333" s="19" t="str">
        <f>IF($B2333="", "", IF(OR($B2333&lt;'Intro &amp; Setup'!$BS$4, $B2333&gt;'Intro &amp; Setup'!$BS$2), "X", ""))</f>
        <v/>
      </c>
      <c r="Q2333" s="19" t="str">
        <f t="shared" si="109"/>
        <v/>
      </c>
      <c r="S2333" s="75">
        <f t="shared" si="110"/>
        <v>0</v>
      </c>
    </row>
    <row r="2334" spans="1:19" x14ac:dyDescent="0.25">
      <c r="A2334" s="55"/>
      <c r="B2334" s="111"/>
      <c r="C2334" s="112"/>
      <c r="D2334" s="113"/>
      <c r="E2334" s="113"/>
      <c r="F2334" s="112"/>
      <c r="G2334" s="114"/>
      <c r="H2334" s="115"/>
      <c r="I2334" s="55"/>
      <c r="L2334" s="53" t="str">
        <f>IF(OR(F2334="", G2334=""), "", IFERROR(INDEX('Sub Contractors'!$C$11:$C$49, MATCH(F2334, 'Sub Contractors'!$B$11:$B$49, 0)), ""))</f>
        <v/>
      </c>
      <c r="M2334" s="44" t="str">
        <f t="shared" si="108"/>
        <v/>
      </c>
      <c r="O2334" s="19" t="str">
        <f>IF($B2334="", "", IF(OR($B2334&lt;'Intro &amp; Setup'!$BS$4, $B2334&gt;'Intro &amp; Setup'!$BS$2), "X", ""))</f>
        <v/>
      </c>
      <c r="Q2334" s="19" t="str">
        <f t="shared" si="109"/>
        <v/>
      </c>
      <c r="S2334" s="75">
        <f t="shared" si="110"/>
        <v>0</v>
      </c>
    </row>
    <row r="2335" spans="1:19" x14ac:dyDescent="0.25">
      <c r="A2335" s="55"/>
      <c r="B2335" s="111"/>
      <c r="C2335" s="112"/>
      <c r="D2335" s="113"/>
      <c r="E2335" s="113"/>
      <c r="F2335" s="112"/>
      <c r="G2335" s="114"/>
      <c r="H2335" s="115"/>
      <c r="I2335" s="55"/>
      <c r="L2335" s="53" t="str">
        <f>IF(OR(F2335="", G2335=""), "", IFERROR(INDEX('Sub Contractors'!$C$11:$C$49, MATCH(F2335, 'Sub Contractors'!$B$11:$B$49, 0)), ""))</f>
        <v/>
      </c>
      <c r="M2335" s="44" t="str">
        <f t="shared" si="108"/>
        <v/>
      </c>
      <c r="O2335" s="19" t="str">
        <f>IF($B2335="", "", IF(OR($B2335&lt;'Intro &amp; Setup'!$BS$4, $B2335&gt;'Intro &amp; Setup'!$BS$2), "X", ""))</f>
        <v/>
      </c>
      <c r="Q2335" s="19" t="str">
        <f t="shared" si="109"/>
        <v/>
      </c>
      <c r="S2335" s="75">
        <f t="shared" si="110"/>
        <v>0</v>
      </c>
    </row>
    <row r="2336" spans="1:19" x14ac:dyDescent="0.25">
      <c r="A2336" s="55"/>
      <c r="B2336" s="111"/>
      <c r="C2336" s="112"/>
      <c r="D2336" s="113"/>
      <c r="E2336" s="113"/>
      <c r="F2336" s="112"/>
      <c r="G2336" s="114"/>
      <c r="H2336" s="115"/>
      <c r="I2336" s="55"/>
      <c r="L2336" s="53" t="str">
        <f>IF(OR(F2336="", G2336=""), "", IFERROR(INDEX('Sub Contractors'!$C$11:$C$49, MATCH(F2336, 'Sub Contractors'!$B$11:$B$49, 0)), ""))</f>
        <v/>
      </c>
      <c r="M2336" s="44" t="str">
        <f t="shared" si="108"/>
        <v/>
      </c>
      <c r="O2336" s="19" t="str">
        <f>IF($B2336="", "", IF(OR($B2336&lt;'Intro &amp; Setup'!$BS$4, $B2336&gt;'Intro &amp; Setup'!$BS$2), "X", ""))</f>
        <v/>
      </c>
      <c r="Q2336" s="19" t="str">
        <f t="shared" si="109"/>
        <v/>
      </c>
      <c r="S2336" s="75">
        <f t="shared" si="110"/>
        <v>0</v>
      </c>
    </row>
    <row r="2337" spans="1:19" x14ac:dyDescent="0.25">
      <c r="A2337" s="55"/>
      <c r="B2337" s="111"/>
      <c r="C2337" s="112"/>
      <c r="D2337" s="113"/>
      <c r="E2337" s="113"/>
      <c r="F2337" s="112"/>
      <c r="G2337" s="114"/>
      <c r="H2337" s="115"/>
      <c r="I2337" s="55"/>
      <c r="L2337" s="53" t="str">
        <f>IF(OR(F2337="", G2337=""), "", IFERROR(INDEX('Sub Contractors'!$C$11:$C$49, MATCH(F2337, 'Sub Contractors'!$B$11:$B$49, 0)), ""))</f>
        <v/>
      </c>
      <c r="M2337" s="44" t="str">
        <f t="shared" si="108"/>
        <v/>
      </c>
      <c r="O2337" s="19" t="str">
        <f>IF($B2337="", "", IF(OR($B2337&lt;'Intro &amp; Setup'!$BS$4, $B2337&gt;'Intro &amp; Setup'!$BS$2), "X", ""))</f>
        <v/>
      </c>
      <c r="Q2337" s="19" t="str">
        <f t="shared" si="109"/>
        <v/>
      </c>
      <c r="S2337" s="75">
        <f t="shared" si="110"/>
        <v>0</v>
      </c>
    </row>
    <row r="2338" spans="1:19" x14ac:dyDescent="0.25">
      <c r="A2338" s="55"/>
      <c r="B2338" s="111"/>
      <c r="C2338" s="112"/>
      <c r="D2338" s="113"/>
      <c r="E2338" s="113"/>
      <c r="F2338" s="112"/>
      <c r="G2338" s="114"/>
      <c r="H2338" s="115"/>
      <c r="I2338" s="55"/>
      <c r="L2338" s="53" t="str">
        <f>IF(OR(F2338="", G2338=""), "", IFERROR(INDEX('Sub Contractors'!$C$11:$C$49, MATCH(F2338, 'Sub Contractors'!$B$11:$B$49, 0)), ""))</f>
        <v/>
      </c>
      <c r="M2338" s="44" t="str">
        <f t="shared" si="108"/>
        <v/>
      </c>
      <c r="O2338" s="19" t="str">
        <f>IF($B2338="", "", IF(OR($B2338&lt;'Intro &amp; Setup'!$BS$4, $B2338&gt;'Intro &amp; Setup'!$BS$2), "X", ""))</f>
        <v/>
      </c>
      <c r="Q2338" s="19" t="str">
        <f t="shared" si="109"/>
        <v/>
      </c>
      <c r="S2338" s="75">
        <f t="shared" si="110"/>
        <v>0</v>
      </c>
    </row>
    <row r="2339" spans="1:19" x14ac:dyDescent="0.25">
      <c r="A2339" s="55"/>
      <c r="B2339" s="111"/>
      <c r="C2339" s="112"/>
      <c r="D2339" s="113"/>
      <c r="E2339" s="113"/>
      <c r="F2339" s="112"/>
      <c r="G2339" s="114"/>
      <c r="H2339" s="115"/>
      <c r="I2339" s="55"/>
      <c r="L2339" s="53" t="str">
        <f>IF(OR(F2339="", G2339=""), "", IFERROR(INDEX('Sub Contractors'!$C$11:$C$49, MATCH(F2339, 'Sub Contractors'!$B$11:$B$49, 0)), ""))</f>
        <v/>
      </c>
      <c r="M2339" s="44" t="str">
        <f t="shared" si="108"/>
        <v/>
      </c>
      <c r="O2339" s="19" t="str">
        <f>IF($B2339="", "", IF(OR($B2339&lt;'Intro &amp; Setup'!$BS$4, $B2339&gt;'Intro &amp; Setup'!$BS$2), "X", ""))</f>
        <v/>
      </c>
      <c r="Q2339" s="19" t="str">
        <f t="shared" si="109"/>
        <v/>
      </c>
      <c r="S2339" s="75">
        <f t="shared" si="110"/>
        <v>0</v>
      </c>
    </row>
    <row r="2340" spans="1:19" x14ac:dyDescent="0.25">
      <c r="A2340" s="55"/>
      <c r="B2340" s="111"/>
      <c r="C2340" s="112"/>
      <c r="D2340" s="113"/>
      <c r="E2340" s="113"/>
      <c r="F2340" s="112"/>
      <c r="G2340" s="114"/>
      <c r="H2340" s="115"/>
      <c r="I2340" s="55"/>
      <c r="L2340" s="53" t="str">
        <f>IF(OR(F2340="", G2340=""), "", IFERROR(INDEX('Sub Contractors'!$C$11:$C$49, MATCH(F2340, 'Sub Contractors'!$B$11:$B$49, 0)), ""))</f>
        <v/>
      </c>
      <c r="M2340" s="44" t="str">
        <f t="shared" si="108"/>
        <v/>
      </c>
      <c r="O2340" s="19" t="str">
        <f>IF($B2340="", "", IF(OR($B2340&lt;'Intro &amp; Setup'!$BS$4, $B2340&gt;'Intro &amp; Setup'!$BS$2), "X", ""))</f>
        <v/>
      </c>
      <c r="Q2340" s="19" t="str">
        <f t="shared" si="109"/>
        <v/>
      </c>
      <c r="S2340" s="75">
        <f t="shared" si="110"/>
        <v>0</v>
      </c>
    </row>
    <row r="2341" spans="1:19" x14ac:dyDescent="0.25">
      <c r="A2341" s="55"/>
      <c r="B2341" s="111"/>
      <c r="C2341" s="112"/>
      <c r="D2341" s="113"/>
      <c r="E2341" s="113"/>
      <c r="F2341" s="112"/>
      <c r="G2341" s="114"/>
      <c r="H2341" s="115"/>
      <c r="I2341" s="55"/>
      <c r="L2341" s="53" t="str">
        <f>IF(OR(F2341="", G2341=""), "", IFERROR(INDEX('Sub Contractors'!$C$11:$C$49, MATCH(F2341, 'Sub Contractors'!$B$11:$B$49, 0)), ""))</f>
        <v/>
      </c>
      <c r="M2341" s="44" t="str">
        <f t="shared" si="108"/>
        <v/>
      </c>
      <c r="O2341" s="19" t="str">
        <f>IF($B2341="", "", IF(OR($B2341&lt;'Intro &amp; Setup'!$BS$4, $B2341&gt;'Intro &amp; Setup'!$BS$2), "X", ""))</f>
        <v/>
      </c>
      <c r="Q2341" s="19" t="str">
        <f t="shared" si="109"/>
        <v/>
      </c>
      <c r="S2341" s="75">
        <f t="shared" si="110"/>
        <v>0</v>
      </c>
    </row>
    <row r="2342" spans="1:19" x14ac:dyDescent="0.25">
      <c r="A2342" s="55"/>
      <c r="B2342" s="111"/>
      <c r="C2342" s="112"/>
      <c r="D2342" s="113"/>
      <c r="E2342" s="113"/>
      <c r="F2342" s="112"/>
      <c r="G2342" s="114"/>
      <c r="H2342" s="115"/>
      <c r="I2342" s="55"/>
      <c r="L2342" s="53" t="str">
        <f>IF(OR(F2342="", G2342=""), "", IFERROR(INDEX('Sub Contractors'!$C$11:$C$49, MATCH(F2342, 'Sub Contractors'!$B$11:$B$49, 0)), ""))</f>
        <v/>
      </c>
      <c r="M2342" s="44" t="str">
        <f t="shared" si="108"/>
        <v/>
      </c>
      <c r="O2342" s="19" t="str">
        <f>IF($B2342="", "", IF(OR($B2342&lt;'Intro &amp; Setup'!$BS$4, $B2342&gt;'Intro &amp; Setup'!$BS$2), "X", ""))</f>
        <v/>
      </c>
      <c r="Q2342" s="19" t="str">
        <f t="shared" si="109"/>
        <v/>
      </c>
      <c r="S2342" s="75">
        <f t="shared" si="110"/>
        <v>0</v>
      </c>
    </row>
    <row r="2343" spans="1:19" x14ac:dyDescent="0.25">
      <c r="A2343" s="55"/>
      <c r="B2343" s="111"/>
      <c r="C2343" s="112"/>
      <c r="D2343" s="113"/>
      <c r="E2343" s="113"/>
      <c r="F2343" s="112"/>
      <c r="G2343" s="114"/>
      <c r="H2343" s="115"/>
      <c r="I2343" s="55"/>
      <c r="L2343" s="53" t="str">
        <f>IF(OR(F2343="", G2343=""), "", IFERROR(INDEX('Sub Contractors'!$C$11:$C$49, MATCH(F2343, 'Sub Contractors'!$B$11:$B$49, 0)), ""))</f>
        <v/>
      </c>
      <c r="M2343" s="44" t="str">
        <f t="shared" si="108"/>
        <v/>
      </c>
      <c r="O2343" s="19" t="str">
        <f>IF($B2343="", "", IF(OR($B2343&lt;'Intro &amp; Setup'!$BS$4, $B2343&gt;'Intro &amp; Setup'!$BS$2), "X", ""))</f>
        <v/>
      </c>
      <c r="Q2343" s="19" t="str">
        <f t="shared" si="109"/>
        <v/>
      </c>
      <c r="S2343" s="75">
        <f t="shared" si="110"/>
        <v>0</v>
      </c>
    </row>
    <row r="2344" spans="1:19" x14ac:dyDescent="0.25">
      <c r="A2344" s="55"/>
      <c r="B2344" s="111"/>
      <c r="C2344" s="112"/>
      <c r="D2344" s="113"/>
      <c r="E2344" s="113"/>
      <c r="F2344" s="112"/>
      <c r="G2344" s="114"/>
      <c r="H2344" s="115"/>
      <c r="I2344" s="55"/>
      <c r="L2344" s="53" t="str">
        <f>IF(OR(F2344="", G2344=""), "", IFERROR(INDEX('Sub Contractors'!$C$11:$C$49, MATCH(F2344, 'Sub Contractors'!$B$11:$B$49, 0)), ""))</f>
        <v/>
      </c>
      <c r="M2344" s="44" t="str">
        <f t="shared" si="108"/>
        <v/>
      </c>
      <c r="O2344" s="19" t="str">
        <f>IF($B2344="", "", IF(OR($B2344&lt;'Intro &amp; Setup'!$BS$4, $B2344&gt;'Intro &amp; Setup'!$BS$2), "X", ""))</f>
        <v/>
      </c>
      <c r="Q2344" s="19" t="str">
        <f t="shared" si="109"/>
        <v/>
      </c>
      <c r="S2344" s="75">
        <f t="shared" si="110"/>
        <v>0</v>
      </c>
    </row>
    <row r="2345" spans="1:19" x14ac:dyDescent="0.25">
      <c r="A2345" s="55"/>
      <c r="B2345" s="111"/>
      <c r="C2345" s="112"/>
      <c r="D2345" s="113"/>
      <c r="E2345" s="113"/>
      <c r="F2345" s="112"/>
      <c r="G2345" s="114"/>
      <c r="H2345" s="115"/>
      <c r="I2345" s="55"/>
      <c r="L2345" s="53" t="str">
        <f>IF(OR(F2345="", G2345=""), "", IFERROR(INDEX('Sub Contractors'!$C$11:$C$49, MATCH(F2345, 'Sub Contractors'!$B$11:$B$49, 0)), ""))</f>
        <v/>
      </c>
      <c r="M2345" s="44" t="str">
        <f t="shared" si="108"/>
        <v/>
      </c>
      <c r="O2345" s="19" t="str">
        <f>IF($B2345="", "", IF(OR($B2345&lt;'Intro &amp; Setup'!$BS$4, $B2345&gt;'Intro &amp; Setup'!$BS$2), "X", ""))</f>
        <v/>
      </c>
      <c r="Q2345" s="19" t="str">
        <f t="shared" si="109"/>
        <v/>
      </c>
      <c r="S2345" s="75">
        <f t="shared" si="110"/>
        <v>0</v>
      </c>
    </row>
    <row r="2346" spans="1:19" x14ac:dyDescent="0.25">
      <c r="A2346" s="55"/>
      <c r="B2346" s="111"/>
      <c r="C2346" s="112"/>
      <c r="D2346" s="113"/>
      <c r="E2346" s="113"/>
      <c r="F2346" s="112"/>
      <c r="G2346" s="114"/>
      <c r="H2346" s="115"/>
      <c r="I2346" s="55"/>
      <c r="L2346" s="53" t="str">
        <f>IF(OR(F2346="", G2346=""), "", IFERROR(INDEX('Sub Contractors'!$C$11:$C$49, MATCH(F2346, 'Sub Contractors'!$B$11:$B$49, 0)), ""))</f>
        <v/>
      </c>
      <c r="M2346" s="44" t="str">
        <f t="shared" si="108"/>
        <v/>
      </c>
      <c r="O2346" s="19" t="str">
        <f>IF($B2346="", "", IF(OR($B2346&lt;'Intro &amp; Setup'!$BS$4, $B2346&gt;'Intro &amp; Setup'!$BS$2), "X", ""))</f>
        <v/>
      </c>
      <c r="Q2346" s="19" t="str">
        <f t="shared" si="109"/>
        <v/>
      </c>
      <c r="S2346" s="75">
        <f t="shared" si="110"/>
        <v>0</v>
      </c>
    </row>
    <row r="2347" spans="1:19" x14ac:dyDescent="0.25">
      <c r="A2347" s="55"/>
      <c r="B2347" s="111"/>
      <c r="C2347" s="112"/>
      <c r="D2347" s="113"/>
      <c r="E2347" s="113"/>
      <c r="F2347" s="112"/>
      <c r="G2347" s="114"/>
      <c r="H2347" s="115"/>
      <c r="I2347" s="55"/>
      <c r="L2347" s="53" t="str">
        <f>IF(OR(F2347="", G2347=""), "", IFERROR(INDEX('Sub Contractors'!$C$11:$C$49, MATCH(F2347, 'Sub Contractors'!$B$11:$B$49, 0)), ""))</f>
        <v/>
      </c>
      <c r="M2347" s="44" t="str">
        <f t="shared" si="108"/>
        <v/>
      </c>
      <c r="O2347" s="19" t="str">
        <f>IF($B2347="", "", IF(OR($B2347&lt;'Intro &amp; Setup'!$BS$4, $B2347&gt;'Intro &amp; Setup'!$BS$2), "X", ""))</f>
        <v/>
      </c>
      <c r="Q2347" s="19" t="str">
        <f t="shared" si="109"/>
        <v/>
      </c>
      <c r="S2347" s="75">
        <f t="shared" si="110"/>
        <v>0</v>
      </c>
    </row>
    <row r="2348" spans="1:19" x14ac:dyDescent="0.25">
      <c r="A2348" s="55"/>
      <c r="B2348" s="111"/>
      <c r="C2348" s="112"/>
      <c r="D2348" s="113"/>
      <c r="E2348" s="113"/>
      <c r="F2348" s="112"/>
      <c r="G2348" s="114"/>
      <c r="H2348" s="115"/>
      <c r="I2348" s="55"/>
      <c r="L2348" s="53" t="str">
        <f>IF(OR(F2348="", G2348=""), "", IFERROR(INDEX('Sub Contractors'!$C$11:$C$49, MATCH(F2348, 'Sub Contractors'!$B$11:$B$49, 0)), ""))</f>
        <v/>
      </c>
      <c r="M2348" s="44" t="str">
        <f t="shared" si="108"/>
        <v/>
      </c>
      <c r="O2348" s="19" t="str">
        <f>IF($B2348="", "", IF(OR($B2348&lt;'Intro &amp; Setup'!$BS$4, $B2348&gt;'Intro &amp; Setup'!$BS$2), "X", ""))</f>
        <v/>
      </c>
      <c r="Q2348" s="19" t="str">
        <f t="shared" si="109"/>
        <v/>
      </c>
      <c r="S2348" s="75">
        <f t="shared" si="110"/>
        <v>0</v>
      </c>
    </row>
    <row r="2349" spans="1:19" x14ac:dyDescent="0.25">
      <c r="A2349" s="55"/>
      <c r="B2349" s="111"/>
      <c r="C2349" s="112"/>
      <c r="D2349" s="113"/>
      <c r="E2349" s="113"/>
      <c r="F2349" s="112"/>
      <c r="G2349" s="114"/>
      <c r="H2349" s="115"/>
      <c r="I2349" s="55"/>
      <c r="L2349" s="53" t="str">
        <f>IF(OR(F2349="", G2349=""), "", IFERROR(INDEX('Sub Contractors'!$C$11:$C$49, MATCH(F2349, 'Sub Contractors'!$B$11:$B$49, 0)), ""))</f>
        <v/>
      </c>
      <c r="M2349" s="44" t="str">
        <f t="shared" si="108"/>
        <v/>
      </c>
      <c r="O2349" s="19" t="str">
        <f>IF($B2349="", "", IF(OR($B2349&lt;'Intro &amp; Setup'!$BS$4, $B2349&gt;'Intro &amp; Setup'!$BS$2), "X", ""))</f>
        <v/>
      </c>
      <c r="Q2349" s="19" t="str">
        <f t="shared" si="109"/>
        <v/>
      </c>
      <c r="S2349" s="75">
        <f t="shared" si="110"/>
        <v>0</v>
      </c>
    </row>
    <row r="2350" spans="1:19" x14ac:dyDescent="0.25">
      <c r="A2350" s="55"/>
      <c r="B2350" s="111"/>
      <c r="C2350" s="112"/>
      <c r="D2350" s="113"/>
      <c r="E2350" s="113"/>
      <c r="F2350" s="112"/>
      <c r="G2350" s="114"/>
      <c r="H2350" s="115"/>
      <c r="I2350" s="55"/>
      <c r="L2350" s="53" t="str">
        <f>IF(OR(F2350="", G2350=""), "", IFERROR(INDEX('Sub Contractors'!$C$11:$C$49, MATCH(F2350, 'Sub Contractors'!$B$11:$B$49, 0)), ""))</f>
        <v/>
      </c>
      <c r="M2350" s="44" t="str">
        <f t="shared" si="108"/>
        <v/>
      </c>
      <c r="O2350" s="19" t="str">
        <f>IF($B2350="", "", IF(OR($B2350&lt;'Intro &amp; Setup'!$BS$4, $B2350&gt;'Intro &amp; Setup'!$BS$2), "X", ""))</f>
        <v/>
      </c>
      <c r="Q2350" s="19" t="str">
        <f t="shared" si="109"/>
        <v/>
      </c>
      <c r="S2350" s="75">
        <f t="shared" si="110"/>
        <v>0</v>
      </c>
    </row>
    <row r="2351" spans="1:19" x14ac:dyDescent="0.25">
      <c r="A2351" s="55"/>
      <c r="B2351" s="111"/>
      <c r="C2351" s="112"/>
      <c r="D2351" s="113"/>
      <c r="E2351" s="113"/>
      <c r="F2351" s="112"/>
      <c r="G2351" s="114"/>
      <c r="H2351" s="115"/>
      <c r="I2351" s="55"/>
      <c r="L2351" s="53" t="str">
        <f>IF(OR(F2351="", G2351=""), "", IFERROR(INDEX('Sub Contractors'!$C$11:$C$49, MATCH(F2351, 'Sub Contractors'!$B$11:$B$49, 0)), ""))</f>
        <v/>
      </c>
      <c r="M2351" s="44" t="str">
        <f t="shared" si="108"/>
        <v/>
      </c>
      <c r="O2351" s="19" t="str">
        <f>IF($B2351="", "", IF(OR($B2351&lt;'Intro &amp; Setup'!$BS$4, $B2351&gt;'Intro &amp; Setup'!$BS$2), "X", ""))</f>
        <v/>
      </c>
      <c r="Q2351" s="19" t="str">
        <f t="shared" si="109"/>
        <v/>
      </c>
      <c r="S2351" s="75">
        <f t="shared" si="110"/>
        <v>0</v>
      </c>
    </row>
    <row r="2352" spans="1:19" x14ac:dyDescent="0.25">
      <c r="A2352" s="55"/>
      <c r="B2352" s="111"/>
      <c r="C2352" s="112"/>
      <c r="D2352" s="113"/>
      <c r="E2352" s="113"/>
      <c r="F2352" s="112"/>
      <c r="G2352" s="114"/>
      <c r="H2352" s="115"/>
      <c r="I2352" s="55"/>
      <c r="L2352" s="53" t="str">
        <f>IF(OR(F2352="", G2352=""), "", IFERROR(INDEX('Sub Contractors'!$C$11:$C$49, MATCH(F2352, 'Sub Contractors'!$B$11:$B$49, 0)), ""))</f>
        <v/>
      </c>
      <c r="M2352" s="44" t="str">
        <f t="shared" si="108"/>
        <v/>
      </c>
      <c r="O2352" s="19" t="str">
        <f>IF($B2352="", "", IF(OR($B2352&lt;'Intro &amp; Setup'!$BS$4, $B2352&gt;'Intro &amp; Setup'!$BS$2), "X", ""))</f>
        <v/>
      </c>
      <c r="Q2352" s="19" t="str">
        <f t="shared" si="109"/>
        <v/>
      </c>
      <c r="S2352" s="75">
        <f t="shared" si="110"/>
        <v>0</v>
      </c>
    </row>
    <row r="2353" spans="1:19" x14ac:dyDescent="0.25">
      <c r="A2353" s="55"/>
      <c r="B2353" s="111"/>
      <c r="C2353" s="112"/>
      <c r="D2353" s="113"/>
      <c r="E2353" s="113"/>
      <c r="F2353" s="112"/>
      <c r="G2353" s="114"/>
      <c r="H2353" s="115"/>
      <c r="I2353" s="55"/>
      <c r="L2353" s="53" t="str">
        <f>IF(OR(F2353="", G2353=""), "", IFERROR(INDEX('Sub Contractors'!$C$11:$C$49, MATCH(F2353, 'Sub Contractors'!$B$11:$B$49, 0)), ""))</f>
        <v/>
      </c>
      <c r="M2353" s="44" t="str">
        <f t="shared" si="108"/>
        <v/>
      </c>
      <c r="O2353" s="19" t="str">
        <f>IF($B2353="", "", IF(OR($B2353&lt;'Intro &amp; Setup'!$BS$4, $B2353&gt;'Intro &amp; Setup'!$BS$2), "X", ""))</f>
        <v/>
      </c>
      <c r="Q2353" s="19" t="str">
        <f t="shared" si="109"/>
        <v/>
      </c>
      <c r="S2353" s="75">
        <f t="shared" si="110"/>
        <v>0</v>
      </c>
    </row>
    <row r="2354" spans="1:19" x14ac:dyDescent="0.25">
      <c r="A2354" s="55"/>
      <c r="B2354" s="111"/>
      <c r="C2354" s="112"/>
      <c r="D2354" s="113"/>
      <c r="E2354" s="113"/>
      <c r="F2354" s="112"/>
      <c r="G2354" s="114"/>
      <c r="H2354" s="115"/>
      <c r="I2354" s="55"/>
      <c r="L2354" s="53" t="str">
        <f>IF(OR(F2354="", G2354=""), "", IFERROR(INDEX('Sub Contractors'!$C$11:$C$49, MATCH(F2354, 'Sub Contractors'!$B$11:$B$49, 0)), ""))</f>
        <v/>
      </c>
      <c r="M2354" s="44" t="str">
        <f t="shared" si="108"/>
        <v/>
      </c>
      <c r="O2354" s="19" t="str">
        <f>IF($B2354="", "", IF(OR($B2354&lt;'Intro &amp; Setup'!$BS$4, $B2354&gt;'Intro &amp; Setup'!$BS$2), "X", ""))</f>
        <v/>
      </c>
      <c r="Q2354" s="19" t="str">
        <f t="shared" si="109"/>
        <v/>
      </c>
      <c r="S2354" s="75">
        <f t="shared" si="110"/>
        <v>0</v>
      </c>
    </row>
    <row r="2355" spans="1:19" x14ac:dyDescent="0.25">
      <c r="A2355" s="55"/>
      <c r="B2355" s="111"/>
      <c r="C2355" s="112"/>
      <c r="D2355" s="113"/>
      <c r="E2355" s="113"/>
      <c r="F2355" s="112"/>
      <c r="G2355" s="114"/>
      <c r="H2355" s="115"/>
      <c r="I2355" s="55"/>
      <c r="L2355" s="53" t="str">
        <f>IF(OR(F2355="", G2355=""), "", IFERROR(INDEX('Sub Contractors'!$C$11:$C$49, MATCH(F2355, 'Sub Contractors'!$B$11:$B$49, 0)), ""))</f>
        <v/>
      </c>
      <c r="M2355" s="44" t="str">
        <f t="shared" si="108"/>
        <v/>
      </c>
      <c r="O2355" s="19" t="str">
        <f>IF($B2355="", "", IF(OR($B2355&lt;'Intro &amp; Setup'!$BS$4, $B2355&gt;'Intro &amp; Setup'!$BS$2), "X", ""))</f>
        <v/>
      </c>
      <c r="Q2355" s="19" t="str">
        <f t="shared" si="109"/>
        <v/>
      </c>
      <c r="S2355" s="75">
        <f t="shared" si="110"/>
        <v>0</v>
      </c>
    </row>
    <row r="2356" spans="1:19" x14ac:dyDescent="0.25">
      <c r="A2356" s="55"/>
      <c r="B2356" s="111"/>
      <c r="C2356" s="112"/>
      <c r="D2356" s="113"/>
      <c r="E2356" s="113"/>
      <c r="F2356" s="112"/>
      <c r="G2356" s="114"/>
      <c r="H2356" s="115"/>
      <c r="I2356" s="55"/>
      <c r="L2356" s="53" t="str">
        <f>IF(OR(F2356="", G2356=""), "", IFERROR(INDEX('Sub Contractors'!$C$11:$C$49, MATCH(F2356, 'Sub Contractors'!$B$11:$B$49, 0)), ""))</f>
        <v/>
      </c>
      <c r="M2356" s="44" t="str">
        <f t="shared" si="108"/>
        <v/>
      </c>
      <c r="O2356" s="19" t="str">
        <f>IF($B2356="", "", IF(OR($B2356&lt;'Intro &amp; Setup'!$BS$4, $B2356&gt;'Intro &amp; Setup'!$BS$2), "X", ""))</f>
        <v/>
      </c>
      <c r="Q2356" s="19" t="str">
        <f t="shared" si="109"/>
        <v/>
      </c>
      <c r="S2356" s="75">
        <f t="shared" si="110"/>
        <v>0</v>
      </c>
    </row>
    <row r="2357" spans="1:19" x14ac:dyDescent="0.25">
      <c r="A2357" s="55"/>
      <c r="B2357" s="111"/>
      <c r="C2357" s="112"/>
      <c r="D2357" s="113"/>
      <c r="E2357" s="113"/>
      <c r="F2357" s="112"/>
      <c r="G2357" s="114"/>
      <c r="H2357" s="115"/>
      <c r="I2357" s="55"/>
      <c r="L2357" s="53" t="str">
        <f>IF(OR(F2357="", G2357=""), "", IFERROR(INDEX('Sub Contractors'!$C$11:$C$49, MATCH(F2357, 'Sub Contractors'!$B$11:$B$49, 0)), ""))</f>
        <v/>
      </c>
      <c r="M2357" s="44" t="str">
        <f t="shared" si="108"/>
        <v/>
      </c>
      <c r="O2357" s="19" t="str">
        <f>IF($B2357="", "", IF(OR($B2357&lt;'Intro &amp; Setup'!$BS$4, $B2357&gt;'Intro &amp; Setup'!$BS$2), "X", ""))</f>
        <v/>
      </c>
      <c r="Q2357" s="19" t="str">
        <f t="shared" si="109"/>
        <v/>
      </c>
      <c r="S2357" s="75">
        <f t="shared" si="110"/>
        <v>0</v>
      </c>
    </row>
    <row r="2358" spans="1:19" x14ac:dyDescent="0.25">
      <c r="A2358" s="55"/>
      <c r="B2358" s="111"/>
      <c r="C2358" s="112"/>
      <c r="D2358" s="113"/>
      <c r="E2358" s="113"/>
      <c r="F2358" s="112"/>
      <c r="G2358" s="114"/>
      <c r="H2358" s="115"/>
      <c r="I2358" s="55"/>
      <c r="L2358" s="53" t="str">
        <f>IF(OR(F2358="", G2358=""), "", IFERROR(INDEX('Sub Contractors'!$C$11:$C$49, MATCH(F2358, 'Sub Contractors'!$B$11:$B$49, 0)), ""))</f>
        <v/>
      </c>
      <c r="M2358" s="44" t="str">
        <f t="shared" si="108"/>
        <v/>
      </c>
      <c r="O2358" s="19" t="str">
        <f>IF($B2358="", "", IF(OR($B2358&lt;'Intro &amp; Setup'!$BS$4, $B2358&gt;'Intro &amp; Setup'!$BS$2), "X", ""))</f>
        <v/>
      </c>
      <c r="Q2358" s="19" t="str">
        <f t="shared" si="109"/>
        <v/>
      </c>
      <c r="S2358" s="75">
        <f t="shared" si="110"/>
        <v>0</v>
      </c>
    </row>
    <row r="2359" spans="1:19" x14ac:dyDescent="0.25">
      <c r="A2359" s="55"/>
      <c r="B2359" s="111"/>
      <c r="C2359" s="112"/>
      <c r="D2359" s="113"/>
      <c r="E2359" s="113"/>
      <c r="F2359" s="112"/>
      <c r="G2359" s="114"/>
      <c r="H2359" s="115"/>
      <c r="I2359" s="55"/>
      <c r="L2359" s="53" t="str">
        <f>IF(OR(F2359="", G2359=""), "", IFERROR(INDEX('Sub Contractors'!$C$11:$C$49, MATCH(F2359, 'Sub Contractors'!$B$11:$B$49, 0)), ""))</f>
        <v/>
      </c>
      <c r="M2359" s="44" t="str">
        <f t="shared" si="108"/>
        <v/>
      </c>
      <c r="O2359" s="19" t="str">
        <f>IF($B2359="", "", IF(OR($B2359&lt;'Intro &amp; Setup'!$BS$4, $B2359&gt;'Intro &amp; Setup'!$BS$2), "X", ""))</f>
        <v/>
      </c>
      <c r="Q2359" s="19" t="str">
        <f t="shared" si="109"/>
        <v/>
      </c>
      <c r="S2359" s="75">
        <f t="shared" si="110"/>
        <v>0</v>
      </c>
    </row>
    <row r="2360" spans="1:19" x14ac:dyDescent="0.25">
      <c r="A2360" s="55"/>
      <c r="B2360" s="111"/>
      <c r="C2360" s="112"/>
      <c r="D2360" s="113"/>
      <c r="E2360" s="113"/>
      <c r="F2360" s="112"/>
      <c r="G2360" s="114"/>
      <c r="H2360" s="115"/>
      <c r="I2360" s="55"/>
      <c r="L2360" s="53" t="str">
        <f>IF(OR(F2360="", G2360=""), "", IFERROR(INDEX('Sub Contractors'!$C$11:$C$49, MATCH(F2360, 'Sub Contractors'!$B$11:$B$49, 0)), ""))</f>
        <v/>
      </c>
      <c r="M2360" s="44" t="str">
        <f t="shared" si="108"/>
        <v/>
      </c>
      <c r="O2360" s="19" t="str">
        <f>IF($B2360="", "", IF(OR($B2360&lt;'Intro &amp; Setup'!$BS$4, $B2360&gt;'Intro &amp; Setup'!$BS$2), "X", ""))</f>
        <v/>
      </c>
      <c r="Q2360" s="19" t="str">
        <f t="shared" si="109"/>
        <v/>
      </c>
      <c r="S2360" s="75">
        <f t="shared" si="110"/>
        <v>0</v>
      </c>
    </row>
    <row r="2361" spans="1:19" x14ac:dyDescent="0.25">
      <c r="A2361" s="55"/>
      <c r="B2361" s="111"/>
      <c r="C2361" s="112"/>
      <c r="D2361" s="113"/>
      <c r="E2361" s="113"/>
      <c r="F2361" s="112"/>
      <c r="G2361" s="114"/>
      <c r="H2361" s="115"/>
      <c r="I2361" s="55"/>
      <c r="L2361" s="53" t="str">
        <f>IF(OR(F2361="", G2361=""), "", IFERROR(INDEX('Sub Contractors'!$C$11:$C$49, MATCH(F2361, 'Sub Contractors'!$B$11:$B$49, 0)), ""))</f>
        <v/>
      </c>
      <c r="M2361" s="44" t="str">
        <f t="shared" si="108"/>
        <v/>
      </c>
      <c r="O2361" s="19" t="str">
        <f>IF($B2361="", "", IF(OR($B2361&lt;'Intro &amp; Setup'!$BS$4, $B2361&gt;'Intro &amp; Setup'!$BS$2), "X", ""))</f>
        <v/>
      </c>
      <c r="Q2361" s="19" t="str">
        <f t="shared" si="109"/>
        <v/>
      </c>
      <c r="S2361" s="75">
        <f t="shared" si="110"/>
        <v>0</v>
      </c>
    </row>
    <row r="2362" spans="1:19" x14ac:dyDescent="0.25">
      <c r="A2362" s="55"/>
      <c r="B2362" s="111"/>
      <c r="C2362" s="112"/>
      <c r="D2362" s="113"/>
      <c r="E2362" s="113"/>
      <c r="F2362" s="112"/>
      <c r="G2362" s="114"/>
      <c r="H2362" s="115"/>
      <c r="I2362" s="55"/>
      <c r="L2362" s="53" t="str">
        <f>IF(OR(F2362="", G2362=""), "", IFERROR(INDEX('Sub Contractors'!$C$11:$C$49, MATCH(F2362, 'Sub Contractors'!$B$11:$B$49, 0)), ""))</f>
        <v/>
      </c>
      <c r="M2362" s="44" t="str">
        <f t="shared" si="108"/>
        <v/>
      </c>
      <c r="O2362" s="19" t="str">
        <f>IF($B2362="", "", IF(OR($B2362&lt;'Intro &amp; Setup'!$BS$4, $B2362&gt;'Intro &amp; Setup'!$BS$2), "X", ""))</f>
        <v/>
      </c>
      <c r="Q2362" s="19" t="str">
        <f t="shared" si="109"/>
        <v/>
      </c>
      <c r="S2362" s="75">
        <f t="shared" si="110"/>
        <v>0</v>
      </c>
    </row>
    <row r="2363" spans="1:19" x14ac:dyDescent="0.25">
      <c r="A2363" s="55"/>
      <c r="B2363" s="111"/>
      <c r="C2363" s="112"/>
      <c r="D2363" s="113"/>
      <c r="E2363" s="113"/>
      <c r="F2363" s="112"/>
      <c r="G2363" s="114"/>
      <c r="H2363" s="115"/>
      <c r="I2363" s="55"/>
      <c r="L2363" s="53" t="str">
        <f>IF(OR(F2363="", G2363=""), "", IFERROR(INDEX('Sub Contractors'!$C$11:$C$49, MATCH(F2363, 'Sub Contractors'!$B$11:$B$49, 0)), ""))</f>
        <v/>
      </c>
      <c r="M2363" s="44" t="str">
        <f t="shared" si="108"/>
        <v/>
      </c>
      <c r="O2363" s="19" t="str">
        <f>IF($B2363="", "", IF(OR($B2363&lt;'Intro &amp; Setup'!$BS$4, $B2363&gt;'Intro &amp; Setup'!$BS$2), "X", ""))</f>
        <v/>
      </c>
      <c r="Q2363" s="19" t="str">
        <f t="shared" si="109"/>
        <v/>
      </c>
      <c r="S2363" s="75">
        <f t="shared" si="110"/>
        <v>0</v>
      </c>
    </row>
    <row r="2364" spans="1:19" x14ac:dyDescent="0.25">
      <c r="A2364" s="55"/>
      <c r="B2364" s="111"/>
      <c r="C2364" s="112"/>
      <c r="D2364" s="113"/>
      <c r="E2364" s="113"/>
      <c r="F2364" s="112"/>
      <c r="G2364" s="114"/>
      <c r="H2364" s="115"/>
      <c r="I2364" s="55"/>
      <c r="L2364" s="53" t="str">
        <f>IF(OR(F2364="", G2364=""), "", IFERROR(INDEX('Sub Contractors'!$C$11:$C$49, MATCH(F2364, 'Sub Contractors'!$B$11:$B$49, 0)), ""))</f>
        <v/>
      </c>
      <c r="M2364" s="44" t="str">
        <f t="shared" si="108"/>
        <v/>
      </c>
      <c r="O2364" s="19" t="str">
        <f>IF($B2364="", "", IF(OR($B2364&lt;'Intro &amp; Setup'!$BS$4, $B2364&gt;'Intro &amp; Setup'!$BS$2), "X", ""))</f>
        <v/>
      </c>
      <c r="Q2364" s="19" t="str">
        <f t="shared" si="109"/>
        <v/>
      </c>
      <c r="S2364" s="75">
        <f t="shared" si="110"/>
        <v>0</v>
      </c>
    </row>
    <row r="2365" spans="1:19" x14ac:dyDescent="0.25">
      <c r="A2365" s="55"/>
      <c r="B2365" s="111"/>
      <c r="C2365" s="112"/>
      <c r="D2365" s="113"/>
      <c r="E2365" s="113"/>
      <c r="F2365" s="112"/>
      <c r="G2365" s="114"/>
      <c r="H2365" s="115"/>
      <c r="I2365" s="55"/>
      <c r="L2365" s="53" t="str">
        <f>IF(OR(F2365="", G2365=""), "", IFERROR(INDEX('Sub Contractors'!$C$11:$C$49, MATCH(F2365, 'Sub Contractors'!$B$11:$B$49, 0)), ""))</f>
        <v/>
      </c>
      <c r="M2365" s="44" t="str">
        <f t="shared" si="108"/>
        <v/>
      </c>
      <c r="O2365" s="19" t="str">
        <f>IF($B2365="", "", IF(OR($B2365&lt;'Intro &amp; Setup'!$BS$4, $B2365&gt;'Intro &amp; Setup'!$BS$2), "X", ""))</f>
        <v/>
      </c>
      <c r="Q2365" s="19" t="str">
        <f t="shared" si="109"/>
        <v/>
      </c>
      <c r="S2365" s="75">
        <f t="shared" si="110"/>
        <v>0</v>
      </c>
    </row>
    <row r="2366" spans="1:19" x14ac:dyDescent="0.25">
      <c r="A2366" s="55"/>
      <c r="B2366" s="111"/>
      <c r="C2366" s="112"/>
      <c r="D2366" s="113"/>
      <c r="E2366" s="113"/>
      <c r="F2366" s="112"/>
      <c r="G2366" s="114"/>
      <c r="H2366" s="115"/>
      <c r="I2366" s="55"/>
      <c r="L2366" s="53" t="str">
        <f>IF(OR(F2366="", G2366=""), "", IFERROR(INDEX('Sub Contractors'!$C$11:$C$49, MATCH(F2366, 'Sub Contractors'!$B$11:$B$49, 0)), ""))</f>
        <v/>
      </c>
      <c r="M2366" s="44" t="str">
        <f t="shared" si="108"/>
        <v/>
      </c>
      <c r="O2366" s="19" t="str">
        <f>IF($B2366="", "", IF(OR($B2366&lt;'Intro &amp; Setup'!$BS$4, $B2366&gt;'Intro &amp; Setup'!$BS$2), "X", ""))</f>
        <v/>
      </c>
      <c r="Q2366" s="19" t="str">
        <f t="shared" si="109"/>
        <v/>
      </c>
      <c r="S2366" s="75">
        <f t="shared" si="110"/>
        <v>0</v>
      </c>
    </row>
    <row r="2367" spans="1:19" x14ac:dyDescent="0.25">
      <c r="A2367" s="55"/>
      <c r="B2367" s="111"/>
      <c r="C2367" s="112"/>
      <c r="D2367" s="113"/>
      <c r="E2367" s="113"/>
      <c r="F2367" s="112"/>
      <c r="G2367" s="114"/>
      <c r="H2367" s="115"/>
      <c r="I2367" s="55"/>
      <c r="L2367" s="53" t="str">
        <f>IF(OR(F2367="", G2367=""), "", IFERROR(INDEX('Sub Contractors'!$C$11:$C$49, MATCH(F2367, 'Sub Contractors'!$B$11:$B$49, 0)), ""))</f>
        <v/>
      </c>
      <c r="M2367" s="44" t="str">
        <f t="shared" si="108"/>
        <v/>
      </c>
      <c r="O2367" s="19" t="str">
        <f>IF($B2367="", "", IF(OR($B2367&lt;'Intro &amp; Setup'!$BS$4, $B2367&gt;'Intro &amp; Setup'!$BS$2), "X", ""))</f>
        <v/>
      </c>
      <c r="Q2367" s="19" t="str">
        <f t="shared" si="109"/>
        <v/>
      </c>
      <c r="S2367" s="75">
        <f t="shared" si="110"/>
        <v>0</v>
      </c>
    </row>
    <row r="2368" spans="1:19" x14ac:dyDescent="0.25">
      <c r="A2368" s="55"/>
      <c r="B2368" s="111"/>
      <c r="C2368" s="112"/>
      <c r="D2368" s="113"/>
      <c r="E2368" s="113"/>
      <c r="F2368" s="112"/>
      <c r="G2368" s="114"/>
      <c r="H2368" s="115"/>
      <c r="I2368" s="55"/>
      <c r="L2368" s="53" t="str">
        <f>IF(OR(F2368="", G2368=""), "", IFERROR(INDEX('Sub Contractors'!$C$11:$C$49, MATCH(F2368, 'Sub Contractors'!$B$11:$B$49, 0)), ""))</f>
        <v/>
      </c>
      <c r="M2368" s="44" t="str">
        <f t="shared" si="108"/>
        <v/>
      </c>
      <c r="O2368" s="19" t="str">
        <f>IF($B2368="", "", IF(OR($B2368&lt;'Intro &amp; Setup'!$BS$4, $B2368&gt;'Intro &amp; Setup'!$BS$2), "X", ""))</f>
        <v/>
      </c>
      <c r="Q2368" s="19" t="str">
        <f t="shared" si="109"/>
        <v/>
      </c>
      <c r="S2368" s="75">
        <f t="shared" si="110"/>
        <v>0</v>
      </c>
    </row>
    <row r="2369" spans="1:19" x14ac:dyDescent="0.25">
      <c r="A2369" s="55"/>
      <c r="B2369" s="111"/>
      <c r="C2369" s="112"/>
      <c r="D2369" s="113"/>
      <c r="E2369" s="113"/>
      <c r="F2369" s="112"/>
      <c r="G2369" s="114"/>
      <c r="H2369" s="115"/>
      <c r="I2369" s="55"/>
      <c r="L2369" s="53" t="str">
        <f>IF(OR(F2369="", G2369=""), "", IFERROR(INDEX('Sub Contractors'!$C$11:$C$49, MATCH(F2369, 'Sub Contractors'!$B$11:$B$49, 0)), ""))</f>
        <v/>
      </c>
      <c r="M2369" s="44" t="str">
        <f t="shared" si="108"/>
        <v/>
      </c>
      <c r="O2369" s="19" t="str">
        <f>IF($B2369="", "", IF(OR($B2369&lt;'Intro &amp; Setup'!$BS$4, $B2369&gt;'Intro &amp; Setup'!$BS$2), "X", ""))</f>
        <v/>
      </c>
      <c r="Q2369" s="19" t="str">
        <f t="shared" si="109"/>
        <v/>
      </c>
      <c r="S2369" s="75">
        <f t="shared" si="110"/>
        <v>0</v>
      </c>
    </row>
    <row r="2370" spans="1:19" x14ac:dyDescent="0.25">
      <c r="A2370" s="55"/>
      <c r="B2370" s="111"/>
      <c r="C2370" s="112"/>
      <c r="D2370" s="113"/>
      <c r="E2370" s="113"/>
      <c r="F2370" s="112"/>
      <c r="G2370" s="114"/>
      <c r="H2370" s="115"/>
      <c r="I2370" s="55"/>
      <c r="L2370" s="53" t="str">
        <f>IF(OR(F2370="", G2370=""), "", IFERROR(INDEX('Sub Contractors'!$C$11:$C$49, MATCH(F2370, 'Sub Contractors'!$B$11:$B$49, 0)), ""))</f>
        <v/>
      </c>
      <c r="M2370" s="44" t="str">
        <f t="shared" si="108"/>
        <v/>
      </c>
      <c r="O2370" s="19" t="str">
        <f>IF($B2370="", "", IF(OR($B2370&lt;'Intro &amp; Setup'!$BS$4, $B2370&gt;'Intro &amp; Setup'!$BS$2), "X", ""))</f>
        <v/>
      </c>
      <c r="Q2370" s="19" t="str">
        <f t="shared" si="109"/>
        <v/>
      </c>
      <c r="S2370" s="75">
        <f t="shared" si="110"/>
        <v>0</v>
      </c>
    </row>
    <row r="2371" spans="1:19" x14ac:dyDescent="0.25">
      <c r="A2371" s="55"/>
      <c r="B2371" s="111"/>
      <c r="C2371" s="112"/>
      <c r="D2371" s="113"/>
      <c r="E2371" s="113"/>
      <c r="F2371" s="112"/>
      <c r="G2371" s="114"/>
      <c r="H2371" s="115"/>
      <c r="I2371" s="55"/>
      <c r="L2371" s="53" t="str">
        <f>IF(OR(F2371="", G2371=""), "", IFERROR(INDEX('Sub Contractors'!$C$11:$C$49, MATCH(F2371, 'Sub Contractors'!$B$11:$B$49, 0)), ""))</f>
        <v/>
      </c>
      <c r="M2371" s="44" t="str">
        <f t="shared" si="108"/>
        <v/>
      </c>
      <c r="O2371" s="19" t="str">
        <f>IF($B2371="", "", IF(OR($B2371&lt;'Intro &amp; Setup'!$BS$4, $B2371&gt;'Intro &amp; Setup'!$BS$2), "X", ""))</f>
        <v/>
      </c>
      <c r="Q2371" s="19" t="str">
        <f t="shared" si="109"/>
        <v/>
      </c>
      <c r="S2371" s="75">
        <f t="shared" si="110"/>
        <v>0</v>
      </c>
    </row>
    <row r="2372" spans="1:19" x14ac:dyDescent="0.25">
      <c r="A2372" s="55"/>
      <c r="B2372" s="111"/>
      <c r="C2372" s="112"/>
      <c r="D2372" s="113"/>
      <c r="E2372" s="113"/>
      <c r="F2372" s="112"/>
      <c r="G2372" s="114"/>
      <c r="H2372" s="115"/>
      <c r="I2372" s="55"/>
      <c r="L2372" s="53" t="str">
        <f>IF(OR(F2372="", G2372=""), "", IFERROR(INDEX('Sub Contractors'!$C$11:$C$49, MATCH(F2372, 'Sub Contractors'!$B$11:$B$49, 0)), ""))</f>
        <v/>
      </c>
      <c r="M2372" s="44" t="str">
        <f t="shared" si="108"/>
        <v/>
      </c>
      <c r="O2372" s="19" t="str">
        <f>IF($B2372="", "", IF(OR($B2372&lt;'Intro &amp; Setup'!$BS$4, $B2372&gt;'Intro &amp; Setup'!$BS$2), "X", ""))</f>
        <v/>
      </c>
      <c r="Q2372" s="19" t="str">
        <f t="shared" si="109"/>
        <v/>
      </c>
      <c r="S2372" s="75">
        <f t="shared" si="110"/>
        <v>0</v>
      </c>
    </row>
    <row r="2373" spans="1:19" x14ac:dyDescent="0.25">
      <c r="A2373" s="55"/>
      <c r="B2373" s="111"/>
      <c r="C2373" s="112"/>
      <c r="D2373" s="113"/>
      <c r="E2373" s="113"/>
      <c r="F2373" s="112"/>
      <c r="G2373" s="114"/>
      <c r="H2373" s="115"/>
      <c r="I2373" s="55"/>
      <c r="L2373" s="53" t="str">
        <f>IF(OR(F2373="", G2373=""), "", IFERROR(INDEX('Sub Contractors'!$C$11:$C$49, MATCH(F2373, 'Sub Contractors'!$B$11:$B$49, 0)), ""))</f>
        <v/>
      </c>
      <c r="M2373" s="44" t="str">
        <f t="shared" si="108"/>
        <v/>
      </c>
      <c r="O2373" s="19" t="str">
        <f>IF($B2373="", "", IF(OR($B2373&lt;'Intro &amp; Setup'!$BS$4, $B2373&gt;'Intro &amp; Setup'!$BS$2), "X", ""))</f>
        <v/>
      </c>
      <c r="Q2373" s="19" t="str">
        <f t="shared" si="109"/>
        <v/>
      </c>
      <c r="S2373" s="75">
        <f t="shared" si="110"/>
        <v>0</v>
      </c>
    </row>
    <row r="2374" spans="1:19" x14ac:dyDescent="0.25">
      <c r="A2374" s="55"/>
      <c r="B2374" s="111"/>
      <c r="C2374" s="112"/>
      <c r="D2374" s="113"/>
      <c r="E2374" s="113"/>
      <c r="F2374" s="112"/>
      <c r="G2374" s="114"/>
      <c r="H2374" s="115"/>
      <c r="I2374" s="55"/>
      <c r="L2374" s="53" t="str">
        <f>IF(OR(F2374="", G2374=""), "", IFERROR(INDEX('Sub Contractors'!$C$11:$C$49, MATCH(F2374, 'Sub Contractors'!$B$11:$B$49, 0)), ""))</f>
        <v/>
      </c>
      <c r="M2374" s="44" t="str">
        <f t="shared" si="108"/>
        <v/>
      </c>
      <c r="O2374" s="19" t="str">
        <f>IF($B2374="", "", IF(OR($B2374&lt;'Intro &amp; Setup'!$BS$4, $B2374&gt;'Intro &amp; Setup'!$BS$2), "X", ""))</f>
        <v/>
      </c>
      <c r="Q2374" s="19" t="str">
        <f t="shared" si="109"/>
        <v/>
      </c>
      <c r="S2374" s="75">
        <f t="shared" si="110"/>
        <v>0</v>
      </c>
    </row>
    <row r="2375" spans="1:19" x14ac:dyDescent="0.25">
      <c r="A2375" s="55"/>
      <c r="B2375" s="111"/>
      <c r="C2375" s="112"/>
      <c r="D2375" s="113"/>
      <c r="E2375" s="113"/>
      <c r="F2375" s="112"/>
      <c r="G2375" s="114"/>
      <c r="H2375" s="115"/>
      <c r="I2375" s="55"/>
      <c r="L2375" s="53" t="str">
        <f>IF(OR(F2375="", G2375=""), "", IFERROR(INDEX('Sub Contractors'!$C$11:$C$49, MATCH(F2375, 'Sub Contractors'!$B$11:$B$49, 0)), ""))</f>
        <v/>
      </c>
      <c r="M2375" s="44" t="str">
        <f t="shared" si="108"/>
        <v/>
      </c>
      <c r="O2375" s="19" t="str">
        <f>IF($B2375="", "", IF(OR($B2375&lt;'Intro &amp; Setup'!$BS$4, $B2375&gt;'Intro &amp; Setup'!$BS$2), "X", ""))</f>
        <v/>
      </c>
      <c r="Q2375" s="19" t="str">
        <f t="shared" si="109"/>
        <v/>
      </c>
      <c r="S2375" s="75">
        <f t="shared" si="110"/>
        <v>0</v>
      </c>
    </row>
    <row r="2376" spans="1:19" x14ac:dyDescent="0.25">
      <c r="A2376" s="55"/>
      <c r="B2376" s="111"/>
      <c r="C2376" s="112"/>
      <c r="D2376" s="113"/>
      <c r="E2376" s="113"/>
      <c r="F2376" s="112"/>
      <c r="G2376" s="114"/>
      <c r="H2376" s="115"/>
      <c r="I2376" s="55"/>
      <c r="L2376" s="53" t="str">
        <f>IF(OR(F2376="", G2376=""), "", IFERROR(INDEX('Sub Contractors'!$C$11:$C$49, MATCH(F2376, 'Sub Contractors'!$B$11:$B$49, 0)), ""))</f>
        <v/>
      </c>
      <c r="M2376" s="44" t="str">
        <f t="shared" si="108"/>
        <v/>
      </c>
      <c r="O2376" s="19" t="str">
        <f>IF($B2376="", "", IF(OR($B2376&lt;'Intro &amp; Setup'!$BS$4, $B2376&gt;'Intro &amp; Setup'!$BS$2), "X", ""))</f>
        <v/>
      </c>
      <c r="Q2376" s="19" t="str">
        <f t="shared" si="109"/>
        <v/>
      </c>
      <c r="S2376" s="75">
        <f t="shared" si="110"/>
        <v>0</v>
      </c>
    </row>
    <row r="2377" spans="1:19" x14ac:dyDescent="0.25">
      <c r="A2377" s="55"/>
      <c r="B2377" s="111"/>
      <c r="C2377" s="112"/>
      <c r="D2377" s="113"/>
      <c r="E2377" s="113"/>
      <c r="F2377" s="112"/>
      <c r="G2377" s="114"/>
      <c r="H2377" s="115"/>
      <c r="I2377" s="55"/>
      <c r="L2377" s="53" t="str">
        <f>IF(OR(F2377="", G2377=""), "", IFERROR(INDEX('Sub Contractors'!$C$11:$C$49, MATCH(F2377, 'Sub Contractors'!$B$11:$B$49, 0)), ""))</f>
        <v/>
      </c>
      <c r="M2377" s="44" t="str">
        <f t="shared" si="108"/>
        <v/>
      </c>
      <c r="O2377" s="19" t="str">
        <f>IF($B2377="", "", IF(OR($B2377&lt;'Intro &amp; Setup'!$BS$4, $B2377&gt;'Intro &amp; Setup'!$BS$2), "X", ""))</f>
        <v/>
      </c>
      <c r="Q2377" s="19" t="str">
        <f t="shared" si="109"/>
        <v/>
      </c>
      <c r="S2377" s="75">
        <f t="shared" si="110"/>
        <v>0</v>
      </c>
    </row>
    <row r="2378" spans="1:19" x14ac:dyDescent="0.25">
      <c r="A2378" s="55"/>
      <c r="B2378" s="111"/>
      <c r="C2378" s="112"/>
      <c r="D2378" s="113"/>
      <c r="E2378" s="113"/>
      <c r="F2378" s="112"/>
      <c r="G2378" s="114"/>
      <c r="H2378" s="115"/>
      <c r="I2378" s="55"/>
      <c r="L2378" s="53" t="str">
        <f>IF(OR(F2378="", G2378=""), "", IFERROR(INDEX('Sub Contractors'!$C$11:$C$49, MATCH(F2378, 'Sub Contractors'!$B$11:$B$49, 0)), ""))</f>
        <v/>
      </c>
      <c r="M2378" s="44" t="str">
        <f t="shared" si="108"/>
        <v/>
      </c>
      <c r="O2378" s="19" t="str">
        <f>IF($B2378="", "", IF(OR($B2378&lt;'Intro &amp; Setup'!$BS$4, $B2378&gt;'Intro &amp; Setup'!$BS$2), "X", ""))</f>
        <v/>
      </c>
      <c r="Q2378" s="19" t="str">
        <f t="shared" si="109"/>
        <v/>
      </c>
      <c r="S2378" s="75">
        <f t="shared" si="110"/>
        <v>0</v>
      </c>
    </row>
    <row r="2379" spans="1:19" x14ac:dyDescent="0.25">
      <c r="A2379" s="55"/>
      <c r="B2379" s="111"/>
      <c r="C2379" s="112"/>
      <c r="D2379" s="113"/>
      <c r="E2379" s="113"/>
      <c r="F2379" s="112"/>
      <c r="G2379" s="114"/>
      <c r="H2379" s="115"/>
      <c r="I2379" s="55"/>
      <c r="L2379" s="53" t="str">
        <f>IF(OR(F2379="", G2379=""), "", IFERROR(INDEX('Sub Contractors'!$C$11:$C$49, MATCH(F2379, 'Sub Contractors'!$B$11:$B$49, 0)), ""))</f>
        <v/>
      </c>
      <c r="M2379" s="44" t="str">
        <f t="shared" si="108"/>
        <v/>
      </c>
      <c r="O2379" s="19" t="str">
        <f>IF($B2379="", "", IF(OR($B2379&lt;'Intro &amp; Setup'!$BS$4, $B2379&gt;'Intro &amp; Setup'!$BS$2), "X", ""))</f>
        <v/>
      </c>
      <c r="Q2379" s="19" t="str">
        <f t="shared" si="109"/>
        <v/>
      </c>
      <c r="S2379" s="75">
        <f t="shared" si="110"/>
        <v>0</v>
      </c>
    </row>
    <row r="2380" spans="1:19" x14ac:dyDescent="0.25">
      <c r="A2380" s="55"/>
      <c r="B2380" s="111"/>
      <c r="C2380" s="112"/>
      <c r="D2380" s="113"/>
      <c r="E2380" s="113"/>
      <c r="F2380" s="112"/>
      <c r="G2380" s="114"/>
      <c r="H2380" s="115"/>
      <c r="I2380" s="55"/>
      <c r="L2380" s="53" t="str">
        <f>IF(OR(F2380="", G2380=""), "", IFERROR(INDEX('Sub Contractors'!$C$11:$C$49, MATCH(F2380, 'Sub Contractors'!$B$11:$B$49, 0)), ""))</f>
        <v/>
      </c>
      <c r="M2380" s="44" t="str">
        <f t="shared" ref="M2380:M2443" si="111">IF($L2380="", "", $L2380*$G2380*24)</f>
        <v/>
      </c>
      <c r="O2380" s="19" t="str">
        <f>IF($B2380="", "", IF(OR($B2380&lt;'Intro &amp; Setup'!$BS$4, $B2380&gt;'Intro &amp; Setup'!$BS$2), "X", ""))</f>
        <v/>
      </c>
      <c r="Q2380" s="19" t="str">
        <f t="shared" ref="Q2380:Q2443" si="112">IF($B2380="", "", TEXT($B2380, "mmm yyyy"))</f>
        <v/>
      </c>
      <c r="S2380" s="75">
        <f t="shared" ref="S2380:S2443" si="113">$E2380-$D2380-$H2380</f>
        <v>0</v>
      </c>
    </row>
    <row r="2381" spans="1:19" x14ac:dyDescent="0.25">
      <c r="A2381" s="55"/>
      <c r="B2381" s="111"/>
      <c r="C2381" s="112"/>
      <c r="D2381" s="113"/>
      <c r="E2381" s="113"/>
      <c r="F2381" s="112"/>
      <c r="G2381" s="114"/>
      <c r="H2381" s="115"/>
      <c r="I2381" s="55"/>
      <c r="L2381" s="53" t="str">
        <f>IF(OR(F2381="", G2381=""), "", IFERROR(INDEX('Sub Contractors'!$C$11:$C$49, MATCH(F2381, 'Sub Contractors'!$B$11:$B$49, 0)), ""))</f>
        <v/>
      </c>
      <c r="M2381" s="44" t="str">
        <f t="shared" si="111"/>
        <v/>
      </c>
      <c r="O2381" s="19" t="str">
        <f>IF($B2381="", "", IF(OR($B2381&lt;'Intro &amp; Setup'!$BS$4, $B2381&gt;'Intro &amp; Setup'!$BS$2), "X", ""))</f>
        <v/>
      </c>
      <c r="Q2381" s="19" t="str">
        <f t="shared" si="112"/>
        <v/>
      </c>
      <c r="S2381" s="75">
        <f t="shared" si="113"/>
        <v>0</v>
      </c>
    </row>
    <row r="2382" spans="1:19" x14ac:dyDescent="0.25">
      <c r="A2382" s="55"/>
      <c r="B2382" s="111"/>
      <c r="C2382" s="112"/>
      <c r="D2382" s="113"/>
      <c r="E2382" s="113"/>
      <c r="F2382" s="112"/>
      <c r="G2382" s="114"/>
      <c r="H2382" s="115"/>
      <c r="I2382" s="55"/>
      <c r="L2382" s="53" t="str">
        <f>IF(OR(F2382="", G2382=""), "", IFERROR(INDEX('Sub Contractors'!$C$11:$C$49, MATCH(F2382, 'Sub Contractors'!$B$11:$B$49, 0)), ""))</f>
        <v/>
      </c>
      <c r="M2382" s="44" t="str">
        <f t="shared" si="111"/>
        <v/>
      </c>
      <c r="O2382" s="19" t="str">
        <f>IF($B2382="", "", IF(OR($B2382&lt;'Intro &amp; Setup'!$BS$4, $B2382&gt;'Intro &amp; Setup'!$BS$2), "X", ""))</f>
        <v/>
      </c>
      <c r="Q2382" s="19" t="str">
        <f t="shared" si="112"/>
        <v/>
      </c>
      <c r="S2382" s="75">
        <f t="shared" si="113"/>
        <v>0</v>
      </c>
    </row>
    <row r="2383" spans="1:19" x14ac:dyDescent="0.25">
      <c r="A2383" s="55"/>
      <c r="B2383" s="111"/>
      <c r="C2383" s="112"/>
      <c r="D2383" s="113"/>
      <c r="E2383" s="113"/>
      <c r="F2383" s="112"/>
      <c r="G2383" s="114"/>
      <c r="H2383" s="115"/>
      <c r="I2383" s="55"/>
      <c r="L2383" s="53" t="str">
        <f>IF(OR(F2383="", G2383=""), "", IFERROR(INDEX('Sub Contractors'!$C$11:$C$49, MATCH(F2383, 'Sub Contractors'!$B$11:$B$49, 0)), ""))</f>
        <v/>
      </c>
      <c r="M2383" s="44" t="str">
        <f t="shared" si="111"/>
        <v/>
      </c>
      <c r="O2383" s="19" t="str">
        <f>IF($B2383="", "", IF(OR($B2383&lt;'Intro &amp; Setup'!$BS$4, $B2383&gt;'Intro &amp; Setup'!$BS$2), "X", ""))</f>
        <v/>
      </c>
      <c r="Q2383" s="19" t="str">
        <f t="shared" si="112"/>
        <v/>
      </c>
      <c r="S2383" s="75">
        <f t="shared" si="113"/>
        <v>0</v>
      </c>
    </row>
    <row r="2384" spans="1:19" x14ac:dyDescent="0.25">
      <c r="A2384" s="55"/>
      <c r="B2384" s="111"/>
      <c r="C2384" s="112"/>
      <c r="D2384" s="113"/>
      <c r="E2384" s="113"/>
      <c r="F2384" s="112"/>
      <c r="G2384" s="114"/>
      <c r="H2384" s="115"/>
      <c r="I2384" s="55"/>
      <c r="L2384" s="53" t="str">
        <f>IF(OR(F2384="", G2384=""), "", IFERROR(INDEX('Sub Contractors'!$C$11:$C$49, MATCH(F2384, 'Sub Contractors'!$B$11:$B$49, 0)), ""))</f>
        <v/>
      </c>
      <c r="M2384" s="44" t="str">
        <f t="shared" si="111"/>
        <v/>
      </c>
      <c r="O2384" s="19" t="str">
        <f>IF($B2384="", "", IF(OR($B2384&lt;'Intro &amp; Setup'!$BS$4, $B2384&gt;'Intro &amp; Setup'!$BS$2), "X", ""))</f>
        <v/>
      </c>
      <c r="Q2384" s="19" t="str">
        <f t="shared" si="112"/>
        <v/>
      </c>
      <c r="S2384" s="75">
        <f t="shared" si="113"/>
        <v>0</v>
      </c>
    </row>
    <row r="2385" spans="1:19" x14ac:dyDescent="0.25">
      <c r="A2385" s="55"/>
      <c r="B2385" s="111"/>
      <c r="C2385" s="112"/>
      <c r="D2385" s="113"/>
      <c r="E2385" s="113"/>
      <c r="F2385" s="112"/>
      <c r="G2385" s="114"/>
      <c r="H2385" s="115"/>
      <c r="I2385" s="55"/>
      <c r="L2385" s="53" t="str">
        <f>IF(OR(F2385="", G2385=""), "", IFERROR(INDEX('Sub Contractors'!$C$11:$C$49, MATCH(F2385, 'Sub Contractors'!$B$11:$B$49, 0)), ""))</f>
        <v/>
      </c>
      <c r="M2385" s="44" t="str">
        <f t="shared" si="111"/>
        <v/>
      </c>
      <c r="O2385" s="19" t="str">
        <f>IF($B2385="", "", IF(OR($B2385&lt;'Intro &amp; Setup'!$BS$4, $B2385&gt;'Intro &amp; Setup'!$BS$2), "X", ""))</f>
        <v/>
      </c>
      <c r="Q2385" s="19" t="str">
        <f t="shared" si="112"/>
        <v/>
      </c>
      <c r="S2385" s="75">
        <f t="shared" si="113"/>
        <v>0</v>
      </c>
    </row>
    <row r="2386" spans="1:19" x14ac:dyDescent="0.25">
      <c r="A2386" s="55"/>
      <c r="B2386" s="111"/>
      <c r="C2386" s="112"/>
      <c r="D2386" s="113"/>
      <c r="E2386" s="113"/>
      <c r="F2386" s="112"/>
      <c r="G2386" s="114"/>
      <c r="H2386" s="115"/>
      <c r="I2386" s="55"/>
      <c r="L2386" s="53" t="str">
        <f>IF(OR(F2386="", G2386=""), "", IFERROR(INDEX('Sub Contractors'!$C$11:$C$49, MATCH(F2386, 'Sub Contractors'!$B$11:$B$49, 0)), ""))</f>
        <v/>
      </c>
      <c r="M2386" s="44" t="str">
        <f t="shared" si="111"/>
        <v/>
      </c>
      <c r="O2386" s="19" t="str">
        <f>IF($B2386="", "", IF(OR($B2386&lt;'Intro &amp; Setup'!$BS$4, $B2386&gt;'Intro &amp; Setup'!$BS$2), "X", ""))</f>
        <v/>
      </c>
      <c r="Q2386" s="19" t="str">
        <f t="shared" si="112"/>
        <v/>
      </c>
      <c r="S2386" s="75">
        <f t="shared" si="113"/>
        <v>0</v>
      </c>
    </row>
    <row r="2387" spans="1:19" x14ac:dyDescent="0.25">
      <c r="A2387" s="55"/>
      <c r="B2387" s="111"/>
      <c r="C2387" s="112"/>
      <c r="D2387" s="113"/>
      <c r="E2387" s="113"/>
      <c r="F2387" s="112"/>
      <c r="G2387" s="114"/>
      <c r="H2387" s="115"/>
      <c r="I2387" s="55"/>
      <c r="L2387" s="53" t="str">
        <f>IF(OR(F2387="", G2387=""), "", IFERROR(INDEX('Sub Contractors'!$C$11:$C$49, MATCH(F2387, 'Sub Contractors'!$B$11:$B$49, 0)), ""))</f>
        <v/>
      </c>
      <c r="M2387" s="44" t="str">
        <f t="shared" si="111"/>
        <v/>
      </c>
      <c r="O2387" s="19" t="str">
        <f>IF($B2387="", "", IF(OR($B2387&lt;'Intro &amp; Setup'!$BS$4, $B2387&gt;'Intro &amp; Setup'!$BS$2), "X", ""))</f>
        <v/>
      </c>
      <c r="Q2387" s="19" t="str">
        <f t="shared" si="112"/>
        <v/>
      </c>
      <c r="S2387" s="75">
        <f t="shared" si="113"/>
        <v>0</v>
      </c>
    </row>
    <row r="2388" spans="1:19" x14ac:dyDescent="0.25">
      <c r="A2388" s="55"/>
      <c r="B2388" s="111"/>
      <c r="C2388" s="112"/>
      <c r="D2388" s="113"/>
      <c r="E2388" s="113"/>
      <c r="F2388" s="112"/>
      <c r="G2388" s="114"/>
      <c r="H2388" s="115"/>
      <c r="I2388" s="55"/>
      <c r="L2388" s="53" t="str">
        <f>IF(OR(F2388="", G2388=""), "", IFERROR(INDEX('Sub Contractors'!$C$11:$C$49, MATCH(F2388, 'Sub Contractors'!$B$11:$B$49, 0)), ""))</f>
        <v/>
      </c>
      <c r="M2388" s="44" t="str">
        <f t="shared" si="111"/>
        <v/>
      </c>
      <c r="O2388" s="19" t="str">
        <f>IF($B2388="", "", IF(OR($B2388&lt;'Intro &amp; Setup'!$BS$4, $B2388&gt;'Intro &amp; Setup'!$BS$2), "X", ""))</f>
        <v/>
      </c>
      <c r="Q2388" s="19" t="str">
        <f t="shared" si="112"/>
        <v/>
      </c>
      <c r="S2388" s="75">
        <f t="shared" si="113"/>
        <v>0</v>
      </c>
    </row>
    <row r="2389" spans="1:19" x14ac:dyDescent="0.25">
      <c r="A2389" s="55"/>
      <c r="B2389" s="111"/>
      <c r="C2389" s="112"/>
      <c r="D2389" s="113"/>
      <c r="E2389" s="113"/>
      <c r="F2389" s="112"/>
      <c r="G2389" s="114"/>
      <c r="H2389" s="115"/>
      <c r="I2389" s="55"/>
      <c r="L2389" s="53" t="str">
        <f>IF(OR(F2389="", G2389=""), "", IFERROR(INDEX('Sub Contractors'!$C$11:$C$49, MATCH(F2389, 'Sub Contractors'!$B$11:$B$49, 0)), ""))</f>
        <v/>
      </c>
      <c r="M2389" s="44" t="str">
        <f t="shared" si="111"/>
        <v/>
      </c>
      <c r="O2389" s="19" t="str">
        <f>IF($B2389="", "", IF(OR($B2389&lt;'Intro &amp; Setup'!$BS$4, $B2389&gt;'Intro &amp; Setup'!$BS$2), "X", ""))</f>
        <v/>
      </c>
      <c r="Q2389" s="19" t="str">
        <f t="shared" si="112"/>
        <v/>
      </c>
      <c r="S2389" s="75">
        <f t="shared" si="113"/>
        <v>0</v>
      </c>
    </row>
    <row r="2390" spans="1:19" x14ac:dyDescent="0.25">
      <c r="A2390" s="55"/>
      <c r="B2390" s="111"/>
      <c r="C2390" s="112"/>
      <c r="D2390" s="113"/>
      <c r="E2390" s="113"/>
      <c r="F2390" s="112"/>
      <c r="G2390" s="114"/>
      <c r="H2390" s="115"/>
      <c r="I2390" s="55"/>
      <c r="L2390" s="53" t="str">
        <f>IF(OR(F2390="", G2390=""), "", IFERROR(INDEX('Sub Contractors'!$C$11:$C$49, MATCH(F2390, 'Sub Contractors'!$B$11:$B$49, 0)), ""))</f>
        <v/>
      </c>
      <c r="M2390" s="44" t="str">
        <f t="shared" si="111"/>
        <v/>
      </c>
      <c r="O2390" s="19" t="str">
        <f>IF($B2390="", "", IF(OR($B2390&lt;'Intro &amp; Setup'!$BS$4, $B2390&gt;'Intro &amp; Setup'!$BS$2), "X", ""))</f>
        <v/>
      </c>
      <c r="Q2390" s="19" t="str">
        <f t="shared" si="112"/>
        <v/>
      </c>
      <c r="S2390" s="75">
        <f t="shared" si="113"/>
        <v>0</v>
      </c>
    </row>
    <row r="2391" spans="1:19" x14ac:dyDescent="0.25">
      <c r="A2391" s="55"/>
      <c r="B2391" s="111"/>
      <c r="C2391" s="112"/>
      <c r="D2391" s="113"/>
      <c r="E2391" s="113"/>
      <c r="F2391" s="112"/>
      <c r="G2391" s="114"/>
      <c r="H2391" s="115"/>
      <c r="I2391" s="55"/>
      <c r="L2391" s="53" t="str">
        <f>IF(OR(F2391="", G2391=""), "", IFERROR(INDEX('Sub Contractors'!$C$11:$C$49, MATCH(F2391, 'Sub Contractors'!$B$11:$B$49, 0)), ""))</f>
        <v/>
      </c>
      <c r="M2391" s="44" t="str">
        <f t="shared" si="111"/>
        <v/>
      </c>
      <c r="O2391" s="19" t="str">
        <f>IF($B2391="", "", IF(OR($B2391&lt;'Intro &amp; Setup'!$BS$4, $B2391&gt;'Intro &amp; Setup'!$BS$2), "X", ""))</f>
        <v/>
      </c>
      <c r="Q2391" s="19" t="str">
        <f t="shared" si="112"/>
        <v/>
      </c>
      <c r="S2391" s="75">
        <f t="shared" si="113"/>
        <v>0</v>
      </c>
    </row>
    <row r="2392" spans="1:19" x14ac:dyDescent="0.25">
      <c r="A2392" s="55"/>
      <c r="B2392" s="111"/>
      <c r="C2392" s="112"/>
      <c r="D2392" s="113"/>
      <c r="E2392" s="113"/>
      <c r="F2392" s="112"/>
      <c r="G2392" s="114"/>
      <c r="H2392" s="115"/>
      <c r="I2392" s="55"/>
      <c r="L2392" s="53" t="str">
        <f>IF(OR(F2392="", G2392=""), "", IFERROR(INDEX('Sub Contractors'!$C$11:$C$49, MATCH(F2392, 'Sub Contractors'!$B$11:$B$49, 0)), ""))</f>
        <v/>
      </c>
      <c r="M2392" s="44" t="str">
        <f t="shared" si="111"/>
        <v/>
      </c>
      <c r="O2392" s="19" t="str">
        <f>IF($B2392="", "", IF(OR($B2392&lt;'Intro &amp; Setup'!$BS$4, $B2392&gt;'Intro &amp; Setup'!$BS$2), "X", ""))</f>
        <v/>
      </c>
      <c r="Q2392" s="19" t="str">
        <f t="shared" si="112"/>
        <v/>
      </c>
      <c r="S2392" s="75">
        <f t="shared" si="113"/>
        <v>0</v>
      </c>
    </row>
    <row r="2393" spans="1:19" x14ac:dyDescent="0.25">
      <c r="A2393" s="55"/>
      <c r="B2393" s="111"/>
      <c r="C2393" s="112"/>
      <c r="D2393" s="113"/>
      <c r="E2393" s="113"/>
      <c r="F2393" s="112"/>
      <c r="G2393" s="114"/>
      <c r="H2393" s="115"/>
      <c r="I2393" s="55"/>
      <c r="L2393" s="53" t="str">
        <f>IF(OR(F2393="", G2393=""), "", IFERROR(INDEX('Sub Contractors'!$C$11:$C$49, MATCH(F2393, 'Sub Contractors'!$B$11:$B$49, 0)), ""))</f>
        <v/>
      </c>
      <c r="M2393" s="44" t="str">
        <f t="shared" si="111"/>
        <v/>
      </c>
      <c r="O2393" s="19" t="str">
        <f>IF($B2393="", "", IF(OR($B2393&lt;'Intro &amp; Setup'!$BS$4, $B2393&gt;'Intro &amp; Setup'!$BS$2), "X", ""))</f>
        <v/>
      </c>
      <c r="Q2393" s="19" t="str">
        <f t="shared" si="112"/>
        <v/>
      </c>
      <c r="S2393" s="75">
        <f t="shared" si="113"/>
        <v>0</v>
      </c>
    </row>
    <row r="2394" spans="1:19" x14ac:dyDescent="0.25">
      <c r="A2394" s="55"/>
      <c r="B2394" s="111"/>
      <c r="C2394" s="112"/>
      <c r="D2394" s="113"/>
      <c r="E2394" s="113"/>
      <c r="F2394" s="112"/>
      <c r="G2394" s="114"/>
      <c r="H2394" s="115"/>
      <c r="I2394" s="55"/>
      <c r="L2394" s="53" t="str">
        <f>IF(OR(F2394="", G2394=""), "", IFERROR(INDEX('Sub Contractors'!$C$11:$C$49, MATCH(F2394, 'Sub Contractors'!$B$11:$B$49, 0)), ""))</f>
        <v/>
      </c>
      <c r="M2394" s="44" t="str">
        <f t="shared" si="111"/>
        <v/>
      </c>
      <c r="O2394" s="19" t="str">
        <f>IF($B2394="", "", IF(OR($B2394&lt;'Intro &amp; Setup'!$BS$4, $B2394&gt;'Intro &amp; Setup'!$BS$2), "X", ""))</f>
        <v/>
      </c>
      <c r="Q2394" s="19" t="str">
        <f t="shared" si="112"/>
        <v/>
      </c>
      <c r="S2394" s="75">
        <f t="shared" si="113"/>
        <v>0</v>
      </c>
    </row>
    <row r="2395" spans="1:19" x14ac:dyDescent="0.25">
      <c r="A2395" s="55"/>
      <c r="B2395" s="111"/>
      <c r="C2395" s="112"/>
      <c r="D2395" s="113"/>
      <c r="E2395" s="113"/>
      <c r="F2395" s="112"/>
      <c r="G2395" s="114"/>
      <c r="H2395" s="115"/>
      <c r="I2395" s="55"/>
      <c r="L2395" s="53" t="str">
        <f>IF(OR(F2395="", G2395=""), "", IFERROR(INDEX('Sub Contractors'!$C$11:$C$49, MATCH(F2395, 'Sub Contractors'!$B$11:$B$49, 0)), ""))</f>
        <v/>
      </c>
      <c r="M2395" s="44" t="str">
        <f t="shared" si="111"/>
        <v/>
      </c>
      <c r="O2395" s="19" t="str">
        <f>IF($B2395="", "", IF(OR($B2395&lt;'Intro &amp; Setup'!$BS$4, $B2395&gt;'Intro &amp; Setup'!$BS$2), "X", ""))</f>
        <v/>
      </c>
      <c r="Q2395" s="19" t="str">
        <f t="shared" si="112"/>
        <v/>
      </c>
      <c r="S2395" s="75">
        <f t="shared" si="113"/>
        <v>0</v>
      </c>
    </row>
    <row r="2396" spans="1:19" x14ac:dyDescent="0.25">
      <c r="A2396" s="55"/>
      <c r="B2396" s="111"/>
      <c r="C2396" s="112"/>
      <c r="D2396" s="113"/>
      <c r="E2396" s="113"/>
      <c r="F2396" s="112"/>
      <c r="G2396" s="114"/>
      <c r="H2396" s="115"/>
      <c r="I2396" s="55"/>
      <c r="L2396" s="53" t="str">
        <f>IF(OR(F2396="", G2396=""), "", IFERROR(INDEX('Sub Contractors'!$C$11:$C$49, MATCH(F2396, 'Sub Contractors'!$B$11:$B$49, 0)), ""))</f>
        <v/>
      </c>
      <c r="M2396" s="44" t="str">
        <f t="shared" si="111"/>
        <v/>
      </c>
      <c r="O2396" s="19" t="str">
        <f>IF($B2396="", "", IF(OR($B2396&lt;'Intro &amp; Setup'!$BS$4, $B2396&gt;'Intro &amp; Setup'!$BS$2), "X", ""))</f>
        <v/>
      </c>
      <c r="Q2396" s="19" t="str">
        <f t="shared" si="112"/>
        <v/>
      </c>
      <c r="S2396" s="75">
        <f t="shared" si="113"/>
        <v>0</v>
      </c>
    </row>
    <row r="2397" spans="1:19" x14ac:dyDescent="0.25">
      <c r="A2397" s="55"/>
      <c r="B2397" s="111"/>
      <c r="C2397" s="112"/>
      <c r="D2397" s="113"/>
      <c r="E2397" s="113"/>
      <c r="F2397" s="112"/>
      <c r="G2397" s="114"/>
      <c r="H2397" s="115"/>
      <c r="I2397" s="55"/>
      <c r="L2397" s="53" t="str">
        <f>IF(OR(F2397="", G2397=""), "", IFERROR(INDEX('Sub Contractors'!$C$11:$C$49, MATCH(F2397, 'Sub Contractors'!$B$11:$B$49, 0)), ""))</f>
        <v/>
      </c>
      <c r="M2397" s="44" t="str">
        <f t="shared" si="111"/>
        <v/>
      </c>
      <c r="O2397" s="19" t="str">
        <f>IF($B2397="", "", IF(OR($B2397&lt;'Intro &amp; Setup'!$BS$4, $B2397&gt;'Intro &amp; Setup'!$BS$2), "X", ""))</f>
        <v/>
      </c>
      <c r="Q2397" s="19" t="str">
        <f t="shared" si="112"/>
        <v/>
      </c>
      <c r="S2397" s="75">
        <f t="shared" si="113"/>
        <v>0</v>
      </c>
    </row>
    <row r="2398" spans="1:19" x14ac:dyDescent="0.25">
      <c r="A2398" s="55"/>
      <c r="B2398" s="111"/>
      <c r="C2398" s="112"/>
      <c r="D2398" s="113"/>
      <c r="E2398" s="113"/>
      <c r="F2398" s="112"/>
      <c r="G2398" s="114"/>
      <c r="H2398" s="115"/>
      <c r="I2398" s="55"/>
      <c r="L2398" s="53" t="str">
        <f>IF(OR(F2398="", G2398=""), "", IFERROR(INDEX('Sub Contractors'!$C$11:$C$49, MATCH(F2398, 'Sub Contractors'!$B$11:$B$49, 0)), ""))</f>
        <v/>
      </c>
      <c r="M2398" s="44" t="str">
        <f t="shared" si="111"/>
        <v/>
      </c>
      <c r="O2398" s="19" t="str">
        <f>IF($B2398="", "", IF(OR($B2398&lt;'Intro &amp; Setup'!$BS$4, $B2398&gt;'Intro &amp; Setup'!$BS$2), "X", ""))</f>
        <v/>
      </c>
      <c r="Q2398" s="19" t="str">
        <f t="shared" si="112"/>
        <v/>
      </c>
      <c r="S2398" s="75">
        <f t="shared" si="113"/>
        <v>0</v>
      </c>
    </row>
    <row r="2399" spans="1:19" x14ac:dyDescent="0.25">
      <c r="A2399" s="55"/>
      <c r="B2399" s="111"/>
      <c r="C2399" s="112"/>
      <c r="D2399" s="113"/>
      <c r="E2399" s="113"/>
      <c r="F2399" s="112"/>
      <c r="G2399" s="114"/>
      <c r="H2399" s="115"/>
      <c r="I2399" s="55"/>
      <c r="L2399" s="53" t="str">
        <f>IF(OR(F2399="", G2399=""), "", IFERROR(INDEX('Sub Contractors'!$C$11:$C$49, MATCH(F2399, 'Sub Contractors'!$B$11:$B$49, 0)), ""))</f>
        <v/>
      </c>
      <c r="M2399" s="44" t="str">
        <f t="shared" si="111"/>
        <v/>
      </c>
      <c r="O2399" s="19" t="str">
        <f>IF($B2399="", "", IF(OR($B2399&lt;'Intro &amp; Setup'!$BS$4, $B2399&gt;'Intro &amp; Setup'!$BS$2), "X", ""))</f>
        <v/>
      </c>
      <c r="Q2399" s="19" t="str">
        <f t="shared" si="112"/>
        <v/>
      </c>
      <c r="S2399" s="75">
        <f t="shared" si="113"/>
        <v>0</v>
      </c>
    </row>
    <row r="2400" spans="1:19" x14ac:dyDescent="0.25">
      <c r="A2400" s="55"/>
      <c r="B2400" s="111"/>
      <c r="C2400" s="112"/>
      <c r="D2400" s="113"/>
      <c r="E2400" s="113"/>
      <c r="F2400" s="112"/>
      <c r="G2400" s="114"/>
      <c r="H2400" s="115"/>
      <c r="I2400" s="55"/>
      <c r="L2400" s="53" t="str">
        <f>IF(OR(F2400="", G2400=""), "", IFERROR(INDEX('Sub Contractors'!$C$11:$C$49, MATCH(F2400, 'Sub Contractors'!$B$11:$B$49, 0)), ""))</f>
        <v/>
      </c>
      <c r="M2400" s="44" t="str">
        <f t="shared" si="111"/>
        <v/>
      </c>
      <c r="O2400" s="19" t="str">
        <f>IF($B2400="", "", IF(OR($B2400&lt;'Intro &amp; Setup'!$BS$4, $B2400&gt;'Intro &amp; Setup'!$BS$2), "X", ""))</f>
        <v/>
      </c>
      <c r="Q2400" s="19" t="str">
        <f t="shared" si="112"/>
        <v/>
      </c>
      <c r="S2400" s="75">
        <f t="shared" si="113"/>
        <v>0</v>
      </c>
    </row>
    <row r="2401" spans="1:19" x14ac:dyDescent="0.25">
      <c r="A2401" s="55"/>
      <c r="B2401" s="111"/>
      <c r="C2401" s="112"/>
      <c r="D2401" s="113"/>
      <c r="E2401" s="113"/>
      <c r="F2401" s="112"/>
      <c r="G2401" s="114"/>
      <c r="H2401" s="115"/>
      <c r="I2401" s="55"/>
      <c r="L2401" s="53" t="str">
        <f>IF(OR(F2401="", G2401=""), "", IFERROR(INDEX('Sub Contractors'!$C$11:$C$49, MATCH(F2401, 'Sub Contractors'!$B$11:$B$49, 0)), ""))</f>
        <v/>
      </c>
      <c r="M2401" s="44" t="str">
        <f t="shared" si="111"/>
        <v/>
      </c>
      <c r="O2401" s="19" t="str">
        <f>IF($B2401="", "", IF(OR($B2401&lt;'Intro &amp; Setup'!$BS$4, $B2401&gt;'Intro &amp; Setup'!$BS$2), "X", ""))</f>
        <v/>
      </c>
      <c r="Q2401" s="19" t="str">
        <f t="shared" si="112"/>
        <v/>
      </c>
      <c r="S2401" s="75">
        <f t="shared" si="113"/>
        <v>0</v>
      </c>
    </row>
    <row r="2402" spans="1:19" x14ac:dyDescent="0.25">
      <c r="A2402" s="55"/>
      <c r="B2402" s="111"/>
      <c r="C2402" s="112"/>
      <c r="D2402" s="113"/>
      <c r="E2402" s="113"/>
      <c r="F2402" s="112"/>
      <c r="G2402" s="114"/>
      <c r="H2402" s="115"/>
      <c r="I2402" s="55"/>
      <c r="L2402" s="53" t="str">
        <f>IF(OR(F2402="", G2402=""), "", IFERROR(INDEX('Sub Contractors'!$C$11:$C$49, MATCH(F2402, 'Sub Contractors'!$B$11:$B$49, 0)), ""))</f>
        <v/>
      </c>
      <c r="M2402" s="44" t="str">
        <f t="shared" si="111"/>
        <v/>
      </c>
      <c r="O2402" s="19" t="str">
        <f>IF($B2402="", "", IF(OR($B2402&lt;'Intro &amp; Setup'!$BS$4, $B2402&gt;'Intro &amp; Setup'!$BS$2), "X", ""))</f>
        <v/>
      </c>
      <c r="Q2402" s="19" t="str">
        <f t="shared" si="112"/>
        <v/>
      </c>
      <c r="S2402" s="75">
        <f t="shared" si="113"/>
        <v>0</v>
      </c>
    </row>
    <row r="2403" spans="1:19" x14ac:dyDescent="0.25">
      <c r="A2403" s="55"/>
      <c r="B2403" s="111"/>
      <c r="C2403" s="112"/>
      <c r="D2403" s="113"/>
      <c r="E2403" s="113"/>
      <c r="F2403" s="112"/>
      <c r="G2403" s="114"/>
      <c r="H2403" s="115"/>
      <c r="I2403" s="55"/>
      <c r="L2403" s="53" t="str">
        <f>IF(OR(F2403="", G2403=""), "", IFERROR(INDEX('Sub Contractors'!$C$11:$C$49, MATCH(F2403, 'Sub Contractors'!$B$11:$B$49, 0)), ""))</f>
        <v/>
      </c>
      <c r="M2403" s="44" t="str">
        <f t="shared" si="111"/>
        <v/>
      </c>
      <c r="O2403" s="19" t="str">
        <f>IF($B2403="", "", IF(OR($B2403&lt;'Intro &amp; Setup'!$BS$4, $B2403&gt;'Intro &amp; Setup'!$BS$2), "X", ""))</f>
        <v/>
      </c>
      <c r="Q2403" s="19" t="str">
        <f t="shared" si="112"/>
        <v/>
      </c>
      <c r="S2403" s="75">
        <f t="shared" si="113"/>
        <v>0</v>
      </c>
    </row>
    <row r="2404" spans="1:19" x14ac:dyDescent="0.25">
      <c r="A2404" s="55"/>
      <c r="B2404" s="111"/>
      <c r="C2404" s="112"/>
      <c r="D2404" s="113"/>
      <c r="E2404" s="113"/>
      <c r="F2404" s="112"/>
      <c r="G2404" s="114"/>
      <c r="H2404" s="115"/>
      <c r="I2404" s="55"/>
      <c r="L2404" s="53" t="str">
        <f>IF(OR(F2404="", G2404=""), "", IFERROR(INDEX('Sub Contractors'!$C$11:$C$49, MATCH(F2404, 'Sub Contractors'!$B$11:$B$49, 0)), ""))</f>
        <v/>
      </c>
      <c r="M2404" s="44" t="str">
        <f t="shared" si="111"/>
        <v/>
      </c>
      <c r="O2404" s="19" t="str">
        <f>IF($B2404="", "", IF(OR($B2404&lt;'Intro &amp; Setup'!$BS$4, $B2404&gt;'Intro &amp; Setup'!$BS$2), "X", ""))</f>
        <v/>
      </c>
      <c r="Q2404" s="19" t="str">
        <f t="shared" si="112"/>
        <v/>
      </c>
      <c r="S2404" s="75">
        <f t="shared" si="113"/>
        <v>0</v>
      </c>
    </row>
    <row r="2405" spans="1:19" x14ac:dyDescent="0.25">
      <c r="A2405" s="55"/>
      <c r="B2405" s="111"/>
      <c r="C2405" s="112"/>
      <c r="D2405" s="113"/>
      <c r="E2405" s="113"/>
      <c r="F2405" s="112"/>
      <c r="G2405" s="114"/>
      <c r="H2405" s="115"/>
      <c r="I2405" s="55"/>
      <c r="L2405" s="53" t="str">
        <f>IF(OR(F2405="", G2405=""), "", IFERROR(INDEX('Sub Contractors'!$C$11:$C$49, MATCH(F2405, 'Sub Contractors'!$B$11:$B$49, 0)), ""))</f>
        <v/>
      </c>
      <c r="M2405" s="44" t="str">
        <f t="shared" si="111"/>
        <v/>
      </c>
      <c r="O2405" s="19" t="str">
        <f>IF($B2405="", "", IF(OR($B2405&lt;'Intro &amp; Setup'!$BS$4, $B2405&gt;'Intro &amp; Setup'!$BS$2), "X", ""))</f>
        <v/>
      </c>
      <c r="Q2405" s="19" t="str">
        <f t="shared" si="112"/>
        <v/>
      </c>
      <c r="S2405" s="75">
        <f t="shared" si="113"/>
        <v>0</v>
      </c>
    </row>
    <row r="2406" spans="1:19" x14ac:dyDescent="0.25">
      <c r="A2406" s="55"/>
      <c r="B2406" s="111"/>
      <c r="C2406" s="112"/>
      <c r="D2406" s="113"/>
      <c r="E2406" s="113"/>
      <c r="F2406" s="112"/>
      <c r="G2406" s="114"/>
      <c r="H2406" s="115"/>
      <c r="I2406" s="55"/>
      <c r="L2406" s="53" t="str">
        <f>IF(OR(F2406="", G2406=""), "", IFERROR(INDEX('Sub Contractors'!$C$11:$C$49, MATCH(F2406, 'Sub Contractors'!$B$11:$B$49, 0)), ""))</f>
        <v/>
      </c>
      <c r="M2406" s="44" t="str">
        <f t="shared" si="111"/>
        <v/>
      </c>
      <c r="O2406" s="19" t="str">
        <f>IF($B2406="", "", IF(OR($B2406&lt;'Intro &amp; Setup'!$BS$4, $B2406&gt;'Intro &amp; Setup'!$BS$2), "X", ""))</f>
        <v/>
      </c>
      <c r="Q2406" s="19" t="str">
        <f t="shared" si="112"/>
        <v/>
      </c>
      <c r="S2406" s="75">
        <f t="shared" si="113"/>
        <v>0</v>
      </c>
    </row>
    <row r="2407" spans="1:19" x14ac:dyDescent="0.25">
      <c r="A2407" s="55"/>
      <c r="B2407" s="111"/>
      <c r="C2407" s="112"/>
      <c r="D2407" s="113"/>
      <c r="E2407" s="113"/>
      <c r="F2407" s="112"/>
      <c r="G2407" s="114"/>
      <c r="H2407" s="115"/>
      <c r="I2407" s="55"/>
      <c r="L2407" s="53" t="str">
        <f>IF(OR(F2407="", G2407=""), "", IFERROR(INDEX('Sub Contractors'!$C$11:$C$49, MATCH(F2407, 'Sub Contractors'!$B$11:$B$49, 0)), ""))</f>
        <v/>
      </c>
      <c r="M2407" s="44" t="str">
        <f t="shared" si="111"/>
        <v/>
      </c>
      <c r="O2407" s="19" t="str">
        <f>IF($B2407="", "", IF(OR($B2407&lt;'Intro &amp; Setup'!$BS$4, $B2407&gt;'Intro &amp; Setup'!$BS$2), "X", ""))</f>
        <v/>
      </c>
      <c r="Q2407" s="19" t="str">
        <f t="shared" si="112"/>
        <v/>
      </c>
      <c r="S2407" s="75">
        <f t="shared" si="113"/>
        <v>0</v>
      </c>
    </row>
    <row r="2408" spans="1:19" x14ac:dyDescent="0.25">
      <c r="A2408" s="55"/>
      <c r="B2408" s="111"/>
      <c r="C2408" s="112"/>
      <c r="D2408" s="113"/>
      <c r="E2408" s="113"/>
      <c r="F2408" s="112"/>
      <c r="G2408" s="114"/>
      <c r="H2408" s="115"/>
      <c r="I2408" s="55"/>
      <c r="L2408" s="53" t="str">
        <f>IF(OR(F2408="", G2408=""), "", IFERROR(INDEX('Sub Contractors'!$C$11:$C$49, MATCH(F2408, 'Sub Contractors'!$B$11:$B$49, 0)), ""))</f>
        <v/>
      </c>
      <c r="M2408" s="44" t="str">
        <f t="shared" si="111"/>
        <v/>
      </c>
      <c r="O2408" s="19" t="str">
        <f>IF($B2408="", "", IF(OR($B2408&lt;'Intro &amp; Setup'!$BS$4, $B2408&gt;'Intro &amp; Setup'!$BS$2), "X", ""))</f>
        <v/>
      </c>
      <c r="Q2408" s="19" t="str">
        <f t="shared" si="112"/>
        <v/>
      </c>
      <c r="S2408" s="75">
        <f t="shared" si="113"/>
        <v>0</v>
      </c>
    </row>
    <row r="2409" spans="1:19" x14ac:dyDescent="0.25">
      <c r="A2409" s="55"/>
      <c r="B2409" s="111"/>
      <c r="C2409" s="112"/>
      <c r="D2409" s="113"/>
      <c r="E2409" s="113"/>
      <c r="F2409" s="112"/>
      <c r="G2409" s="114"/>
      <c r="H2409" s="115"/>
      <c r="I2409" s="55"/>
      <c r="L2409" s="53" t="str">
        <f>IF(OR(F2409="", G2409=""), "", IFERROR(INDEX('Sub Contractors'!$C$11:$C$49, MATCH(F2409, 'Sub Contractors'!$B$11:$B$49, 0)), ""))</f>
        <v/>
      </c>
      <c r="M2409" s="44" t="str">
        <f t="shared" si="111"/>
        <v/>
      </c>
      <c r="O2409" s="19" t="str">
        <f>IF($B2409="", "", IF(OR($B2409&lt;'Intro &amp; Setup'!$BS$4, $B2409&gt;'Intro &amp; Setup'!$BS$2), "X", ""))</f>
        <v/>
      </c>
      <c r="Q2409" s="19" t="str">
        <f t="shared" si="112"/>
        <v/>
      </c>
      <c r="S2409" s="75">
        <f t="shared" si="113"/>
        <v>0</v>
      </c>
    </row>
    <row r="2410" spans="1:19" x14ac:dyDescent="0.25">
      <c r="A2410" s="55"/>
      <c r="B2410" s="111"/>
      <c r="C2410" s="112"/>
      <c r="D2410" s="113"/>
      <c r="E2410" s="113"/>
      <c r="F2410" s="112"/>
      <c r="G2410" s="114"/>
      <c r="H2410" s="115"/>
      <c r="I2410" s="55"/>
      <c r="L2410" s="53" t="str">
        <f>IF(OR(F2410="", G2410=""), "", IFERROR(INDEX('Sub Contractors'!$C$11:$C$49, MATCH(F2410, 'Sub Contractors'!$B$11:$B$49, 0)), ""))</f>
        <v/>
      </c>
      <c r="M2410" s="44" t="str">
        <f t="shared" si="111"/>
        <v/>
      </c>
      <c r="O2410" s="19" t="str">
        <f>IF($B2410="", "", IF(OR($B2410&lt;'Intro &amp; Setup'!$BS$4, $B2410&gt;'Intro &amp; Setup'!$BS$2), "X", ""))</f>
        <v/>
      </c>
      <c r="Q2410" s="19" t="str">
        <f t="shared" si="112"/>
        <v/>
      </c>
      <c r="S2410" s="75">
        <f t="shared" si="113"/>
        <v>0</v>
      </c>
    </row>
    <row r="2411" spans="1:19" x14ac:dyDescent="0.25">
      <c r="A2411" s="55"/>
      <c r="B2411" s="111"/>
      <c r="C2411" s="112"/>
      <c r="D2411" s="113"/>
      <c r="E2411" s="113"/>
      <c r="F2411" s="112"/>
      <c r="G2411" s="114"/>
      <c r="H2411" s="115"/>
      <c r="I2411" s="55"/>
      <c r="L2411" s="53" t="str">
        <f>IF(OR(F2411="", G2411=""), "", IFERROR(INDEX('Sub Contractors'!$C$11:$C$49, MATCH(F2411, 'Sub Contractors'!$B$11:$B$49, 0)), ""))</f>
        <v/>
      </c>
      <c r="M2411" s="44" t="str">
        <f t="shared" si="111"/>
        <v/>
      </c>
      <c r="O2411" s="19" t="str">
        <f>IF($B2411="", "", IF(OR($B2411&lt;'Intro &amp; Setup'!$BS$4, $B2411&gt;'Intro &amp; Setup'!$BS$2), "X", ""))</f>
        <v/>
      </c>
      <c r="Q2411" s="19" t="str">
        <f t="shared" si="112"/>
        <v/>
      </c>
      <c r="S2411" s="75">
        <f t="shared" si="113"/>
        <v>0</v>
      </c>
    </row>
    <row r="2412" spans="1:19" x14ac:dyDescent="0.25">
      <c r="A2412" s="55"/>
      <c r="B2412" s="111"/>
      <c r="C2412" s="112"/>
      <c r="D2412" s="113"/>
      <c r="E2412" s="113"/>
      <c r="F2412" s="112"/>
      <c r="G2412" s="114"/>
      <c r="H2412" s="115"/>
      <c r="I2412" s="55"/>
      <c r="L2412" s="53" t="str">
        <f>IF(OR(F2412="", G2412=""), "", IFERROR(INDEX('Sub Contractors'!$C$11:$C$49, MATCH(F2412, 'Sub Contractors'!$B$11:$B$49, 0)), ""))</f>
        <v/>
      </c>
      <c r="M2412" s="44" t="str">
        <f t="shared" si="111"/>
        <v/>
      </c>
      <c r="O2412" s="19" t="str">
        <f>IF($B2412="", "", IF(OR($B2412&lt;'Intro &amp; Setup'!$BS$4, $B2412&gt;'Intro &amp; Setup'!$BS$2), "X", ""))</f>
        <v/>
      </c>
      <c r="Q2412" s="19" t="str">
        <f t="shared" si="112"/>
        <v/>
      </c>
      <c r="S2412" s="75">
        <f t="shared" si="113"/>
        <v>0</v>
      </c>
    </row>
    <row r="2413" spans="1:19" x14ac:dyDescent="0.25">
      <c r="A2413" s="55"/>
      <c r="B2413" s="111"/>
      <c r="C2413" s="112"/>
      <c r="D2413" s="113"/>
      <c r="E2413" s="113"/>
      <c r="F2413" s="112"/>
      <c r="G2413" s="114"/>
      <c r="H2413" s="115"/>
      <c r="I2413" s="55"/>
      <c r="L2413" s="53" t="str">
        <f>IF(OR(F2413="", G2413=""), "", IFERROR(INDEX('Sub Contractors'!$C$11:$C$49, MATCH(F2413, 'Sub Contractors'!$B$11:$B$49, 0)), ""))</f>
        <v/>
      </c>
      <c r="M2413" s="44" t="str">
        <f t="shared" si="111"/>
        <v/>
      </c>
      <c r="O2413" s="19" t="str">
        <f>IF($B2413="", "", IF(OR($B2413&lt;'Intro &amp; Setup'!$BS$4, $B2413&gt;'Intro &amp; Setup'!$BS$2), "X", ""))</f>
        <v/>
      </c>
      <c r="Q2413" s="19" t="str">
        <f t="shared" si="112"/>
        <v/>
      </c>
      <c r="S2413" s="75">
        <f t="shared" si="113"/>
        <v>0</v>
      </c>
    </row>
    <row r="2414" spans="1:19" x14ac:dyDescent="0.25">
      <c r="A2414" s="55"/>
      <c r="B2414" s="111"/>
      <c r="C2414" s="112"/>
      <c r="D2414" s="113"/>
      <c r="E2414" s="113"/>
      <c r="F2414" s="112"/>
      <c r="G2414" s="114"/>
      <c r="H2414" s="115"/>
      <c r="I2414" s="55"/>
      <c r="L2414" s="53" t="str">
        <f>IF(OR(F2414="", G2414=""), "", IFERROR(INDEX('Sub Contractors'!$C$11:$C$49, MATCH(F2414, 'Sub Contractors'!$B$11:$B$49, 0)), ""))</f>
        <v/>
      </c>
      <c r="M2414" s="44" t="str">
        <f t="shared" si="111"/>
        <v/>
      </c>
      <c r="O2414" s="19" t="str">
        <f>IF($B2414="", "", IF(OR($B2414&lt;'Intro &amp; Setup'!$BS$4, $B2414&gt;'Intro &amp; Setup'!$BS$2), "X", ""))</f>
        <v/>
      </c>
      <c r="Q2414" s="19" t="str">
        <f t="shared" si="112"/>
        <v/>
      </c>
      <c r="S2414" s="75">
        <f t="shared" si="113"/>
        <v>0</v>
      </c>
    </row>
    <row r="2415" spans="1:19" x14ac:dyDescent="0.25">
      <c r="A2415" s="55"/>
      <c r="B2415" s="111"/>
      <c r="C2415" s="112"/>
      <c r="D2415" s="113"/>
      <c r="E2415" s="113"/>
      <c r="F2415" s="112"/>
      <c r="G2415" s="114"/>
      <c r="H2415" s="115"/>
      <c r="I2415" s="55"/>
      <c r="L2415" s="53" t="str">
        <f>IF(OR(F2415="", G2415=""), "", IFERROR(INDEX('Sub Contractors'!$C$11:$C$49, MATCH(F2415, 'Sub Contractors'!$B$11:$B$49, 0)), ""))</f>
        <v/>
      </c>
      <c r="M2415" s="44" t="str">
        <f t="shared" si="111"/>
        <v/>
      </c>
      <c r="O2415" s="19" t="str">
        <f>IF($B2415="", "", IF(OR($B2415&lt;'Intro &amp; Setup'!$BS$4, $B2415&gt;'Intro &amp; Setup'!$BS$2), "X", ""))</f>
        <v/>
      </c>
      <c r="Q2415" s="19" t="str">
        <f t="shared" si="112"/>
        <v/>
      </c>
      <c r="S2415" s="75">
        <f t="shared" si="113"/>
        <v>0</v>
      </c>
    </row>
    <row r="2416" spans="1:19" x14ac:dyDescent="0.25">
      <c r="A2416" s="55"/>
      <c r="B2416" s="111"/>
      <c r="C2416" s="112"/>
      <c r="D2416" s="113"/>
      <c r="E2416" s="113"/>
      <c r="F2416" s="112"/>
      <c r="G2416" s="114"/>
      <c r="H2416" s="115"/>
      <c r="I2416" s="55"/>
      <c r="L2416" s="53" t="str">
        <f>IF(OR(F2416="", G2416=""), "", IFERROR(INDEX('Sub Contractors'!$C$11:$C$49, MATCH(F2416, 'Sub Contractors'!$B$11:$B$49, 0)), ""))</f>
        <v/>
      </c>
      <c r="M2416" s="44" t="str">
        <f t="shared" si="111"/>
        <v/>
      </c>
      <c r="O2416" s="19" t="str">
        <f>IF($B2416="", "", IF(OR($B2416&lt;'Intro &amp; Setup'!$BS$4, $B2416&gt;'Intro &amp; Setup'!$BS$2), "X", ""))</f>
        <v/>
      </c>
      <c r="Q2416" s="19" t="str">
        <f t="shared" si="112"/>
        <v/>
      </c>
      <c r="S2416" s="75">
        <f t="shared" si="113"/>
        <v>0</v>
      </c>
    </row>
    <row r="2417" spans="1:19" x14ac:dyDescent="0.25">
      <c r="A2417" s="55"/>
      <c r="B2417" s="111"/>
      <c r="C2417" s="112"/>
      <c r="D2417" s="113"/>
      <c r="E2417" s="113"/>
      <c r="F2417" s="112"/>
      <c r="G2417" s="114"/>
      <c r="H2417" s="115"/>
      <c r="I2417" s="55"/>
      <c r="L2417" s="53" t="str">
        <f>IF(OR(F2417="", G2417=""), "", IFERROR(INDEX('Sub Contractors'!$C$11:$C$49, MATCH(F2417, 'Sub Contractors'!$B$11:$B$49, 0)), ""))</f>
        <v/>
      </c>
      <c r="M2417" s="44" t="str">
        <f t="shared" si="111"/>
        <v/>
      </c>
      <c r="O2417" s="19" t="str">
        <f>IF($B2417="", "", IF(OR($B2417&lt;'Intro &amp; Setup'!$BS$4, $B2417&gt;'Intro &amp; Setup'!$BS$2), "X", ""))</f>
        <v/>
      </c>
      <c r="Q2417" s="19" t="str">
        <f t="shared" si="112"/>
        <v/>
      </c>
      <c r="S2417" s="75">
        <f t="shared" si="113"/>
        <v>0</v>
      </c>
    </row>
    <row r="2418" spans="1:19" x14ac:dyDescent="0.25">
      <c r="A2418" s="55"/>
      <c r="B2418" s="111"/>
      <c r="C2418" s="112"/>
      <c r="D2418" s="113"/>
      <c r="E2418" s="113"/>
      <c r="F2418" s="112"/>
      <c r="G2418" s="114"/>
      <c r="H2418" s="115"/>
      <c r="I2418" s="55"/>
      <c r="L2418" s="53" t="str">
        <f>IF(OR(F2418="", G2418=""), "", IFERROR(INDEX('Sub Contractors'!$C$11:$C$49, MATCH(F2418, 'Sub Contractors'!$B$11:$B$49, 0)), ""))</f>
        <v/>
      </c>
      <c r="M2418" s="44" t="str">
        <f t="shared" si="111"/>
        <v/>
      </c>
      <c r="O2418" s="19" t="str">
        <f>IF($B2418="", "", IF(OR($B2418&lt;'Intro &amp; Setup'!$BS$4, $B2418&gt;'Intro &amp; Setup'!$BS$2), "X", ""))</f>
        <v/>
      </c>
      <c r="Q2418" s="19" t="str">
        <f t="shared" si="112"/>
        <v/>
      </c>
      <c r="S2418" s="75">
        <f t="shared" si="113"/>
        <v>0</v>
      </c>
    </row>
    <row r="2419" spans="1:19" x14ac:dyDescent="0.25">
      <c r="A2419" s="55"/>
      <c r="B2419" s="111"/>
      <c r="C2419" s="112"/>
      <c r="D2419" s="113"/>
      <c r="E2419" s="113"/>
      <c r="F2419" s="112"/>
      <c r="G2419" s="114"/>
      <c r="H2419" s="115"/>
      <c r="I2419" s="55"/>
      <c r="L2419" s="53" t="str">
        <f>IF(OR(F2419="", G2419=""), "", IFERROR(INDEX('Sub Contractors'!$C$11:$C$49, MATCH(F2419, 'Sub Contractors'!$B$11:$B$49, 0)), ""))</f>
        <v/>
      </c>
      <c r="M2419" s="44" t="str">
        <f t="shared" si="111"/>
        <v/>
      </c>
      <c r="O2419" s="19" t="str">
        <f>IF($B2419="", "", IF(OR($B2419&lt;'Intro &amp; Setup'!$BS$4, $B2419&gt;'Intro &amp; Setup'!$BS$2), "X", ""))</f>
        <v/>
      </c>
      <c r="Q2419" s="19" t="str">
        <f t="shared" si="112"/>
        <v/>
      </c>
      <c r="S2419" s="75">
        <f t="shared" si="113"/>
        <v>0</v>
      </c>
    </row>
    <row r="2420" spans="1:19" x14ac:dyDescent="0.25">
      <c r="A2420" s="55"/>
      <c r="B2420" s="111"/>
      <c r="C2420" s="112"/>
      <c r="D2420" s="113"/>
      <c r="E2420" s="113"/>
      <c r="F2420" s="112"/>
      <c r="G2420" s="114"/>
      <c r="H2420" s="115"/>
      <c r="I2420" s="55"/>
      <c r="L2420" s="53" t="str">
        <f>IF(OR(F2420="", G2420=""), "", IFERROR(INDEX('Sub Contractors'!$C$11:$C$49, MATCH(F2420, 'Sub Contractors'!$B$11:$B$49, 0)), ""))</f>
        <v/>
      </c>
      <c r="M2420" s="44" t="str">
        <f t="shared" si="111"/>
        <v/>
      </c>
      <c r="O2420" s="19" t="str">
        <f>IF($B2420="", "", IF(OR($B2420&lt;'Intro &amp; Setup'!$BS$4, $B2420&gt;'Intro &amp; Setup'!$BS$2), "X", ""))</f>
        <v/>
      </c>
      <c r="Q2420" s="19" t="str">
        <f t="shared" si="112"/>
        <v/>
      </c>
      <c r="S2420" s="75">
        <f t="shared" si="113"/>
        <v>0</v>
      </c>
    </row>
    <row r="2421" spans="1:19" x14ac:dyDescent="0.25">
      <c r="A2421" s="55"/>
      <c r="B2421" s="111"/>
      <c r="C2421" s="112"/>
      <c r="D2421" s="113"/>
      <c r="E2421" s="113"/>
      <c r="F2421" s="112"/>
      <c r="G2421" s="114"/>
      <c r="H2421" s="115"/>
      <c r="I2421" s="55"/>
      <c r="L2421" s="53" t="str">
        <f>IF(OR(F2421="", G2421=""), "", IFERROR(INDEX('Sub Contractors'!$C$11:$C$49, MATCH(F2421, 'Sub Contractors'!$B$11:$B$49, 0)), ""))</f>
        <v/>
      </c>
      <c r="M2421" s="44" t="str">
        <f t="shared" si="111"/>
        <v/>
      </c>
      <c r="O2421" s="19" t="str">
        <f>IF($B2421="", "", IF(OR($B2421&lt;'Intro &amp; Setup'!$BS$4, $B2421&gt;'Intro &amp; Setup'!$BS$2), "X", ""))</f>
        <v/>
      </c>
      <c r="Q2421" s="19" t="str">
        <f t="shared" si="112"/>
        <v/>
      </c>
      <c r="S2421" s="75">
        <f t="shared" si="113"/>
        <v>0</v>
      </c>
    </row>
    <row r="2422" spans="1:19" x14ac:dyDescent="0.25">
      <c r="A2422" s="55"/>
      <c r="B2422" s="111"/>
      <c r="C2422" s="112"/>
      <c r="D2422" s="113"/>
      <c r="E2422" s="113"/>
      <c r="F2422" s="112"/>
      <c r="G2422" s="114"/>
      <c r="H2422" s="115"/>
      <c r="I2422" s="55"/>
      <c r="L2422" s="53" t="str">
        <f>IF(OR(F2422="", G2422=""), "", IFERROR(INDEX('Sub Contractors'!$C$11:$C$49, MATCH(F2422, 'Sub Contractors'!$B$11:$B$49, 0)), ""))</f>
        <v/>
      </c>
      <c r="M2422" s="44" t="str">
        <f t="shared" si="111"/>
        <v/>
      </c>
      <c r="O2422" s="19" t="str">
        <f>IF($B2422="", "", IF(OR($B2422&lt;'Intro &amp; Setup'!$BS$4, $B2422&gt;'Intro &amp; Setup'!$BS$2), "X", ""))</f>
        <v/>
      </c>
      <c r="Q2422" s="19" t="str">
        <f t="shared" si="112"/>
        <v/>
      </c>
      <c r="S2422" s="75">
        <f t="shared" si="113"/>
        <v>0</v>
      </c>
    </row>
    <row r="2423" spans="1:19" x14ac:dyDescent="0.25">
      <c r="A2423" s="55"/>
      <c r="B2423" s="111"/>
      <c r="C2423" s="112"/>
      <c r="D2423" s="113"/>
      <c r="E2423" s="113"/>
      <c r="F2423" s="112"/>
      <c r="G2423" s="114"/>
      <c r="H2423" s="115"/>
      <c r="I2423" s="55"/>
      <c r="L2423" s="53" t="str">
        <f>IF(OR(F2423="", G2423=""), "", IFERROR(INDEX('Sub Contractors'!$C$11:$C$49, MATCH(F2423, 'Sub Contractors'!$B$11:$B$49, 0)), ""))</f>
        <v/>
      </c>
      <c r="M2423" s="44" t="str">
        <f t="shared" si="111"/>
        <v/>
      </c>
      <c r="O2423" s="19" t="str">
        <f>IF($B2423="", "", IF(OR($B2423&lt;'Intro &amp; Setup'!$BS$4, $B2423&gt;'Intro &amp; Setup'!$BS$2), "X", ""))</f>
        <v/>
      </c>
      <c r="Q2423" s="19" t="str">
        <f t="shared" si="112"/>
        <v/>
      </c>
      <c r="S2423" s="75">
        <f t="shared" si="113"/>
        <v>0</v>
      </c>
    </row>
    <row r="2424" spans="1:19" x14ac:dyDescent="0.25">
      <c r="A2424" s="55"/>
      <c r="B2424" s="111"/>
      <c r="C2424" s="112"/>
      <c r="D2424" s="113"/>
      <c r="E2424" s="113"/>
      <c r="F2424" s="112"/>
      <c r="G2424" s="114"/>
      <c r="H2424" s="115"/>
      <c r="I2424" s="55"/>
      <c r="L2424" s="53" t="str">
        <f>IF(OR(F2424="", G2424=""), "", IFERROR(INDEX('Sub Contractors'!$C$11:$C$49, MATCH(F2424, 'Sub Contractors'!$B$11:$B$49, 0)), ""))</f>
        <v/>
      </c>
      <c r="M2424" s="44" t="str">
        <f t="shared" si="111"/>
        <v/>
      </c>
      <c r="O2424" s="19" t="str">
        <f>IF($B2424="", "", IF(OR($B2424&lt;'Intro &amp; Setup'!$BS$4, $B2424&gt;'Intro &amp; Setup'!$BS$2), "X", ""))</f>
        <v/>
      </c>
      <c r="Q2424" s="19" t="str">
        <f t="shared" si="112"/>
        <v/>
      </c>
      <c r="S2424" s="75">
        <f t="shared" si="113"/>
        <v>0</v>
      </c>
    </row>
    <row r="2425" spans="1:19" x14ac:dyDescent="0.25">
      <c r="A2425" s="55"/>
      <c r="B2425" s="111"/>
      <c r="C2425" s="112"/>
      <c r="D2425" s="113"/>
      <c r="E2425" s="113"/>
      <c r="F2425" s="112"/>
      <c r="G2425" s="114"/>
      <c r="H2425" s="115"/>
      <c r="I2425" s="55"/>
      <c r="L2425" s="53" t="str">
        <f>IF(OR(F2425="", G2425=""), "", IFERROR(INDEX('Sub Contractors'!$C$11:$C$49, MATCH(F2425, 'Sub Contractors'!$B$11:$B$49, 0)), ""))</f>
        <v/>
      </c>
      <c r="M2425" s="44" t="str">
        <f t="shared" si="111"/>
        <v/>
      </c>
      <c r="O2425" s="19" t="str">
        <f>IF($B2425="", "", IF(OR($B2425&lt;'Intro &amp; Setup'!$BS$4, $B2425&gt;'Intro &amp; Setup'!$BS$2), "X", ""))</f>
        <v/>
      </c>
      <c r="Q2425" s="19" t="str">
        <f t="shared" si="112"/>
        <v/>
      </c>
      <c r="S2425" s="75">
        <f t="shared" si="113"/>
        <v>0</v>
      </c>
    </row>
    <row r="2426" spans="1:19" x14ac:dyDescent="0.25">
      <c r="A2426" s="55"/>
      <c r="B2426" s="111"/>
      <c r="C2426" s="112"/>
      <c r="D2426" s="113"/>
      <c r="E2426" s="113"/>
      <c r="F2426" s="112"/>
      <c r="G2426" s="114"/>
      <c r="H2426" s="115"/>
      <c r="I2426" s="55"/>
      <c r="L2426" s="53" t="str">
        <f>IF(OR(F2426="", G2426=""), "", IFERROR(INDEX('Sub Contractors'!$C$11:$C$49, MATCH(F2426, 'Sub Contractors'!$B$11:$B$49, 0)), ""))</f>
        <v/>
      </c>
      <c r="M2426" s="44" t="str">
        <f t="shared" si="111"/>
        <v/>
      </c>
      <c r="O2426" s="19" t="str">
        <f>IF($B2426="", "", IF(OR($B2426&lt;'Intro &amp; Setup'!$BS$4, $B2426&gt;'Intro &amp; Setup'!$BS$2), "X", ""))</f>
        <v/>
      </c>
      <c r="Q2426" s="19" t="str">
        <f t="shared" si="112"/>
        <v/>
      </c>
      <c r="S2426" s="75">
        <f t="shared" si="113"/>
        <v>0</v>
      </c>
    </row>
    <row r="2427" spans="1:19" x14ac:dyDescent="0.25">
      <c r="A2427" s="55"/>
      <c r="B2427" s="111"/>
      <c r="C2427" s="112"/>
      <c r="D2427" s="113"/>
      <c r="E2427" s="113"/>
      <c r="F2427" s="112"/>
      <c r="G2427" s="114"/>
      <c r="H2427" s="115"/>
      <c r="I2427" s="55"/>
      <c r="L2427" s="53" t="str">
        <f>IF(OR(F2427="", G2427=""), "", IFERROR(INDEX('Sub Contractors'!$C$11:$C$49, MATCH(F2427, 'Sub Contractors'!$B$11:$B$49, 0)), ""))</f>
        <v/>
      </c>
      <c r="M2427" s="44" t="str">
        <f t="shared" si="111"/>
        <v/>
      </c>
      <c r="O2427" s="19" t="str">
        <f>IF($B2427="", "", IF(OR($B2427&lt;'Intro &amp; Setup'!$BS$4, $B2427&gt;'Intro &amp; Setup'!$BS$2), "X", ""))</f>
        <v/>
      </c>
      <c r="Q2427" s="19" t="str">
        <f t="shared" si="112"/>
        <v/>
      </c>
      <c r="S2427" s="75">
        <f t="shared" si="113"/>
        <v>0</v>
      </c>
    </row>
    <row r="2428" spans="1:19" x14ac:dyDescent="0.25">
      <c r="A2428" s="55"/>
      <c r="B2428" s="111"/>
      <c r="C2428" s="112"/>
      <c r="D2428" s="113"/>
      <c r="E2428" s="113"/>
      <c r="F2428" s="112"/>
      <c r="G2428" s="114"/>
      <c r="H2428" s="115"/>
      <c r="I2428" s="55"/>
      <c r="L2428" s="53" t="str">
        <f>IF(OR(F2428="", G2428=""), "", IFERROR(INDEX('Sub Contractors'!$C$11:$C$49, MATCH(F2428, 'Sub Contractors'!$B$11:$B$49, 0)), ""))</f>
        <v/>
      </c>
      <c r="M2428" s="44" t="str">
        <f t="shared" si="111"/>
        <v/>
      </c>
      <c r="O2428" s="19" t="str">
        <f>IF($B2428="", "", IF(OR($B2428&lt;'Intro &amp; Setup'!$BS$4, $B2428&gt;'Intro &amp; Setup'!$BS$2), "X", ""))</f>
        <v/>
      </c>
      <c r="Q2428" s="19" t="str">
        <f t="shared" si="112"/>
        <v/>
      </c>
      <c r="S2428" s="75">
        <f t="shared" si="113"/>
        <v>0</v>
      </c>
    </row>
    <row r="2429" spans="1:19" x14ac:dyDescent="0.25">
      <c r="A2429" s="55"/>
      <c r="B2429" s="111"/>
      <c r="C2429" s="112"/>
      <c r="D2429" s="113"/>
      <c r="E2429" s="113"/>
      <c r="F2429" s="112"/>
      <c r="G2429" s="114"/>
      <c r="H2429" s="115"/>
      <c r="I2429" s="55"/>
      <c r="L2429" s="53" t="str">
        <f>IF(OR(F2429="", G2429=""), "", IFERROR(INDEX('Sub Contractors'!$C$11:$C$49, MATCH(F2429, 'Sub Contractors'!$B$11:$B$49, 0)), ""))</f>
        <v/>
      </c>
      <c r="M2429" s="44" t="str">
        <f t="shared" si="111"/>
        <v/>
      </c>
      <c r="O2429" s="19" t="str">
        <f>IF($B2429="", "", IF(OR($B2429&lt;'Intro &amp; Setup'!$BS$4, $B2429&gt;'Intro &amp; Setup'!$BS$2), "X", ""))</f>
        <v/>
      </c>
      <c r="Q2429" s="19" t="str">
        <f t="shared" si="112"/>
        <v/>
      </c>
      <c r="S2429" s="75">
        <f t="shared" si="113"/>
        <v>0</v>
      </c>
    </row>
    <row r="2430" spans="1:19" x14ac:dyDescent="0.25">
      <c r="A2430" s="55"/>
      <c r="B2430" s="111"/>
      <c r="C2430" s="112"/>
      <c r="D2430" s="113"/>
      <c r="E2430" s="113"/>
      <c r="F2430" s="112"/>
      <c r="G2430" s="114"/>
      <c r="H2430" s="115"/>
      <c r="I2430" s="55"/>
      <c r="L2430" s="53" t="str">
        <f>IF(OR(F2430="", G2430=""), "", IFERROR(INDEX('Sub Contractors'!$C$11:$C$49, MATCH(F2430, 'Sub Contractors'!$B$11:$B$49, 0)), ""))</f>
        <v/>
      </c>
      <c r="M2430" s="44" t="str">
        <f t="shared" si="111"/>
        <v/>
      </c>
      <c r="O2430" s="19" t="str">
        <f>IF($B2430="", "", IF(OR($B2430&lt;'Intro &amp; Setup'!$BS$4, $B2430&gt;'Intro &amp; Setup'!$BS$2), "X", ""))</f>
        <v/>
      </c>
      <c r="Q2430" s="19" t="str">
        <f t="shared" si="112"/>
        <v/>
      </c>
      <c r="S2430" s="75">
        <f t="shared" si="113"/>
        <v>0</v>
      </c>
    </row>
    <row r="2431" spans="1:19" x14ac:dyDescent="0.25">
      <c r="A2431" s="55"/>
      <c r="B2431" s="111"/>
      <c r="C2431" s="112"/>
      <c r="D2431" s="113"/>
      <c r="E2431" s="113"/>
      <c r="F2431" s="112"/>
      <c r="G2431" s="114"/>
      <c r="H2431" s="115"/>
      <c r="I2431" s="55"/>
      <c r="L2431" s="53" t="str">
        <f>IF(OR(F2431="", G2431=""), "", IFERROR(INDEX('Sub Contractors'!$C$11:$C$49, MATCH(F2431, 'Sub Contractors'!$B$11:$B$49, 0)), ""))</f>
        <v/>
      </c>
      <c r="M2431" s="44" t="str">
        <f t="shared" si="111"/>
        <v/>
      </c>
      <c r="O2431" s="19" t="str">
        <f>IF($B2431="", "", IF(OR($B2431&lt;'Intro &amp; Setup'!$BS$4, $B2431&gt;'Intro &amp; Setup'!$BS$2), "X", ""))</f>
        <v/>
      </c>
      <c r="Q2431" s="19" t="str">
        <f t="shared" si="112"/>
        <v/>
      </c>
      <c r="S2431" s="75">
        <f t="shared" si="113"/>
        <v>0</v>
      </c>
    </row>
    <row r="2432" spans="1:19" x14ac:dyDescent="0.25">
      <c r="A2432" s="55"/>
      <c r="B2432" s="111"/>
      <c r="C2432" s="112"/>
      <c r="D2432" s="113"/>
      <c r="E2432" s="113"/>
      <c r="F2432" s="112"/>
      <c r="G2432" s="114"/>
      <c r="H2432" s="115"/>
      <c r="I2432" s="55"/>
      <c r="L2432" s="53" t="str">
        <f>IF(OR(F2432="", G2432=""), "", IFERROR(INDEX('Sub Contractors'!$C$11:$C$49, MATCH(F2432, 'Sub Contractors'!$B$11:$B$49, 0)), ""))</f>
        <v/>
      </c>
      <c r="M2432" s="44" t="str">
        <f t="shared" si="111"/>
        <v/>
      </c>
      <c r="O2432" s="19" t="str">
        <f>IF($B2432="", "", IF(OR($B2432&lt;'Intro &amp; Setup'!$BS$4, $B2432&gt;'Intro &amp; Setup'!$BS$2), "X", ""))</f>
        <v/>
      </c>
      <c r="Q2432" s="19" t="str">
        <f t="shared" si="112"/>
        <v/>
      </c>
      <c r="S2432" s="75">
        <f t="shared" si="113"/>
        <v>0</v>
      </c>
    </row>
    <row r="2433" spans="1:19" x14ac:dyDescent="0.25">
      <c r="A2433" s="55"/>
      <c r="B2433" s="111"/>
      <c r="C2433" s="112"/>
      <c r="D2433" s="113"/>
      <c r="E2433" s="113"/>
      <c r="F2433" s="112"/>
      <c r="G2433" s="114"/>
      <c r="H2433" s="115"/>
      <c r="I2433" s="55"/>
      <c r="L2433" s="53" t="str">
        <f>IF(OR(F2433="", G2433=""), "", IFERROR(INDEX('Sub Contractors'!$C$11:$C$49, MATCH(F2433, 'Sub Contractors'!$B$11:$B$49, 0)), ""))</f>
        <v/>
      </c>
      <c r="M2433" s="44" t="str">
        <f t="shared" si="111"/>
        <v/>
      </c>
      <c r="O2433" s="19" t="str">
        <f>IF($B2433="", "", IF(OR($B2433&lt;'Intro &amp; Setup'!$BS$4, $B2433&gt;'Intro &amp; Setup'!$BS$2), "X", ""))</f>
        <v/>
      </c>
      <c r="Q2433" s="19" t="str">
        <f t="shared" si="112"/>
        <v/>
      </c>
      <c r="S2433" s="75">
        <f t="shared" si="113"/>
        <v>0</v>
      </c>
    </row>
    <row r="2434" spans="1:19" x14ac:dyDescent="0.25">
      <c r="A2434" s="55"/>
      <c r="B2434" s="111"/>
      <c r="C2434" s="112"/>
      <c r="D2434" s="113"/>
      <c r="E2434" s="113"/>
      <c r="F2434" s="112"/>
      <c r="G2434" s="114"/>
      <c r="H2434" s="115"/>
      <c r="I2434" s="55"/>
      <c r="L2434" s="53" t="str">
        <f>IF(OR(F2434="", G2434=""), "", IFERROR(INDEX('Sub Contractors'!$C$11:$C$49, MATCH(F2434, 'Sub Contractors'!$B$11:$B$49, 0)), ""))</f>
        <v/>
      </c>
      <c r="M2434" s="44" t="str">
        <f t="shared" si="111"/>
        <v/>
      </c>
      <c r="O2434" s="19" t="str">
        <f>IF($B2434="", "", IF(OR($B2434&lt;'Intro &amp; Setup'!$BS$4, $B2434&gt;'Intro &amp; Setup'!$BS$2), "X", ""))</f>
        <v/>
      </c>
      <c r="Q2434" s="19" t="str">
        <f t="shared" si="112"/>
        <v/>
      </c>
      <c r="S2434" s="75">
        <f t="shared" si="113"/>
        <v>0</v>
      </c>
    </row>
    <row r="2435" spans="1:19" x14ac:dyDescent="0.25">
      <c r="A2435" s="55"/>
      <c r="B2435" s="111"/>
      <c r="C2435" s="112"/>
      <c r="D2435" s="113"/>
      <c r="E2435" s="113"/>
      <c r="F2435" s="112"/>
      <c r="G2435" s="114"/>
      <c r="H2435" s="115"/>
      <c r="I2435" s="55"/>
      <c r="L2435" s="53" t="str">
        <f>IF(OR(F2435="", G2435=""), "", IFERROR(INDEX('Sub Contractors'!$C$11:$C$49, MATCH(F2435, 'Sub Contractors'!$B$11:$B$49, 0)), ""))</f>
        <v/>
      </c>
      <c r="M2435" s="44" t="str">
        <f t="shared" si="111"/>
        <v/>
      </c>
      <c r="O2435" s="19" t="str">
        <f>IF($B2435="", "", IF(OR($B2435&lt;'Intro &amp; Setup'!$BS$4, $B2435&gt;'Intro &amp; Setup'!$BS$2), "X", ""))</f>
        <v/>
      </c>
      <c r="Q2435" s="19" t="str">
        <f t="shared" si="112"/>
        <v/>
      </c>
      <c r="S2435" s="75">
        <f t="shared" si="113"/>
        <v>0</v>
      </c>
    </row>
    <row r="2436" spans="1:19" x14ac:dyDescent="0.25">
      <c r="A2436" s="55"/>
      <c r="B2436" s="111"/>
      <c r="C2436" s="112"/>
      <c r="D2436" s="113"/>
      <c r="E2436" s="113"/>
      <c r="F2436" s="112"/>
      <c r="G2436" s="114"/>
      <c r="H2436" s="115"/>
      <c r="I2436" s="55"/>
      <c r="L2436" s="53" t="str">
        <f>IF(OR(F2436="", G2436=""), "", IFERROR(INDEX('Sub Contractors'!$C$11:$C$49, MATCH(F2436, 'Sub Contractors'!$B$11:$B$49, 0)), ""))</f>
        <v/>
      </c>
      <c r="M2436" s="44" t="str">
        <f t="shared" si="111"/>
        <v/>
      </c>
      <c r="O2436" s="19" t="str">
        <f>IF($B2436="", "", IF(OR($B2436&lt;'Intro &amp; Setup'!$BS$4, $B2436&gt;'Intro &amp; Setup'!$BS$2), "X", ""))</f>
        <v/>
      </c>
      <c r="Q2436" s="19" t="str">
        <f t="shared" si="112"/>
        <v/>
      </c>
      <c r="S2436" s="75">
        <f t="shared" si="113"/>
        <v>0</v>
      </c>
    </row>
    <row r="2437" spans="1:19" x14ac:dyDescent="0.25">
      <c r="A2437" s="55"/>
      <c r="B2437" s="111"/>
      <c r="C2437" s="112"/>
      <c r="D2437" s="113"/>
      <c r="E2437" s="113"/>
      <c r="F2437" s="112"/>
      <c r="G2437" s="114"/>
      <c r="H2437" s="115"/>
      <c r="I2437" s="55"/>
      <c r="L2437" s="53" t="str">
        <f>IF(OR(F2437="", G2437=""), "", IFERROR(INDEX('Sub Contractors'!$C$11:$C$49, MATCH(F2437, 'Sub Contractors'!$B$11:$B$49, 0)), ""))</f>
        <v/>
      </c>
      <c r="M2437" s="44" t="str">
        <f t="shared" si="111"/>
        <v/>
      </c>
      <c r="O2437" s="19" t="str">
        <f>IF($B2437="", "", IF(OR($B2437&lt;'Intro &amp; Setup'!$BS$4, $B2437&gt;'Intro &amp; Setup'!$BS$2), "X", ""))</f>
        <v/>
      </c>
      <c r="Q2437" s="19" t="str">
        <f t="shared" si="112"/>
        <v/>
      </c>
      <c r="S2437" s="75">
        <f t="shared" si="113"/>
        <v>0</v>
      </c>
    </row>
    <row r="2438" spans="1:19" x14ac:dyDescent="0.25">
      <c r="A2438" s="55"/>
      <c r="B2438" s="111"/>
      <c r="C2438" s="112"/>
      <c r="D2438" s="113"/>
      <c r="E2438" s="113"/>
      <c r="F2438" s="112"/>
      <c r="G2438" s="114"/>
      <c r="H2438" s="115"/>
      <c r="I2438" s="55"/>
      <c r="L2438" s="53" t="str">
        <f>IF(OR(F2438="", G2438=""), "", IFERROR(INDEX('Sub Contractors'!$C$11:$C$49, MATCH(F2438, 'Sub Contractors'!$B$11:$B$49, 0)), ""))</f>
        <v/>
      </c>
      <c r="M2438" s="44" t="str">
        <f t="shared" si="111"/>
        <v/>
      </c>
      <c r="O2438" s="19" t="str">
        <f>IF($B2438="", "", IF(OR($B2438&lt;'Intro &amp; Setup'!$BS$4, $B2438&gt;'Intro &amp; Setup'!$BS$2), "X", ""))</f>
        <v/>
      </c>
      <c r="Q2438" s="19" t="str">
        <f t="shared" si="112"/>
        <v/>
      </c>
      <c r="S2438" s="75">
        <f t="shared" si="113"/>
        <v>0</v>
      </c>
    </row>
    <row r="2439" spans="1:19" x14ac:dyDescent="0.25">
      <c r="A2439" s="55"/>
      <c r="B2439" s="111"/>
      <c r="C2439" s="112"/>
      <c r="D2439" s="113"/>
      <c r="E2439" s="113"/>
      <c r="F2439" s="112"/>
      <c r="G2439" s="114"/>
      <c r="H2439" s="115"/>
      <c r="I2439" s="55"/>
      <c r="L2439" s="53" t="str">
        <f>IF(OR(F2439="", G2439=""), "", IFERROR(INDEX('Sub Contractors'!$C$11:$C$49, MATCH(F2439, 'Sub Contractors'!$B$11:$B$49, 0)), ""))</f>
        <v/>
      </c>
      <c r="M2439" s="44" t="str">
        <f t="shared" si="111"/>
        <v/>
      </c>
      <c r="O2439" s="19" t="str">
        <f>IF($B2439="", "", IF(OR($B2439&lt;'Intro &amp; Setup'!$BS$4, $B2439&gt;'Intro &amp; Setup'!$BS$2), "X", ""))</f>
        <v/>
      </c>
      <c r="Q2439" s="19" t="str">
        <f t="shared" si="112"/>
        <v/>
      </c>
      <c r="S2439" s="75">
        <f t="shared" si="113"/>
        <v>0</v>
      </c>
    </row>
    <row r="2440" spans="1:19" x14ac:dyDescent="0.25">
      <c r="A2440" s="55"/>
      <c r="B2440" s="111"/>
      <c r="C2440" s="112"/>
      <c r="D2440" s="113"/>
      <c r="E2440" s="113"/>
      <c r="F2440" s="112"/>
      <c r="G2440" s="114"/>
      <c r="H2440" s="115"/>
      <c r="I2440" s="55"/>
      <c r="L2440" s="53" t="str">
        <f>IF(OR(F2440="", G2440=""), "", IFERROR(INDEX('Sub Contractors'!$C$11:$C$49, MATCH(F2440, 'Sub Contractors'!$B$11:$B$49, 0)), ""))</f>
        <v/>
      </c>
      <c r="M2440" s="44" t="str">
        <f t="shared" si="111"/>
        <v/>
      </c>
      <c r="O2440" s="19" t="str">
        <f>IF($B2440="", "", IF(OR($B2440&lt;'Intro &amp; Setup'!$BS$4, $B2440&gt;'Intro &amp; Setup'!$BS$2), "X", ""))</f>
        <v/>
      </c>
      <c r="Q2440" s="19" t="str">
        <f t="shared" si="112"/>
        <v/>
      </c>
      <c r="S2440" s="75">
        <f t="shared" si="113"/>
        <v>0</v>
      </c>
    </row>
    <row r="2441" spans="1:19" x14ac:dyDescent="0.25">
      <c r="A2441" s="55"/>
      <c r="B2441" s="111"/>
      <c r="C2441" s="112"/>
      <c r="D2441" s="113"/>
      <c r="E2441" s="113"/>
      <c r="F2441" s="112"/>
      <c r="G2441" s="114"/>
      <c r="H2441" s="115"/>
      <c r="I2441" s="55"/>
      <c r="L2441" s="53" t="str">
        <f>IF(OR(F2441="", G2441=""), "", IFERROR(INDEX('Sub Contractors'!$C$11:$C$49, MATCH(F2441, 'Sub Contractors'!$B$11:$B$49, 0)), ""))</f>
        <v/>
      </c>
      <c r="M2441" s="44" t="str">
        <f t="shared" si="111"/>
        <v/>
      </c>
      <c r="O2441" s="19" t="str">
        <f>IF($B2441="", "", IF(OR($B2441&lt;'Intro &amp; Setup'!$BS$4, $B2441&gt;'Intro &amp; Setup'!$BS$2), "X", ""))</f>
        <v/>
      </c>
      <c r="Q2441" s="19" t="str">
        <f t="shared" si="112"/>
        <v/>
      </c>
      <c r="S2441" s="75">
        <f t="shared" si="113"/>
        <v>0</v>
      </c>
    </row>
    <row r="2442" spans="1:19" x14ac:dyDescent="0.25">
      <c r="A2442" s="55"/>
      <c r="B2442" s="111"/>
      <c r="C2442" s="112"/>
      <c r="D2442" s="113"/>
      <c r="E2442" s="113"/>
      <c r="F2442" s="112"/>
      <c r="G2442" s="114"/>
      <c r="H2442" s="115"/>
      <c r="I2442" s="55"/>
      <c r="L2442" s="53" t="str">
        <f>IF(OR(F2442="", G2442=""), "", IFERROR(INDEX('Sub Contractors'!$C$11:$C$49, MATCH(F2442, 'Sub Contractors'!$B$11:$B$49, 0)), ""))</f>
        <v/>
      </c>
      <c r="M2442" s="44" t="str">
        <f t="shared" si="111"/>
        <v/>
      </c>
      <c r="O2442" s="19" t="str">
        <f>IF($B2442="", "", IF(OR($B2442&lt;'Intro &amp; Setup'!$BS$4, $B2442&gt;'Intro &amp; Setup'!$BS$2), "X", ""))</f>
        <v/>
      </c>
      <c r="Q2442" s="19" t="str">
        <f t="shared" si="112"/>
        <v/>
      </c>
      <c r="S2442" s="75">
        <f t="shared" si="113"/>
        <v>0</v>
      </c>
    </row>
    <row r="2443" spans="1:19" x14ac:dyDescent="0.25">
      <c r="A2443" s="55"/>
      <c r="B2443" s="111"/>
      <c r="C2443" s="112"/>
      <c r="D2443" s="113"/>
      <c r="E2443" s="113"/>
      <c r="F2443" s="112"/>
      <c r="G2443" s="114"/>
      <c r="H2443" s="115"/>
      <c r="I2443" s="55"/>
      <c r="L2443" s="53" t="str">
        <f>IF(OR(F2443="", G2443=""), "", IFERROR(INDEX('Sub Contractors'!$C$11:$C$49, MATCH(F2443, 'Sub Contractors'!$B$11:$B$49, 0)), ""))</f>
        <v/>
      </c>
      <c r="M2443" s="44" t="str">
        <f t="shared" si="111"/>
        <v/>
      </c>
      <c r="O2443" s="19" t="str">
        <f>IF($B2443="", "", IF(OR($B2443&lt;'Intro &amp; Setup'!$BS$4, $B2443&gt;'Intro &amp; Setup'!$BS$2), "X", ""))</f>
        <v/>
      </c>
      <c r="Q2443" s="19" t="str">
        <f t="shared" si="112"/>
        <v/>
      </c>
      <c r="S2443" s="75">
        <f t="shared" si="113"/>
        <v>0</v>
      </c>
    </row>
    <row r="2444" spans="1:19" x14ac:dyDescent="0.25">
      <c r="A2444" s="55"/>
      <c r="B2444" s="111"/>
      <c r="C2444" s="112"/>
      <c r="D2444" s="113"/>
      <c r="E2444" s="113"/>
      <c r="F2444" s="112"/>
      <c r="G2444" s="114"/>
      <c r="H2444" s="115"/>
      <c r="I2444" s="55"/>
      <c r="L2444" s="53" t="str">
        <f>IF(OR(F2444="", G2444=""), "", IFERROR(INDEX('Sub Contractors'!$C$11:$C$49, MATCH(F2444, 'Sub Contractors'!$B$11:$B$49, 0)), ""))</f>
        <v/>
      </c>
      <c r="M2444" s="44" t="str">
        <f t="shared" ref="M2444:M2507" si="114">IF($L2444="", "", $L2444*$G2444*24)</f>
        <v/>
      </c>
      <c r="O2444" s="19" t="str">
        <f>IF($B2444="", "", IF(OR($B2444&lt;'Intro &amp; Setup'!$BS$4, $B2444&gt;'Intro &amp; Setup'!$BS$2), "X", ""))</f>
        <v/>
      </c>
      <c r="Q2444" s="19" t="str">
        <f t="shared" ref="Q2444:Q2507" si="115">IF($B2444="", "", TEXT($B2444, "mmm yyyy"))</f>
        <v/>
      </c>
      <c r="S2444" s="75">
        <f t="shared" ref="S2444:S2507" si="116">$E2444-$D2444-$H2444</f>
        <v>0</v>
      </c>
    </row>
    <row r="2445" spans="1:19" x14ac:dyDescent="0.25">
      <c r="A2445" s="55"/>
      <c r="B2445" s="111"/>
      <c r="C2445" s="112"/>
      <c r="D2445" s="113"/>
      <c r="E2445" s="113"/>
      <c r="F2445" s="112"/>
      <c r="G2445" s="114"/>
      <c r="H2445" s="115"/>
      <c r="I2445" s="55"/>
      <c r="L2445" s="53" t="str">
        <f>IF(OR(F2445="", G2445=""), "", IFERROR(INDEX('Sub Contractors'!$C$11:$C$49, MATCH(F2445, 'Sub Contractors'!$B$11:$B$49, 0)), ""))</f>
        <v/>
      </c>
      <c r="M2445" s="44" t="str">
        <f t="shared" si="114"/>
        <v/>
      </c>
      <c r="O2445" s="19" t="str">
        <f>IF($B2445="", "", IF(OR($B2445&lt;'Intro &amp; Setup'!$BS$4, $B2445&gt;'Intro &amp; Setup'!$BS$2), "X", ""))</f>
        <v/>
      </c>
      <c r="Q2445" s="19" t="str">
        <f t="shared" si="115"/>
        <v/>
      </c>
      <c r="S2445" s="75">
        <f t="shared" si="116"/>
        <v>0</v>
      </c>
    </row>
    <row r="2446" spans="1:19" x14ac:dyDescent="0.25">
      <c r="A2446" s="55"/>
      <c r="B2446" s="111"/>
      <c r="C2446" s="112"/>
      <c r="D2446" s="113"/>
      <c r="E2446" s="113"/>
      <c r="F2446" s="112"/>
      <c r="G2446" s="114"/>
      <c r="H2446" s="115"/>
      <c r="I2446" s="55"/>
      <c r="L2446" s="53" t="str">
        <f>IF(OR(F2446="", G2446=""), "", IFERROR(INDEX('Sub Contractors'!$C$11:$C$49, MATCH(F2446, 'Sub Contractors'!$B$11:$B$49, 0)), ""))</f>
        <v/>
      </c>
      <c r="M2446" s="44" t="str">
        <f t="shared" si="114"/>
        <v/>
      </c>
      <c r="O2446" s="19" t="str">
        <f>IF($B2446="", "", IF(OR($B2446&lt;'Intro &amp; Setup'!$BS$4, $B2446&gt;'Intro &amp; Setup'!$BS$2), "X", ""))</f>
        <v/>
      </c>
      <c r="Q2446" s="19" t="str">
        <f t="shared" si="115"/>
        <v/>
      </c>
      <c r="S2446" s="75">
        <f t="shared" si="116"/>
        <v>0</v>
      </c>
    </row>
    <row r="2447" spans="1:19" x14ac:dyDescent="0.25">
      <c r="A2447" s="55"/>
      <c r="B2447" s="111"/>
      <c r="C2447" s="112"/>
      <c r="D2447" s="113"/>
      <c r="E2447" s="113"/>
      <c r="F2447" s="112"/>
      <c r="G2447" s="114"/>
      <c r="H2447" s="115"/>
      <c r="I2447" s="55"/>
      <c r="L2447" s="53" t="str">
        <f>IF(OR(F2447="", G2447=""), "", IFERROR(INDEX('Sub Contractors'!$C$11:$C$49, MATCH(F2447, 'Sub Contractors'!$B$11:$B$49, 0)), ""))</f>
        <v/>
      </c>
      <c r="M2447" s="44" t="str">
        <f t="shared" si="114"/>
        <v/>
      </c>
      <c r="O2447" s="19" t="str">
        <f>IF($B2447="", "", IF(OR($B2447&lt;'Intro &amp; Setup'!$BS$4, $B2447&gt;'Intro &amp; Setup'!$BS$2), "X", ""))</f>
        <v/>
      </c>
      <c r="Q2447" s="19" t="str">
        <f t="shared" si="115"/>
        <v/>
      </c>
      <c r="S2447" s="75">
        <f t="shared" si="116"/>
        <v>0</v>
      </c>
    </row>
    <row r="2448" spans="1:19" x14ac:dyDescent="0.25">
      <c r="A2448" s="55"/>
      <c r="B2448" s="111"/>
      <c r="C2448" s="112"/>
      <c r="D2448" s="113"/>
      <c r="E2448" s="113"/>
      <c r="F2448" s="112"/>
      <c r="G2448" s="114"/>
      <c r="H2448" s="115"/>
      <c r="I2448" s="55"/>
      <c r="L2448" s="53" t="str">
        <f>IF(OR(F2448="", G2448=""), "", IFERROR(INDEX('Sub Contractors'!$C$11:$C$49, MATCH(F2448, 'Sub Contractors'!$B$11:$B$49, 0)), ""))</f>
        <v/>
      </c>
      <c r="M2448" s="44" t="str">
        <f t="shared" si="114"/>
        <v/>
      </c>
      <c r="O2448" s="19" t="str">
        <f>IF($B2448="", "", IF(OR($B2448&lt;'Intro &amp; Setup'!$BS$4, $B2448&gt;'Intro &amp; Setup'!$BS$2), "X", ""))</f>
        <v/>
      </c>
      <c r="Q2448" s="19" t="str">
        <f t="shared" si="115"/>
        <v/>
      </c>
      <c r="S2448" s="75">
        <f t="shared" si="116"/>
        <v>0</v>
      </c>
    </row>
    <row r="2449" spans="1:19" x14ac:dyDescent="0.25">
      <c r="A2449" s="55"/>
      <c r="B2449" s="111"/>
      <c r="C2449" s="112"/>
      <c r="D2449" s="113"/>
      <c r="E2449" s="113"/>
      <c r="F2449" s="112"/>
      <c r="G2449" s="114"/>
      <c r="H2449" s="115"/>
      <c r="I2449" s="55"/>
      <c r="L2449" s="53" t="str">
        <f>IF(OR(F2449="", G2449=""), "", IFERROR(INDEX('Sub Contractors'!$C$11:$C$49, MATCH(F2449, 'Sub Contractors'!$B$11:$B$49, 0)), ""))</f>
        <v/>
      </c>
      <c r="M2449" s="44" t="str">
        <f t="shared" si="114"/>
        <v/>
      </c>
      <c r="O2449" s="19" t="str">
        <f>IF($B2449="", "", IF(OR($B2449&lt;'Intro &amp; Setup'!$BS$4, $B2449&gt;'Intro &amp; Setup'!$BS$2), "X", ""))</f>
        <v/>
      </c>
      <c r="Q2449" s="19" t="str">
        <f t="shared" si="115"/>
        <v/>
      </c>
      <c r="S2449" s="75">
        <f t="shared" si="116"/>
        <v>0</v>
      </c>
    </row>
    <row r="2450" spans="1:19" x14ac:dyDescent="0.25">
      <c r="A2450" s="55"/>
      <c r="B2450" s="111"/>
      <c r="C2450" s="112"/>
      <c r="D2450" s="113"/>
      <c r="E2450" s="113"/>
      <c r="F2450" s="112"/>
      <c r="G2450" s="114"/>
      <c r="H2450" s="115"/>
      <c r="I2450" s="55"/>
      <c r="L2450" s="53" t="str">
        <f>IF(OR(F2450="", G2450=""), "", IFERROR(INDEX('Sub Contractors'!$C$11:$C$49, MATCH(F2450, 'Sub Contractors'!$B$11:$B$49, 0)), ""))</f>
        <v/>
      </c>
      <c r="M2450" s="44" t="str">
        <f t="shared" si="114"/>
        <v/>
      </c>
      <c r="O2450" s="19" t="str">
        <f>IF($B2450="", "", IF(OR($B2450&lt;'Intro &amp; Setup'!$BS$4, $B2450&gt;'Intro &amp; Setup'!$BS$2), "X", ""))</f>
        <v/>
      </c>
      <c r="Q2450" s="19" t="str">
        <f t="shared" si="115"/>
        <v/>
      </c>
      <c r="S2450" s="75">
        <f t="shared" si="116"/>
        <v>0</v>
      </c>
    </row>
    <row r="2451" spans="1:19" x14ac:dyDescent="0.25">
      <c r="A2451" s="55"/>
      <c r="B2451" s="111"/>
      <c r="C2451" s="112"/>
      <c r="D2451" s="113"/>
      <c r="E2451" s="113"/>
      <c r="F2451" s="112"/>
      <c r="G2451" s="114"/>
      <c r="H2451" s="115"/>
      <c r="I2451" s="55"/>
      <c r="L2451" s="53" t="str">
        <f>IF(OR(F2451="", G2451=""), "", IFERROR(INDEX('Sub Contractors'!$C$11:$C$49, MATCH(F2451, 'Sub Contractors'!$B$11:$B$49, 0)), ""))</f>
        <v/>
      </c>
      <c r="M2451" s="44" t="str">
        <f t="shared" si="114"/>
        <v/>
      </c>
      <c r="O2451" s="19" t="str">
        <f>IF($B2451="", "", IF(OR($B2451&lt;'Intro &amp; Setup'!$BS$4, $B2451&gt;'Intro &amp; Setup'!$BS$2), "X", ""))</f>
        <v/>
      </c>
      <c r="Q2451" s="19" t="str">
        <f t="shared" si="115"/>
        <v/>
      </c>
      <c r="S2451" s="75">
        <f t="shared" si="116"/>
        <v>0</v>
      </c>
    </row>
    <row r="2452" spans="1:19" x14ac:dyDescent="0.25">
      <c r="A2452" s="55"/>
      <c r="B2452" s="111"/>
      <c r="C2452" s="112"/>
      <c r="D2452" s="113"/>
      <c r="E2452" s="113"/>
      <c r="F2452" s="112"/>
      <c r="G2452" s="114"/>
      <c r="H2452" s="115"/>
      <c r="I2452" s="55"/>
      <c r="L2452" s="53" t="str">
        <f>IF(OR(F2452="", G2452=""), "", IFERROR(INDEX('Sub Contractors'!$C$11:$C$49, MATCH(F2452, 'Sub Contractors'!$B$11:$B$49, 0)), ""))</f>
        <v/>
      </c>
      <c r="M2452" s="44" t="str">
        <f t="shared" si="114"/>
        <v/>
      </c>
      <c r="O2452" s="19" t="str">
        <f>IF($B2452="", "", IF(OR($B2452&lt;'Intro &amp; Setup'!$BS$4, $B2452&gt;'Intro &amp; Setup'!$BS$2), "X", ""))</f>
        <v/>
      </c>
      <c r="Q2452" s="19" t="str">
        <f t="shared" si="115"/>
        <v/>
      </c>
      <c r="S2452" s="75">
        <f t="shared" si="116"/>
        <v>0</v>
      </c>
    </row>
    <row r="2453" spans="1:19" x14ac:dyDescent="0.25">
      <c r="A2453" s="55"/>
      <c r="B2453" s="111"/>
      <c r="C2453" s="112"/>
      <c r="D2453" s="113"/>
      <c r="E2453" s="113"/>
      <c r="F2453" s="112"/>
      <c r="G2453" s="114"/>
      <c r="H2453" s="115"/>
      <c r="I2453" s="55"/>
      <c r="L2453" s="53" t="str">
        <f>IF(OR(F2453="", G2453=""), "", IFERROR(INDEX('Sub Contractors'!$C$11:$C$49, MATCH(F2453, 'Sub Contractors'!$B$11:$B$49, 0)), ""))</f>
        <v/>
      </c>
      <c r="M2453" s="44" t="str">
        <f t="shared" si="114"/>
        <v/>
      </c>
      <c r="O2453" s="19" t="str">
        <f>IF($B2453="", "", IF(OR($B2453&lt;'Intro &amp; Setup'!$BS$4, $B2453&gt;'Intro &amp; Setup'!$BS$2), "X", ""))</f>
        <v/>
      </c>
      <c r="Q2453" s="19" t="str">
        <f t="shared" si="115"/>
        <v/>
      </c>
      <c r="S2453" s="75">
        <f t="shared" si="116"/>
        <v>0</v>
      </c>
    </row>
    <row r="2454" spans="1:19" x14ac:dyDescent="0.25">
      <c r="A2454" s="55"/>
      <c r="B2454" s="111"/>
      <c r="C2454" s="112"/>
      <c r="D2454" s="113"/>
      <c r="E2454" s="113"/>
      <c r="F2454" s="112"/>
      <c r="G2454" s="114"/>
      <c r="H2454" s="115"/>
      <c r="I2454" s="55"/>
      <c r="L2454" s="53" t="str">
        <f>IF(OR(F2454="", G2454=""), "", IFERROR(INDEX('Sub Contractors'!$C$11:$C$49, MATCH(F2454, 'Sub Contractors'!$B$11:$B$49, 0)), ""))</f>
        <v/>
      </c>
      <c r="M2454" s="44" t="str">
        <f t="shared" si="114"/>
        <v/>
      </c>
      <c r="O2454" s="19" t="str">
        <f>IF($B2454="", "", IF(OR($B2454&lt;'Intro &amp; Setup'!$BS$4, $B2454&gt;'Intro &amp; Setup'!$BS$2), "X", ""))</f>
        <v/>
      </c>
      <c r="Q2454" s="19" t="str">
        <f t="shared" si="115"/>
        <v/>
      </c>
      <c r="S2454" s="75">
        <f t="shared" si="116"/>
        <v>0</v>
      </c>
    </row>
    <row r="2455" spans="1:19" x14ac:dyDescent="0.25">
      <c r="A2455" s="55"/>
      <c r="B2455" s="111"/>
      <c r="C2455" s="112"/>
      <c r="D2455" s="113"/>
      <c r="E2455" s="113"/>
      <c r="F2455" s="112"/>
      <c r="G2455" s="114"/>
      <c r="H2455" s="115"/>
      <c r="I2455" s="55"/>
      <c r="L2455" s="53" t="str">
        <f>IF(OR(F2455="", G2455=""), "", IFERROR(INDEX('Sub Contractors'!$C$11:$C$49, MATCH(F2455, 'Sub Contractors'!$B$11:$B$49, 0)), ""))</f>
        <v/>
      </c>
      <c r="M2455" s="44" t="str">
        <f t="shared" si="114"/>
        <v/>
      </c>
      <c r="O2455" s="19" t="str">
        <f>IF($B2455="", "", IF(OR($B2455&lt;'Intro &amp; Setup'!$BS$4, $B2455&gt;'Intro &amp; Setup'!$BS$2), "X", ""))</f>
        <v/>
      </c>
      <c r="Q2455" s="19" t="str">
        <f t="shared" si="115"/>
        <v/>
      </c>
      <c r="S2455" s="75">
        <f t="shared" si="116"/>
        <v>0</v>
      </c>
    </row>
    <row r="2456" spans="1:19" x14ac:dyDescent="0.25">
      <c r="A2456" s="55"/>
      <c r="B2456" s="111"/>
      <c r="C2456" s="112"/>
      <c r="D2456" s="113"/>
      <c r="E2456" s="113"/>
      <c r="F2456" s="112"/>
      <c r="G2456" s="114"/>
      <c r="H2456" s="115"/>
      <c r="I2456" s="55"/>
      <c r="L2456" s="53" t="str">
        <f>IF(OR(F2456="", G2456=""), "", IFERROR(INDEX('Sub Contractors'!$C$11:$C$49, MATCH(F2456, 'Sub Contractors'!$B$11:$B$49, 0)), ""))</f>
        <v/>
      </c>
      <c r="M2456" s="44" t="str">
        <f t="shared" si="114"/>
        <v/>
      </c>
      <c r="O2456" s="19" t="str">
        <f>IF($B2456="", "", IF(OR($B2456&lt;'Intro &amp; Setup'!$BS$4, $B2456&gt;'Intro &amp; Setup'!$BS$2), "X", ""))</f>
        <v/>
      </c>
      <c r="Q2456" s="19" t="str">
        <f t="shared" si="115"/>
        <v/>
      </c>
      <c r="S2456" s="75">
        <f t="shared" si="116"/>
        <v>0</v>
      </c>
    </row>
    <row r="2457" spans="1:19" x14ac:dyDescent="0.25">
      <c r="A2457" s="55"/>
      <c r="B2457" s="111"/>
      <c r="C2457" s="112"/>
      <c r="D2457" s="113"/>
      <c r="E2457" s="113"/>
      <c r="F2457" s="112"/>
      <c r="G2457" s="114"/>
      <c r="H2457" s="115"/>
      <c r="I2457" s="55"/>
      <c r="L2457" s="53" t="str">
        <f>IF(OR(F2457="", G2457=""), "", IFERROR(INDEX('Sub Contractors'!$C$11:$C$49, MATCH(F2457, 'Sub Contractors'!$B$11:$B$49, 0)), ""))</f>
        <v/>
      </c>
      <c r="M2457" s="44" t="str">
        <f t="shared" si="114"/>
        <v/>
      </c>
      <c r="O2457" s="19" t="str">
        <f>IF($B2457="", "", IF(OR($B2457&lt;'Intro &amp; Setup'!$BS$4, $B2457&gt;'Intro &amp; Setup'!$BS$2), "X", ""))</f>
        <v/>
      </c>
      <c r="Q2457" s="19" t="str">
        <f t="shared" si="115"/>
        <v/>
      </c>
      <c r="S2457" s="75">
        <f t="shared" si="116"/>
        <v>0</v>
      </c>
    </row>
    <row r="2458" spans="1:19" x14ac:dyDescent="0.25">
      <c r="A2458" s="55"/>
      <c r="B2458" s="111"/>
      <c r="C2458" s="112"/>
      <c r="D2458" s="113"/>
      <c r="E2458" s="113"/>
      <c r="F2458" s="112"/>
      <c r="G2458" s="114"/>
      <c r="H2458" s="115"/>
      <c r="I2458" s="55"/>
      <c r="L2458" s="53" t="str">
        <f>IF(OR(F2458="", G2458=""), "", IFERROR(INDEX('Sub Contractors'!$C$11:$C$49, MATCH(F2458, 'Sub Contractors'!$B$11:$B$49, 0)), ""))</f>
        <v/>
      </c>
      <c r="M2458" s="44" t="str">
        <f t="shared" si="114"/>
        <v/>
      </c>
      <c r="O2458" s="19" t="str">
        <f>IF($B2458="", "", IF(OR($B2458&lt;'Intro &amp; Setup'!$BS$4, $B2458&gt;'Intro &amp; Setup'!$BS$2), "X", ""))</f>
        <v/>
      </c>
      <c r="Q2458" s="19" t="str">
        <f t="shared" si="115"/>
        <v/>
      </c>
      <c r="S2458" s="75">
        <f t="shared" si="116"/>
        <v>0</v>
      </c>
    </row>
    <row r="2459" spans="1:19" x14ac:dyDescent="0.25">
      <c r="A2459" s="55"/>
      <c r="B2459" s="111"/>
      <c r="C2459" s="112"/>
      <c r="D2459" s="113"/>
      <c r="E2459" s="113"/>
      <c r="F2459" s="112"/>
      <c r="G2459" s="114"/>
      <c r="H2459" s="115"/>
      <c r="I2459" s="55"/>
      <c r="L2459" s="53" t="str">
        <f>IF(OR(F2459="", G2459=""), "", IFERROR(INDEX('Sub Contractors'!$C$11:$C$49, MATCH(F2459, 'Sub Contractors'!$B$11:$B$49, 0)), ""))</f>
        <v/>
      </c>
      <c r="M2459" s="44" t="str">
        <f t="shared" si="114"/>
        <v/>
      </c>
      <c r="O2459" s="19" t="str">
        <f>IF($B2459="", "", IF(OR($B2459&lt;'Intro &amp; Setup'!$BS$4, $B2459&gt;'Intro &amp; Setup'!$BS$2), "X", ""))</f>
        <v/>
      </c>
      <c r="Q2459" s="19" t="str">
        <f t="shared" si="115"/>
        <v/>
      </c>
      <c r="S2459" s="75">
        <f t="shared" si="116"/>
        <v>0</v>
      </c>
    </row>
    <row r="2460" spans="1:19" x14ac:dyDescent="0.25">
      <c r="A2460" s="55"/>
      <c r="B2460" s="111"/>
      <c r="C2460" s="112"/>
      <c r="D2460" s="113"/>
      <c r="E2460" s="113"/>
      <c r="F2460" s="112"/>
      <c r="G2460" s="114"/>
      <c r="H2460" s="115"/>
      <c r="I2460" s="55"/>
      <c r="L2460" s="53" t="str">
        <f>IF(OR(F2460="", G2460=""), "", IFERROR(INDEX('Sub Contractors'!$C$11:$C$49, MATCH(F2460, 'Sub Contractors'!$B$11:$B$49, 0)), ""))</f>
        <v/>
      </c>
      <c r="M2460" s="44" t="str">
        <f t="shared" si="114"/>
        <v/>
      </c>
      <c r="O2460" s="19" t="str">
        <f>IF($B2460="", "", IF(OR($B2460&lt;'Intro &amp; Setup'!$BS$4, $B2460&gt;'Intro &amp; Setup'!$BS$2), "X", ""))</f>
        <v/>
      </c>
      <c r="Q2460" s="19" t="str">
        <f t="shared" si="115"/>
        <v/>
      </c>
      <c r="S2460" s="75">
        <f t="shared" si="116"/>
        <v>0</v>
      </c>
    </row>
    <row r="2461" spans="1:19" x14ac:dyDescent="0.25">
      <c r="A2461" s="55"/>
      <c r="B2461" s="111"/>
      <c r="C2461" s="112"/>
      <c r="D2461" s="113"/>
      <c r="E2461" s="113"/>
      <c r="F2461" s="112"/>
      <c r="G2461" s="114"/>
      <c r="H2461" s="115"/>
      <c r="I2461" s="55"/>
      <c r="L2461" s="53" t="str">
        <f>IF(OR(F2461="", G2461=""), "", IFERROR(INDEX('Sub Contractors'!$C$11:$C$49, MATCH(F2461, 'Sub Contractors'!$B$11:$B$49, 0)), ""))</f>
        <v/>
      </c>
      <c r="M2461" s="44" t="str">
        <f t="shared" si="114"/>
        <v/>
      </c>
      <c r="O2461" s="19" t="str">
        <f>IF($B2461="", "", IF(OR($B2461&lt;'Intro &amp; Setup'!$BS$4, $B2461&gt;'Intro &amp; Setup'!$BS$2), "X", ""))</f>
        <v/>
      </c>
      <c r="Q2461" s="19" t="str">
        <f t="shared" si="115"/>
        <v/>
      </c>
      <c r="S2461" s="75">
        <f t="shared" si="116"/>
        <v>0</v>
      </c>
    </row>
    <row r="2462" spans="1:19" x14ac:dyDescent="0.25">
      <c r="A2462" s="55"/>
      <c r="B2462" s="111"/>
      <c r="C2462" s="112"/>
      <c r="D2462" s="113"/>
      <c r="E2462" s="113"/>
      <c r="F2462" s="112"/>
      <c r="G2462" s="114"/>
      <c r="H2462" s="115"/>
      <c r="I2462" s="55"/>
      <c r="L2462" s="53" t="str">
        <f>IF(OR(F2462="", G2462=""), "", IFERROR(INDEX('Sub Contractors'!$C$11:$C$49, MATCH(F2462, 'Sub Contractors'!$B$11:$B$49, 0)), ""))</f>
        <v/>
      </c>
      <c r="M2462" s="44" t="str">
        <f t="shared" si="114"/>
        <v/>
      </c>
      <c r="O2462" s="19" t="str">
        <f>IF($B2462="", "", IF(OR($B2462&lt;'Intro &amp; Setup'!$BS$4, $B2462&gt;'Intro &amp; Setup'!$BS$2), "X", ""))</f>
        <v/>
      </c>
      <c r="Q2462" s="19" t="str">
        <f t="shared" si="115"/>
        <v/>
      </c>
      <c r="S2462" s="75">
        <f t="shared" si="116"/>
        <v>0</v>
      </c>
    </row>
    <row r="2463" spans="1:19" x14ac:dyDescent="0.25">
      <c r="A2463" s="55"/>
      <c r="B2463" s="111"/>
      <c r="C2463" s="112"/>
      <c r="D2463" s="113"/>
      <c r="E2463" s="113"/>
      <c r="F2463" s="112"/>
      <c r="G2463" s="114"/>
      <c r="H2463" s="115"/>
      <c r="I2463" s="55"/>
      <c r="L2463" s="53" t="str">
        <f>IF(OR(F2463="", G2463=""), "", IFERROR(INDEX('Sub Contractors'!$C$11:$C$49, MATCH(F2463, 'Sub Contractors'!$B$11:$B$49, 0)), ""))</f>
        <v/>
      </c>
      <c r="M2463" s="44" t="str">
        <f t="shared" si="114"/>
        <v/>
      </c>
      <c r="O2463" s="19" t="str">
        <f>IF($B2463="", "", IF(OR($B2463&lt;'Intro &amp; Setup'!$BS$4, $B2463&gt;'Intro &amp; Setup'!$BS$2), "X", ""))</f>
        <v/>
      </c>
      <c r="Q2463" s="19" t="str">
        <f t="shared" si="115"/>
        <v/>
      </c>
      <c r="S2463" s="75">
        <f t="shared" si="116"/>
        <v>0</v>
      </c>
    </row>
    <row r="2464" spans="1:19" x14ac:dyDescent="0.25">
      <c r="A2464" s="55"/>
      <c r="B2464" s="111"/>
      <c r="C2464" s="112"/>
      <c r="D2464" s="113"/>
      <c r="E2464" s="113"/>
      <c r="F2464" s="112"/>
      <c r="G2464" s="114"/>
      <c r="H2464" s="115"/>
      <c r="I2464" s="55"/>
      <c r="L2464" s="53" t="str">
        <f>IF(OR(F2464="", G2464=""), "", IFERROR(INDEX('Sub Contractors'!$C$11:$C$49, MATCH(F2464, 'Sub Contractors'!$B$11:$B$49, 0)), ""))</f>
        <v/>
      </c>
      <c r="M2464" s="44" t="str">
        <f t="shared" si="114"/>
        <v/>
      </c>
      <c r="O2464" s="19" t="str">
        <f>IF($B2464="", "", IF(OR($B2464&lt;'Intro &amp; Setup'!$BS$4, $B2464&gt;'Intro &amp; Setup'!$BS$2), "X", ""))</f>
        <v/>
      </c>
      <c r="Q2464" s="19" t="str">
        <f t="shared" si="115"/>
        <v/>
      </c>
      <c r="S2464" s="75">
        <f t="shared" si="116"/>
        <v>0</v>
      </c>
    </row>
    <row r="2465" spans="1:19" x14ac:dyDescent="0.25">
      <c r="A2465" s="55"/>
      <c r="B2465" s="111"/>
      <c r="C2465" s="112"/>
      <c r="D2465" s="113"/>
      <c r="E2465" s="113"/>
      <c r="F2465" s="112"/>
      <c r="G2465" s="114"/>
      <c r="H2465" s="115"/>
      <c r="I2465" s="55"/>
      <c r="L2465" s="53" t="str">
        <f>IF(OR(F2465="", G2465=""), "", IFERROR(INDEX('Sub Contractors'!$C$11:$C$49, MATCH(F2465, 'Sub Contractors'!$B$11:$B$49, 0)), ""))</f>
        <v/>
      </c>
      <c r="M2465" s="44" t="str">
        <f t="shared" si="114"/>
        <v/>
      </c>
      <c r="O2465" s="19" t="str">
        <f>IF($B2465="", "", IF(OR($B2465&lt;'Intro &amp; Setup'!$BS$4, $B2465&gt;'Intro &amp; Setup'!$BS$2), "X", ""))</f>
        <v/>
      </c>
      <c r="Q2465" s="19" t="str">
        <f t="shared" si="115"/>
        <v/>
      </c>
      <c r="S2465" s="75">
        <f t="shared" si="116"/>
        <v>0</v>
      </c>
    </row>
    <row r="2466" spans="1:19" x14ac:dyDescent="0.25">
      <c r="A2466" s="55"/>
      <c r="B2466" s="111"/>
      <c r="C2466" s="112"/>
      <c r="D2466" s="113"/>
      <c r="E2466" s="113"/>
      <c r="F2466" s="112"/>
      <c r="G2466" s="114"/>
      <c r="H2466" s="115"/>
      <c r="I2466" s="55"/>
      <c r="L2466" s="53" t="str">
        <f>IF(OR(F2466="", G2466=""), "", IFERROR(INDEX('Sub Contractors'!$C$11:$C$49, MATCH(F2466, 'Sub Contractors'!$B$11:$B$49, 0)), ""))</f>
        <v/>
      </c>
      <c r="M2466" s="44" t="str">
        <f t="shared" si="114"/>
        <v/>
      </c>
      <c r="O2466" s="19" t="str">
        <f>IF($B2466="", "", IF(OR($B2466&lt;'Intro &amp; Setup'!$BS$4, $B2466&gt;'Intro &amp; Setup'!$BS$2), "X", ""))</f>
        <v/>
      </c>
      <c r="Q2466" s="19" t="str">
        <f t="shared" si="115"/>
        <v/>
      </c>
      <c r="S2466" s="75">
        <f t="shared" si="116"/>
        <v>0</v>
      </c>
    </row>
    <row r="2467" spans="1:19" x14ac:dyDescent="0.25">
      <c r="A2467" s="55"/>
      <c r="B2467" s="111"/>
      <c r="C2467" s="112"/>
      <c r="D2467" s="113"/>
      <c r="E2467" s="113"/>
      <c r="F2467" s="112"/>
      <c r="G2467" s="114"/>
      <c r="H2467" s="115"/>
      <c r="I2467" s="55"/>
      <c r="L2467" s="53" t="str">
        <f>IF(OR(F2467="", G2467=""), "", IFERROR(INDEX('Sub Contractors'!$C$11:$C$49, MATCH(F2467, 'Sub Contractors'!$B$11:$B$49, 0)), ""))</f>
        <v/>
      </c>
      <c r="M2467" s="44" t="str">
        <f t="shared" si="114"/>
        <v/>
      </c>
      <c r="O2467" s="19" t="str">
        <f>IF($B2467="", "", IF(OR($B2467&lt;'Intro &amp; Setup'!$BS$4, $B2467&gt;'Intro &amp; Setup'!$BS$2), "X", ""))</f>
        <v/>
      </c>
      <c r="Q2467" s="19" t="str">
        <f t="shared" si="115"/>
        <v/>
      </c>
      <c r="S2467" s="75">
        <f t="shared" si="116"/>
        <v>0</v>
      </c>
    </row>
    <row r="2468" spans="1:19" x14ac:dyDescent="0.25">
      <c r="A2468" s="55"/>
      <c r="B2468" s="111"/>
      <c r="C2468" s="112"/>
      <c r="D2468" s="113"/>
      <c r="E2468" s="113"/>
      <c r="F2468" s="112"/>
      <c r="G2468" s="114"/>
      <c r="H2468" s="115"/>
      <c r="I2468" s="55"/>
      <c r="L2468" s="53" t="str">
        <f>IF(OR(F2468="", G2468=""), "", IFERROR(INDEX('Sub Contractors'!$C$11:$C$49, MATCH(F2468, 'Sub Contractors'!$B$11:$B$49, 0)), ""))</f>
        <v/>
      </c>
      <c r="M2468" s="44" t="str">
        <f t="shared" si="114"/>
        <v/>
      </c>
      <c r="O2468" s="19" t="str">
        <f>IF($B2468="", "", IF(OR($B2468&lt;'Intro &amp; Setup'!$BS$4, $B2468&gt;'Intro &amp; Setup'!$BS$2), "X", ""))</f>
        <v/>
      </c>
      <c r="Q2468" s="19" t="str">
        <f t="shared" si="115"/>
        <v/>
      </c>
      <c r="S2468" s="75">
        <f t="shared" si="116"/>
        <v>0</v>
      </c>
    </row>
    <row r="2469" spans="1:19" x14ac:dyDescent="0.25">
      <c r="A2469" s="55"/>
      <c r="B2469" s="111"/>
      <c r="C2469" s="112"/>
      <c r="D2469" s="113"/>
      <c r="E2469" s="113"/>
      <c r="F2469" s="112"/>
      <c r="G2469" s="114"/>
      <c r="H2469" s="115"/>
      <c r="I2469" s="55"/>
      <c r="L2469" s="53" t="str">
        <f>IF(OR(F2469="", G2469=""), "", IFERROR(INDEX('Sub Contractors'!$C$11:$C$49, MATCH(F2469, 'Sub Contractors'!$B$11:$B$49, 0)), ""))</f>
        <v/>
      </c>
      <c r="M2469" s="44" t="str">
        <f t="shared" si="114"/>
        <v/>
      </c>
      <c r="O2469" s="19" t="str">
        <f>IF($B2469="", "", IF(OR($B2469&lt;'Intro &amp; Setup'!$BS$4, $B2469&gt;'Intro &amp; Setup'!$BS$2), "X", ""))</f>
        <v/>
      </c>
      <c r="Q2469" s="19" t="str">
        <f t="shared" si="115"/>
        <v/>
      </c>
      <c r="S2469" s="75">
        <f t="shared" si="116"/>
        <v>0</v>
      </c>
    </row>
    <row r="2470" spans="1:19" x14ac:dyDescent="0.25">
      <c r="A2470" s="55"/>
      <c r="B2470" s="111"/>
      <c r="C2470" s="112"/>
      <c r="D2470" s="113"/>
      <c r="E2470" s="113"/>
      <c r="F2470" s="112"/>
      <c r="G2470" s="114"/>
      <c r="H2470" s="115"/>
      <c r="I2470" s="55"/>
      <c r="L2470" s="53" t="str">
        <f>IF(OR(F2470="", G2470=""), "", IFERROR(INDEX('Sub Contractors'!$C$11:$C$49, MATCH(F2470, 'Sub Contractors'!$B$11:$B$49, 0)), ""))</f>
        <v/>
      </c>
      <c r="M2470" s="44" t="str">
        <f t="shared" si="114"/>
        <v/>
      </c>
      <c r="O2470" s="19" t="str">
        <f>IF($B2470="", "", IF(OR($B2470&lt;'Intro &amp; Setup'!$BS$4, $B2470&gt;'Intro &amp; Setup'!$BS$2), "X", ""))</f>
        <v/>
      </c>
      <c r="Q2470" s="19" t="str">
        <f t="shared" si="115"/>
        <v/>
      </c>
      <c r="S2470" s="75">
        <f t="shared" si="116"/>
        <v>0</v>
      </c>
    </row>
    <row r="2471" spans="1:19" x14ac:dyDescent="0.25">
      <c r="A2471" s="55"/>
      <c r="B2471" s="111"/>
      <c r="C2471" s="112"/>
      <c r="D2471" s="113"/>
      <c r="E2471" s="113"/>
      <c r="F2471" s="112"/>
      <c r="G2471" s="114"/>
      <c r="H2471" s="115"/>
      <c r="I2471" s="55"/>
      <c r="L2471" s="53" t="str">
        <f>IF(OR(F2471="", G2471=""), "", IFERROR(INDEX('Sub Contractors'!$C$11:$C$49, MATCH(F2471, 'Sub Contractors'!$B$11:$B$49, 0)), ""))</f>
        <v/>
      </c>
      <c r="M2471" s="44" t="str">
        <f t="shared" si="114"/>
        <v/>
      </c>
      <c r="O2471" s="19" t="str">
        <f>IF($B2471="", "", IF(OR($B2471&lt;'Intro &amp; Setup'!$BS$4, $B2471&gt;'Intro &amp; Setup'!$BS$2), "X", ""))</f>
        <v/>
      </c>
      <c r="Q2471" s="19" t="str">
        <f t="shared" si="115"/>
        <v/>
      </c>
      <c r="S2471" s="75">
        <f t="shared" si="116"/>
        <v>0</v>
      </c>
    </row>
    <row r="2472" spans="1:19" x14ac:dyDescent="0.25">
      <c r="A2472" s="55"/>
      <c r="B2472" s="111"/>
      <c r="C2472" s="112"/>
      <c r="D2472" s="113"/>
      <c r="E2472" s="113"/>
      <c r="F2472" s="112"/>
      <c r="G2472" s="114"/>
      <c r="H2472" s="115"/>
      <c r="I2472" s="55"/>
      <c r="L2472" s="53" t="str">
        <f>IF(OR(F2472="", G2472=""), "", IFERROR(INDEX('Sub Contractors'!$C$11:$C$49, MATCH(F2472, 'Sub Contractors'!$B$11:$B$49, 0)), ""))</f>
        <v/>
      </c>
      <c r="M2472" s="44" t="str">
        <f t="shared" si="114"/>
        <v/>
      </c>
      <c r="O2472" s="19" t="str">
        <f>IF($B2472="", "", IF(OR($B2472&lt;'Intro &amp; Setup'!$BS$4, $B2472&gt;'Intro &amp; Setup'!$BS$2), "X", ""))</f>
        <v/>
      </c>
      <c r="Q2472" s="19" t="str">
        <f t="shared" si="115"/>
        <v/>
      </c>
      <c r="S2472" s="75">
        <f t="shared" si="116"/>
        <v>0</v>
      </c>
    </row>
    <row r="2473" spans="1:19" x14ac:dyDescent="0.25">
      <c r="A2473" s="55"/>
      <c r="B2473" s="111"/>
      <c r="C2473" s="112"/>
      <c r="D2473" s="113"/>
      <c r="E2473" s="113"/>
      <c r="F2473" s="112"/>
      <c r="G2473" s="114"/>
      <c r="H2473" s="115"/>
      <c r="I2473" s="55"/>
      <c r="L2473" s="53" t="str">
        <f>IF(OR(F2473="", G2473=""), "", IFERROR(INDEX('Sub Contractors'!$C$11:$C$49, MATCH(F2473, 'Sub Contractors'!$B$11:$B$49, 0)), ""))</f>
        <v/>
      </c>
      <c r="M2473" s="44" t="str">
        <f t="shared" si="114"/>
        <v/>
      </c>
      <c r="O2473" s="19" t="str">
        <f>IF($B2473="", "", IF(OR($B2473&lt;'Intro &amp; Setup'!$BS$4, $B2473&gt;'Intro &amp; Setup'!$BS$2), "X", ""))</f>
        <v/>
      </c>
      <c r="Q2473" s="19" t="str">
        <f t="shared" si="115"/>
        <v/>
      </c>
      <c r="S2473" s="75">
        <f t="shared" si="116"/>
        <v>0</v>
      </c>
    </row>
    <row r="2474" spans="1:19" x14ac:dyDescent="0.25">
      <c r="A2474" s="55"/>
      <c r="B2474" s="111"/>
      <c r="C2474" s="112"/>
      <c r="D2474" s="113"/>
      <c r="E2474" s="113"/>
      <c r="F2474" s="112"/>
      <c r="G2474" s="114"/>
      <c r="H2474" s="115"/>
      <c r="I2474" s="55"/>
      <c r="L2474" s="53" t="str">
        <f>IF(OR(F2474="", G2474=""), "", IFERROR(INDEX('Sub Contractors'!$C$11:$C$49, MATCH(F2474, 'Sub Contractors'!$B$11:$B$49, 0)), ""))</f>
        <v/>
      </c>
      <c r="M2474" s="44" t="str">
        <f t="shared" si="114"/>
        <v/>
      </c>
      <c r="O2474" s="19" t="str">
        <f>IF($B2474="", "", IF(OR($B2474&lt;'Intro &amp; Setup'!$BS$4, $B2474&gt;'Intro &amp; Setup'!$BS$2), "X", ""))</f>
        <v/>
      </c>
      <c r="Q2474" s="19" t="str">
        <f t="shared" si="115"/>
        <v/>
      </c>
      <c r="S2474" s="75">
        <f t="shared" si="116"/>
        <v>0</v>
      </c>
    </row>
    <row r="2475" spans="1:19" x14ac:dyDescent="0.25">
      <c r="A2475" s="55"/>
      <c r="B2475" s="111"/>
      <c r="C2475" s="112"/>
      <c r="D2475" s="113"/>
      <c r="E2475" s="113"/>
      <c r="F2475" s="112"/>
      <c r="G2475" s="114"/>
      <c r="H2475" s="115"/>
      <c r="I2475" s="55"/>
      <c r="L2475" s="53" t="str">
        <f>IF(OR(F2475="", G2475=""), "", IFERROR(INDEX('Sub Contractors'!$C$11:$C$49, MATCH(F2475, 'Sub Contractors'!$B$11:$B$49, 0)), ""))</f>
        <v/>
      </c>
      <c r="M2475" s="44" t="str">
        <f t="shared" si="114"/>
        <v/>
      </c>
      <c r="O2475" s="19" t="str">
        <f>IF($B2475="", "", IF(OR($B2475&lt;'Intro &amp; Setup'!$BS$4, $B2475&gt;'Intro &amp; Setup'!$BS$2), "X", ""))</f>
        <v/>
      </c>
      <c r="Q2475" s="19" t="str">
        <f t="shared" si="115"/>
        <v/>
      </c>
      <c r="S2475" s="75">
        <f t="shared" si="116"/>
        <v>0</v>
      </c>
    </row>
    <row r="2476" spans="1:19" x14ac:dyDescent="0.25">
      <c r="A2476" s="55"/>
      <c r="B2476" s="111"/>
      <c r="C2476" s="112"/>
      <c r="D2476" s="113"/>
      <c r="E2476" s="113"/>
      <c r="F2476" s="112"/>
      <c r="G2476" s="114"/>
      <c r="H2476" s="115"/>
      <c r="I2476" s="55"/>
      <c r="L2476" s="53" t="str">
        <f>IF(OR(F2476="", G2476=""), "", IFERROR(INDEX('Sub Contractors'!$C$11:$C$49, MATCH(F2476, 'Sub Contractors'!$B$11:$B$49, 0)), ""))</f>
        <v/>
      </c>
      <c r="M2476" s="44" t="str">
        <f t="shared" si="114"/>
        <v/>
      </c>
      <c r="O2476" s="19" t="str">
        <f>IF($B2476="", "", IF(OR($B2476&lt;'Intro &amp; Setup'!$BS$4, $B2476&gt;'Intro &amp; Setup'!$BS$2), "X", ""))</f>
        <v/>
      </c>
      <c r="Q2476" s="19" t="str">
        <f t="shared" si="115"/>
        <v/>
      </c>
      <c r="S2476" s="75">
        <f t="shared" si="116"/>
        <v>0</v>
      </c>
    </row>
    <row r="2477" spans="1:19" x14ac:dyDescent="0.25">
      <c r="A2477" s="55"/>
      <c r="B2477" s="111"/>
      <c r="C2477" s="112"/>
      <c r="D2477" s="113"/>
      <c r="E2477" s="113"/>
      <c r="F2477" s="112"/>
      <c r="G2477" s="114"/>
      <c r="H2477" s="115"/>
      <c r="I2477" s="55"/>
      <c r="L2477" s="53" t="str">
        <f>IF(OR(F2477="", G2477=""), "", IFERROR(INDEX('Sub Contractors'!$C$11:$C$49, MATCH(F2477, 'Sub Contractors'!$B$11:$B$49, 0)), ""))</f>
        <v/>
      </c>
      <c r="M2477" s="44" t="str">
        <f t="shared" si="114"/>
        <v/>
      </c>
      <c r="O2477" s="19" t="str">
        <f>IF($B2477="", "", IF(OR($B2477&lt;'Intro &amp; Setup'!$BS$4, $B2477&gt;'Intro &amp; Setup'!$BS$2), "X", ""))</f>
        <v/>
      </c>
      <c r="Q2477" s="19" t="str">
        <f t="shared" si="115"/>
        <v/>
      </c>
      <c r="S2477" s="75">
        <f t="shared" si="116"/>
        <v>0</v>
      </c>
    </row>
    <row r="2478" spans="1:19" x14ac:dyDescent="0.25">
      <c r="A2478" s="55"/>
      <c r="B2478" s="111"/>
      <c r="C2478" s="112"/>
      <c r="D2478" s="113"/>
      <c r="E2478" s="113"/>
      <c r="F2478" s="112"/>
      <c r="G2478" s="114"/>
      <c r="H2478" s="115"/>
      <c r="I2478" s="55"/>
      <c r="L2478" s="53" t="str">
        <f>IF(OR(F2478="", G2478=""), "", IFERROR(INDEX('Sub Contractors'!$C$11:$C$49, MATCH(F2478, 'Sub Contractors'!$B$11:$B$49, 0)), ""))</f>
        <v/>
      </c>
      <c r="M2478" s="44" t="str">
        <f t="shared" si="114"/>
        <v/>
      </c>
      <c r="O2478" s="19" t="str">
        <f>IF($B2478="", "", IF(OR($B2478&lt;'Intro &amp; Setup'!$BS$4, $B2478&gt;'Intro &amp; Setup'!$BS$2), "X", ""))</f>
        <v/>
      </c>
      <c r="Q2478" s="19" t="str">
        <f t="shared" si="115"/>
        <v/>
      </c>
      <c r="S2478" s="75">
        <f t="shared" si="116"/>
        <v>0</v>
      </c>
    </row>
    <row r="2479" spans="1:19" x14ac:dyDescent="0.25">
      <c r="A2479" s="55"/>
      <c r="B2479" s="111"/>
      <c r="C2479" s="112"/>
      <c r="D2479" s="113"/>
      <c r="E2479" s="113"/>
      <c r="F2479" s="112"/>
      <c r="G2479" s="114"/>
      <c r="H2479" s="115"/>
      <c r="I2479" s="55"/>
      <c r="L2479" s="53" t="str">
        <f>IF(OR(F2479="", G2479=""), "", IFERROR(INDEX('Sub Contractors'!$C$11:$C$49, MATCH(F2479, 'Sub Contractors'!$B$11:$B$49, 0)), ""))</f>
        <v/>
      </c>
      <c r="M2479" s="44" t="str">
        <f t="shared" si="114"/>
        <v/>
      </c>
      <c r="O2479" s="19" t="str">
        <f>IF($B2479="", "", IF(OR($B2479&lt;'Intro &amp; Setup'!$BS$4, $B2479&gt;'Intro &amp; Setup'!$BS$2), "X", ""))</f>
        <v/>
      </c>
      <c r="Q2479" s="19" t="str">
        <f t="shared" si="115"/>
        <v/>
      </c>
      <c r="S2479" s="75">
        <f t="shared" si="116"/>
        <v>0</v>
      </c>
    </row>
    <row r="2480" spans="1:19" x14ac:dyDescent="0.25">
      <c r="A2480" s="55"/>
      <c r="B2480" s="111"/>
      <c r="C2480" s="112"/>
      <c r="D2480" s="113"/>
      <c r="E2480" s="113"/>
      <c r="F2480" s="112"/>
      <c r="G2480" s="114"/>
      <c r="H2480" s="115"/>
      <c r="I2480" s="55"/>
      <c r="L2480" s="53" t="str">
        <f>IF(OR(F2480="", G2480=""), "", IFERROR(INDEX('Sub Contractors'!$C$11:$C$49, MATCH(F2480, 'Sub Contractors'!$B$11:$B$49, 0)), ""))</f>
        <v/>
      </c>
      <c r="M2480" s="44" t="str">
        <f t="shared" si="114"/>
        <v/>
      </c>
      <c r="O2480" s="19" t="str">
        <f>IF($B2480="", "", IF(OR($B2480&lt;'Intro &amp; Setup'!$BS$4, $B2480&gt;'Intro &amp; Setup'!$BS$2), "X", ""))</f>
        <v/>
      </c>
      <c r="Q2480" s="19" t="str">
        <f t="shared" si="115"/>
        <v/>
      </c>
      <c r="S2480" s="75">
        <f t="shared" si="116"/>
        <v>0</v>
      </c>
    </row>
    <row r="2481" spans="1:19" x14ac:dyDescent="0.25">
      <c r="A2481" s="55"/>
      <c r="B2481" s="111"/>
      <c r="C2481" s="112"/>
      <c r="D2481" s="113"/>
      <c r="E2481" s="113"/>
      <c r="F2481" s="112"/>
      <c r="G2481" s="114"/>
      <c r="H2481" s="115"/>
      <c r="I2481" s="55"/>
      <c r="L2481" s="53" t="str">
        <f>IF(OR(F2481="", G2481=""), "", IFERROR(INDEX('Sub Contractors'!$C$11:$C$49, MATCH(F2481, 'Sub Contractors'!$B$11:$B$49, 0)), ""))</f>
        <v/>
      </c>
      <c r="M2481" s="44" t="str">
        <f t="shared" si="114"/>
        <v/>
      </c>
      <c r="O2481" s="19" t="str">
        <f>IF($B2481="", "", IF(OR($B2481&lt;'Intro &amp; Setup'!$BS$4, $B2481&gt;'Intro &amp; Setup'!$BS$2), "X", ""))</f>
        <v/>
      </c>
      <c r="Q2481" s="19" t="str">
        <f t="shared" si="115"/>
        <v/>
      </c>
      <c r="S2481" s="75">
        <f t="shared" si="116"/>
        <v>0</v>
      </c>
    </row>
    <row r="2482" spans="1:19" x14ac:dyDescent="0.25">
      <c r="A2482" s="55"/>
      <c r="B2482" s="111"/>
      <c r="C2482" s="112"/>
      <c r="D2482" s="113"/>
      <c r="E2482" s="113"/>
      <c r="F2482" s="112"/>
      <c r="G2482" s="114"/>
      <c r="H2482" s="115"/>
      <c r="I2482" s="55"/>
      <c r="L2482" s="53" t="str">
        <f>IF(OR(F2482="", G2482=""), "", IFERROR(INDEX('Sub Contractors'!$C$11:$C$49, MATCH(F2482, 'Sub Contractors'!$B$11:$B$49, 0)), ""))</f>
        <v/>
      </c>
      <c r="M2482" s="44" t="str">
        <f t="shared" si="114"/>
        <v/>
      </c>
      <c r="O2482" s="19" t="str">
        <f>IF($B2482="", "", IF(OR($B2482&lt;'Intro &amp; Setup'!$BS$4, $B2482&gt;'Intro &amp; Setup'!$BS$2), "X", ""))</f>
        <v/>
      </c>
      <c r="Q2482" s="19" t="str">
        <f t="shared" si="115"/>
        <v/>
      </c>
      <c r="S2482" s="75">
        <f t="shared" si="116"/>
        <v>0</v>
      </c>
    </row>
    <row r="2483" spans="1:19" x14ac:dyDescent="0.25">
      <c r="A2483" s="55"/>
      <c r="B2483" s="111"/>
      <c r="C2483" s="112"/>
      <c r="D2483" s="113"/>
      <c r="E2483" s="113"/>
      <c r="F2483" s="112"/>
      <c r="G2483" s="114"/>
      <c r="H2483" s="115"/>
      <c r="I2483" s="55"/>
      <c r="L2483" s="53" t="str">
        <f>IF(OR(F2483="", G2483=""), "", IFERROR(INDEX('Sub Contractors'!$C$11:$C$49, MATCH(F2483, 'Sub Contractors'!$B$11:$B$49, 0)), ""))</f>
        <v/>
      </c>
      <c r="M2483" s="44" t="str">
        <f t="shared" si="114"/>
        <v/>
      </c>
      <c r="O2483" s="19" t="str">
        <f>IF($B2483="", "", IF(OR($B2483&lt;'Intro &amp; Setup'!$BS$4, $B2483&gt;'Intro &amp; Setup'!$BS$2), "X", ""))</f>
        <v/>
      </c>
      <c r="Q2483" s="19" t="str">
        <f t="shared" si="115"/>
        <v/>
      </c>
      <c r="S2483" s="75">
        <f t="shared" si="116"/>
        <v>0</v>
      </c>
    </row>
    <row r="2484" spans="1:19" x14ac:dyDescent="0.25">
      <c r="A2484" s="55"/>
      <c r="B2484" s="111"/>
      <c r="C2484" s="112"/>
      <c r="D2484" s="113"/>
      <c r="E2484" s="113"/>
      <c r="F2484" s="112"/>
      <c r="G2484" s="114"/>
      <c r="H2484" s="115"/>
      <c r="I2484" s="55"/>
      <c r="L2484" s="53" t="str">
        <f>IF(OR(F2484="", G2484=""), "", IFERROR(INDEX('Sub Contractors'!$C$11:$C$49, MATCH(F2484, 'Sub Contractors'!$B$11:$B$49, 0)), ""))</f>
        <v/>
      </c>
      <c r="M2484" s="44" t="str">
        <f t="shared" si="114"/>
        <v/>
      </c>
      <c r="O2484" s="19" t="str">
        <f>IF($B2484="", "", IF(OR($B2484&lt;'Intro &amp; Setup'!$BS$4, $B2484&gt;'Intro &amp; Setup'!$BS$2), "X", ""))</f>
        <v/>
      </c>
      <c r="Q2484" s="19" t="str">
        <f t="shared" si="115"/>
        <v/>
      </c>
      <c r="S2484" s="75">
        <f t="shared" si="116"/>
        <v>0</v>
      </c>
    </row>
    <row r="2485" spans="1:19" x14ac:dyDescent="0.25">
      <c r="A2485" s="55"/>
      <c r="B2485" s="111"/>
      <c r="C2485" s="112"/>
      <c r="D2485" s="113"/>
      <c r="E2485" s="113"/>
      <c r="F2485" s="112"/>
      <c r="G2485" s="114"/>
      <c r="H2485" s="115"/>
      <c r="I2485" s="55"/>
      <c r="L2485" s="53" t="str">
        <f>IF(OR(F2485="", G2485=""), "", IFERROR(INDEX('Sub Contractors'!$C$11:$C$49, MATCH(F2485, 'Sub Contractors'!$B$11:$B$49, 0)), ""))</f>
        <v/>
      </c>
      <c r="M2485" s="44" t="str">
        <f t="shared" si="114"/>
        <v/>
      </c>
      <c r="O2485" s="19" t="str">
        <f>IF($B2485="", "", IF(OR($B2485&lt;'Intro &amp; Setup'!$BS$4, $B2485&gt;'Intro &amp; Setup'!$BS$2), "X", ""))</f>
        <v/>
      </c>
      <c r="Q2485" s="19" t="str">
        <f t="shared" si="115"/>
        <v/>
      </c>
      <c r="S2485" s="75">
        <f t="shared" si="116"/>
        <v>0</v>
      </c>
    </row>
    <row r="2486" spans="1:19" x14ac:dyDescent="0.25">
      <c r="A2486" s="55"/>
      <c r="B2486" s="111"/>
      <c r="C2486" s="112"/>
      <c r="D2486" s="113"/>
      <c r="E2486" s="113"/>
      <c r="F2486" s="112"/>
      <c r="G2486" s="114"/>
      <c r="H2486" s="115"/>
      <c r="I2486" s="55"/>
      <c r="L2486" s="53" t="str">
        <f>IF(OR(F2486="", G2486=""), "", IFERROR(INDEX('Sub Contractors'!$C$11:$C$49, MATCH(F2486, 'Sub Contractors'!$B$11:$B$49, 0)), ""))</f>
        <v/>
      </c>
      <c r="M2486" s="44" t="str">
        <f t="shared" si="114"/>
        <v/>
      </c>
      <c r="O2486" s="19" t="str">
        <f>IF($B2486="", "", IF(OR($B2486&lt;'Intro &amp; Setup'!$BS$4, $B2486&gt;'Intro &amp; Setup'!$BS$2), "X", ""))</f>
        <v/>
      </c>
      <c r="Q2486" s="19" t="str">
        <f t="shared" si="115"/>
        <v/>
      </c>
      <c r="S2486" s="75">
        <f t="shared" si="116"/>
        <v>0</v>
      </c>
    </row>
    <row r="2487" spans="1:19" x14ac:dyDescent="0.25">
      <c r="A2487" s="55"/>
      <c r="B2487" s="111"/>
      <c r="C2487" s="112"/>
      <c r="D2487" s="113"/>
      <c r="E2487" s="113"/>
      <c r="F2487" s="112"/>
      <c r="G2487" s="114"/>
      <c r="H2487" s="115"/>
      <c r="I2487" s="55"/>
      <c r="L2487" s="53" t="str">
        <f>IF(OR(F2487="", G2487=""), "", IFERROR(INDEX('Sub Contractors'!$C$11:$C$49, MATCH(F2487, 'Sub Contractors'!$B$11:$B$49, 0)), ""))</f>
        <v/>
      </c>
      <c r="M2487" s="44" t="str">
        <f t="shared" si="114"/>
        <v/>
      </c>
      <c r="O2487" s="19" t="str">
        <f>IF($B2487="", "", IF(OR($B2487&lt;'Intro &amp; Setup'!$BS$4, $B2487&gt;'Intro &amp; Setup'!$BS$2), "X", ""))</f>
        <v/>
      </c>
      <c r="Q2487" s="19" t="str">
        <f t="shared" si="115"/>
        <v/>
      </c>
      <c r="S2487" s="75">
        <f t="shared" si="116"/>
        <v>0</v>
      </c>
    </row>
    <row r="2488" spans="1:19" x14ac:dyDescent="0.25">
      <c r="A2488" s="55"/>
      <c r="B2488" s="111"/>
      <c r="C2488" s="112"/>
      <c r="D2488" s="113"/>
      <c r="E2488" s="113"/>
      <c r="F2488" s="112"/>
      <c r="G2488" s="114"/>
      <c r="H2488" s="115"/>
      <c r="I2488" s="55"/>
      <c r="L2488" s="53" t="str">
        <f>IF(OR(F2488="", G2488=""), "", IFERROR(INDEX('Sub Contractors'!$C$11:$C$49, MATCH(F2488, 'Sub Contractors'!$B$11:$B$49, 0)), ""))</f>
        <v/>
      </c>
      <c r="M2488" s="44" t="str">
        <f t="shared" si="114"/>
        <v/>
      </c>
      <c r="O2488" s="19" t="str">
        <f>IF($B2488="", "", IF(OR($B2488&lt;'Intro &amp; Setup'!$BS$4, $B2488&gt;'Intro &amp; Setup'!$BS$2), "X", ""))</f>
        <v/>
      </c>
      <c r="Q2488" s="19" t="str">
        <f t="shared" si="115"/>
        <v/>
      </c>
      <c r="S2488" s="75">
        <f t="shared" si="116"/>
        <v>0</v>
      </c>
    </row>
    <row r="2489" spans="1:19" x14ac:dyDescent="0.25">
      <c r="A2489" s="55"/>
      <c r="B2489" s="111"/>
      <c r="C2489" s="112"/>
      <c r="D2489" s="113"/>
      <c r="E2489" s="113"/>
      <c r="F2489" s="112"/>
      <c r="G2489" s="114"/>
      <c r="H2489" s="115"/>
      <c r="I2489" s="55"/>
      <c r="L2489" s="53" t="str">
        <f>IF(OR(F2489="", G2489=""), "", IFERROR(INDEX('Sub Contractors'!$C$11:$C$49, MATCH(F2489, 'Sub Contractors'!$B$11:$B$49, 0)), ""))</f>
        <v/>
      </c>
      <c r="M2489" s="44" t="str">
        <f t="shared" si="114"/>
        <v/>
      </c>
      <c r="O2489" s="19" t="str">
        <f>IF($B2489="", "", IF(OR($B2489&lt;'Intro &amp; Setup'!$BS$4, $B2489&gt;'Intro &amp; Setup'!$BS$2), "X", ""))</f>
        <v/>
      </c>
      <c r="Q2489" s="19" t="str">
        <f t="shared" si="115"/>
        <v/>
      </c>
      <c r="S2489" s="75">
        <f t="shared" si="116"/>
        <v>0</v>
      </c>
    </row>
    <row r="2490" spans="1:19" x14ac:dyDescent="0.25">
      <c r="A2490" s="55"/>
      <c r="B2490" s="111"/>
      <c r="C2490" s="112"/>
      <c r="D2490" s="113"/>
      <c r="E2490" s="113"/>
      <c r="F2490" s="112"/>
      <c r="G2490" s="114"/>
      <c r="H2490" s="115"/>
      <c r="I2490" s="55"/>
      <c r="L2490" s="53" t="str">
        <f>IF(OR(F2490="", G2490=""), "", IFERROR(INDEX('Sub Contractors'!$C$11:$C$49, MATCH(F2490, 'Sub Contractors'!$B$11:$B$49, 0)), ""))</f>
        <v/>
      </c>
      <c r="M2490" s="44" t="str">
        <f t="shared" si="114"/>
        <v/>
      </c>
      <c r="O2490" s="19" t="str">
        <f>IF($B2490="", "", IF(OR($B2490&lt;'Intro &amp; Setup'!$BS$4, $B2490&gt;'Intro &amp; Setup'!$BS$2), "X", ""))</f>
        <v/>
      </c>
      <c r="Q2490" s="19" t="str">
        <f t="shared" si="115"/>
        <v/>
      </c>
      <c r="S2490" s="75">
        <f t="shared" si="116"/>
        <v>0</v>
      </c>
    </row>
    <row r="2491" spans="1:19" x14ac:dyDescent="0.25">
      <c r="A2491" s="55"/>
      <c r="B2491" s="111"/>
      <c r="C2491" s="112"/>
      <c r="D2491" s="113"/>
      <c r="E2491" s="113"/>
      <c r="F2491" s="112"/>
      <c r="G2491" s="114"/>
      <c r="H2491" s="115"/>
      <c r="I2491" s="55"/>
      <c r="L2491" s="53" t="str">
        <f>IF(OR(F2491="", G2491=""), "", IFERROR(INDEX('Sub Contractors'!$C$11:$C$49, MATCH(F2491, 'Sub Contractors'!$B$11:$B$49, 0)), ""))</f>
        <v/>
      </c>
      <c r="M2491" s="44" t="str">
        <f t="shared" si="114"/>
        <v/>
      </c>
      <c r="O2491" s="19" t="str">
        <f>IF($B2491="", "", IF(OR($B2491&lt;'Intro &amp; Setup'!$BS$4, $B2491&gt;'Intro &amp; Setup'!$BS$2), "X", ""))</f>
        <v/>
      </c>
      <c r="Q2491" s="19" t="str">
        <f t="shared" si="115"/>
        <v/>
      </c>
      <c r="S2491" s="75">
        <f t="shared" si="116"/>
        <v>0</v>
      </c>
    </row>
    <row r="2492" spans="1:19" x14ac:dyDescent="0.25">
      <c r="A2492" s="55"/>
      <c r="B2492" s="111"/>
      <c r="C2492" s="112"/>
      <c r="D2492" s="113"/>
      <c r="E2492" s="113"/>
      <c r="F2492" s="112"/>
      <c r="G2492" s="114"/>
      <c r="H2492" s="115"/>
      <c r="I2492" s="55"/>
      <c r="L2492" s="53" t="str">
        <f>IF(OR(F2492="", G2492=""), "", IFERROR(INDEX('Sub Contractors'!$C$11:$C$49, MATCH(F2492, 'Sub Contractors'!$B$11:$B$49, 0)), ""))</f>
        <v/>
      </c>
      <c r="M2492" s="44" t="str">
        <f t="shared" si="114"/>
        <v/>
      </c>
      <c r="O2492" s="19" t="str">
        <f>IF($B2492="", "", IF(OR($B2492&lt;'Intro &amp; Setup'!$BS$4, $B2492&gt;'Intro &amp; Setup'!$BS$2), "X", ""))</f>
        <v/>
      </c>
      <c r="Q2492" s="19" t="str">
        <f t="shared" si="115"/>
        <v/>
      </c>
      <c r="S2492" s="75">
        <f t="shared" si="116"/>
        <v>0</v>
      </c>
    </row>
    <row r="2493" spans="1:19" x14ac:dyDescent="0.25">
      <c r="A2493" s="55"/>
      <c r="B2493" s="111"/>
      <c r="C2493" s="112"/>
      <c r="D2493" s="113"/>
      <c r="E2493" s="113"/>
      <c r="F2493" s="112"/>
      <c r="G2493" s="114"/>
      <c r="H2493" s="115"/>
      <c r="I2493" s="55"/>
      <c r="L2493" s="53" t="str">
        <f>IF(OR(F2493="", G2493=""), "", IFERROR(INDEX('Sub Contractors'!$C$11:$C$49, MATCH(F2493, 'Sub Contractors'!$B$11:$B$49, 0)), ""))</f>
        <v/>
      </c>
      <c r="M2493" s="44" t="str">
        <f t="shared" si="114"/>
        <v/>
      </c>
      <c r="O2493" s="19" t="str">
        <f>IF($B2493="", "", IF(OR($B2493&lt;'Intro &amp; Setup'!$BS$4, $B2493&gt;'Intro &amp; Setup'!$BS$2), "X", ""))</f>
        <v/>
      </c>
      <c r="Q2493" s="19" t="str">
        <f t="shared" si="115"/>
        <v/>
      </c>
      <c r="S2493" s="75">
        <f t="shared" si="116"/>
        <v>0</v>
      </c>
    </row>
    <row r="2494" spans="1:19" x14ac:dyDescent="0.25">
      <c r="A2494" s="55"/>
      <c r="B2494" s="111"/>
      <c r="C2494" s="112"/>
      <c r="D2494" s="113"/>
      <c r="E2494" s="113"/>
      <c r="F2494" s="112"/>
      <c r="G2494" s="114"/>
      <c r="H2494" s="115"/>
      <c r="I2494" s="55"/>
      <c r="L2494" s="53" t="str">
        <f>IF(OR(F2494="", G2494=""), "", IFERROR(INDEX('Sub Contractors'!$C$11:$C$49, MATCH(F2494, 'Sub Contractors'!$B$11:$B$49, 0)), ""))</f>
        <v/>
      </c>
      <c r="M2494" s="44" t="str">
        <f t="shared" si="114"/>
        <v/>
      </c>
      <c r="O2494" s="19" t="str">
        <f>IF($B2494="", "", IF(OR($B2494&lt;'Intro &amp; Setup'!$BS$4, $B2494&gt;'Intro &amp; Setup'!$BS$2), "X", ""))</f>
        <v/>
      </c>
      <c r="Q2494" s="19" t="str">
        <f t="shared" si="115"/>
        <v/>
      </c>
      <c r="S2494" s="75">
        <f t="shared" si="116"/>
        <v>0</v>
      </c>
    </row>
    <row r="2495" spans="1:19" x14ac:dyDescent="0.25">
      <c r="A2495" s="55"/>
      <c r="B2495" s="111"/>
      <c r="C2495" s="112"/>
      <c r="D2495" s="113"/>
      <c r="E2495" s="113"/>
      <c r="F2495" s="112"/>
      <c r="G2495" s="114"/>
      <c r="H2495" s="115"/>
      <c r="I2495" s="55"/>
      <c r="L2495" s="53" t="str">
        <f>IF(OR(F2495="", G2495=""), "", IFERROR(INDEX('Sub Contractors'!$C$11:$C$49, MATCH(F2495, 'Sub Contractors'!$B$11:$B$49, 0)), ""))</f>
        <v/>
      </c>
      <c r="M2495" s="44" t="str">
        <f t="shared" si="114"/>
        <v/>
      </c>
      <c r="O2495" s="19" t="str">
        <f>IF($B2495="", "", IF(OR($B2495&lt;'Intro &amp; Setup'!$BS$4, $B2495&gt;'Intro &amp; Setup'!$BS$2), "X", ""))</f>
        <v/>
      </c>
      <c r="Q2495" s="19" t="str">
        <f t="shared" si="115"/>
        <v/>
      </c>
      <c r="S2495" s="75">
        <f t="shared" si="116"/>
        <v>0</v>
      </c>
    </row>
    <row r="2496" spans="1:19" x14ac:dyDescent="0.25">
      <c r="A2496" s="55"/>
      <c r="B2496" s="111"/>
      <c r="C2496" s="112"/>
      <c r="D2496" s="113"/>
      <c r="E2496" s="113"/>
      <c r="F2496" s="112"/>
      <c r="G2496" s="114"/>
      <c r="H2496" s="115"/>
      <c r="I2496" s="55"/>
      <c r="L2496" s="53" t="str">
        <f>IF(OR(F2496="", G2496=""), "", IFERROR(INDEX('Sub Contractors'!$C$11:$C$49, MATCH(F2496, 'Sub Contractors'!$B$11:$B$49, 0)), ""))</f>
        <v/>
      </c>
      <c r="M2496" s="44" t="str">
        <f t="shared" si="114"/>
        <v/>
      </c>
      <c r="O2496" s="19" t="str">
        <f>IF($B2496="", "", IF(OR($B2496&lt;'Intro &amp; Setup'!$BS$4, $B2496&gt;'Intro &amp; Setup'!$BS$2), "X", ""))</f>
        <v/>
      </c>
      <c r="Q2496" s="19" t="str">
        <f t="shared" si="115"/>
        <v/>
      </c>
      <c r="S2496" s="75">
        <f t="shared" si="116"/>
        <v>0</v>
      </c>
    </row>
    <row r="2497" spans="1:19" x14ac:dyDescent="0.25">
      <c r="A2497" s="55"/>
      <c r="B2497" s="111"/>
      <c r="C2497" s="112"/>
      <c r="D2497" s="113"/>
      <c r="E2497" s="113"/>
      <c r="F2497" s="112"/>
      <c r="G2497" s="114"/>
      <c r="H2497" s="115"/>
      <c r="I2497" s="55"/>
      <c r="L2497" s="53" t="str">
        <f>IF(OR(F2497="", G2497=""), "", IFERROR(INDEX('Sub Contractors'!$C$11:$C$49, MATCH(F2497, 'Sub Contractors'!$B$11:$B$49, 0)), ""))</f>
        <v/>
      </c>
      <c r="M2497" s="44" t="str">
        <f t="shared" si="114"/>
        <v/>
      </c>
      <c r="O2497" s="19" t="str">
        <f>IF($B2497="", "", IF(OR($B2497&lt;'Intro &amp; Setup'!$BS$4, $B2497&gt;'Intro &amp; Setup'!$BS$2), "X", ""))</f>
        <v/>
      </c>
      <c r="Q2497" s="19" t="str">
        <f t="shared" si="115"/>
        <v/>
      </c>
      <c r="S2497" s="75">
        <f t="shared" si="116"/>
        <v>0</v>
      </c>
    </row>
    <row r="2498" spans="1:19" x14ac:dyDescent="0.25">
      <c r="A2498" s="55"/>
      <c r="B2498" s="111"/>
      <c r="C2498" s="112"/>
      <c r="D2498" s="113"/>
      <c r="E2498" s="113"/>
      <c r="F2498" s="112"/>
      <c r="G2498" s="114"/>
      <c r="H2498" s="115"/>
      <c r="I2498" s="55"/>
      <c r="L2498" s="53" t="str">
        <f>IF(OR(F2498="", G2498=""), "", IFERROR(INDEX('Sub Contractors'!$C$11:$C$49, MATCH(F2498, 'Sub Contractors'!$B$11:$B$49, 0)), ""))</f>
        <v/>
      </c>
      <c r="M2498" s="44" t="str">
        <f t="shared" si="114"/>
        <v/>
      </c>
      <c r="O2498" s="19" t="str">
        <f>IF($B2498="", "", IF(OR($B2498&lt;'Intro &amp; Setup'!$BS$4, $B2498&gt;'Intro &amp; Setup'!$BS$2), "X", ""))</f>
        <v/>
      </c>
      <c r="Q2498" s="19" t="str">
        <f t="shared" si="115"/>
        <v/>
      </c>
      <c r="S2498" s="75">
        <f t="shared" si="116"/>
        <v>0</v>
      </c>
    </row>
    <row r="2499" spans="1:19" x14ac:dyDescent="0.25">
      <c r="A2499" s="55"/>
      <c r="B2499" s="111"/>
      <c r="C2499" s="112"/>
      <c r="D2499" s="113"/>
      <c r="E2499" s="113"/>
      <c r="F2499" s="112"/>
      <c r="G2499" s="114"/>
      <c r="H2499" s="115"/>
      <c r="I2499" s="55"/>
      <c r="L2499" s="53" t="str">
        <f>IF(OR(F2499="", G2499=""), "", IFERROR(INDEX('Sub Contractors'!$C$11:$C$49, MATCH(F2499, 'Sub Contractors'!$B$11:$B$49, 0)), ""))</f>
        <v/>
      </c>
      <c r="M2499" s="44" t="str">
        <f t="shared" si="114"/>
        <v/>
      </c>
      <c r="O2499" s="19" t="str">
        <f>IF($B2499="", "", IF(OR($B2499&lt;'Intro &amp; Setup'!$BS$4, $B2499&gt;'Intro &amp; Setup'!$BS$2), "X", ""))</f>
        <v/>
      </c>
      <c r="Q2499" s="19" t="str">
        <f t="shared" si="115"/>
        <v/>
      </c>
      <c r="S2499" s="75">
        <f t="shared" si="116"/>
        <v>0</v>
      </c>
    </row>
    <row r="2500" spans="1:19" x14ac:dyDescent="0.25">
      <c r="A2500" s="55"/>
      <c r="B2500" s="111"/>
      <c r="C2500" s="112"/>
      <c r="D2500" s="113"/>
      <c r="E2500" s="113"/>
      <c r="F2500" s="112"/>
      <c r="G2500" s="114"/>
      <c r="H2500" s="115"/>
      <c r="I2500" s="55"/>
      <c r="L2500" s="53" t="str">
        <f>IF(OR(F2500="", G2500=""), "", IFERROR(INDEX('Sub Contractors'!$C$11:$C$49, MATCH(F2500, 'Sub Contractors'!$B$11:$B$49, 0)), ""))</f>
        <v/>
      </c>
      <c r="M2500" s="44" t="str">
        <f t="shared" si="114"/>
        <v/>
      </c>
      <c r="O2500" s="19" t="str">
        <f>IF($B2500="", "", IF(OR($B2500&lt;'Intro &amp; Setup'!$BS$4, $B2500&gt;'Intro &amp; Setup'!$BS$2), "X", ""))</f>
        <v/>
      </c>
      <c r="Q2500" s="19" t="str">
        <f t="shared" si="115"/>
        <v/>
      </c>
      <c r="S2500" s="75">
        <f t="shared" si="116"/>
        <v>0</v>
      </c>
    </row>
    <row r="2501" spans="1:19" x14ac:dyDescent="0.25">
      <c r="A2501" s="55"/>
      <c r="B2501" s="111"/>
      <c r="C2501" s="112"/>
      <c r="D2501" s="113"/>
      <c r="E2501" s="113"/>
      <c r="F2501" s="112"/>
      <c r="G2501" s="114"/>
      <c r="H2501" s="115"/>
      <c r="I2501" s="55"/>
      <c r="L2501" s="53" t="str">
        <f>IF(OR(F2501="", G2501=""), "", IFERROR(INDEX('Sub Contractors'!$C$11:$C$49, MATCH(F2501, 'Sub Contractors'!$B$11:$B$49, 0)), ""))</f>
        <v/>
      </c>
      <c r="M2501" s="44" t="str">
        <f t="shared" si="114"/>
        <v/>
      </c>
      <c r="O2501" s="19" t="str">
        <f>IF($B2501="", "", IF(OR($B2501&lt;'Intro &amp; Setup'!$BS$4, $B2501&gt;'Intro &amp; Setup'!$BS$2), "X", ""))</f>
        <v/>
      </c>
      <c r="Q2501" s="19" t="str">
        <f t="shared" si="115"/>
        <v/>
      </c>
      <c r="S2501" s="75">
        <f t="shared" si="116"/>
        <v>0</v>
      </c>
    </row>
    <row r="2502" spans="1:19" x14ac:dyDescent="0.25">
      <c r="A2502" s="55"/>
      <c r="B2502" s="111"/>
      <c r="C2502" s="112"/>
      <c r="D2502" s="113"/>
      <c r="E2502" s="113"/>
      <c r="F2502" s="112"/>
      <c r="G2502" s="114"/>
      <c r="H2502" s="115"/>
      <c r="I2502" s="55"/>
      <c r="L2502" s="53" t="str">
        <f>IF(OR(F2502="", G2502=""), "", IFERROR(INDEX('Sub Contractors'!$C$11:$C$49, MATCH(F2502, 'Sub Contractors'!$B$11:$B$49, 0)), ""))</f>
        <v/>
      </c>
      <c r="M2502" s="44" t="str">
        <f t="shared" si="114"/>
        <v/>
      </c>
      <c r="O2502" s="19" t="str">
        <f>IF($B2502="", "", IF(OR($B2502&lt;'Intro &amp; Setup'!$BS$4, $B2502&gt;'Intro &amp; Setup'!$BS$2), "X", ""))</f>
        <v/>
      </c>
      <c r="Q2502" s="19" t="str">
        <f t="shared" si="115"/>
        <v/>
      </c>
      <c r="S2502" s="75">
        <f t="shared" si="116"/>
        <v>0</v>
      </c>
    </row>
    <row r="2503" spans="1:19" x14ac:dyDescent="0.25">
      <c r="A2503" s="55"/>
      <c r="B2503" s="111"/>
      <c r="C2503" s="112"/>
      <c r="D2503" s="113"/>
      <c r="E2503" s="113"/>
      <c r="F2503" s="112"/>
      <c r="G2503" s="114"/>
      <c r="H2503" s="115"/>
      <c r="I2503" s="55"/>
      <c r="L2503" s="53" t="str">
        <f>IF(OR(F2503="", G2503=""), "", IFERROR(INDEX('Sub Contractors'!$C$11:$C$49, MATCH(F2503, 'Sub Contractors'!$B$11:$B$49, 0)), ""))</f>
        <v/>
      </c>
      <c r="M2503" s="44" t="str">
        <f t="shared" si="114"/>
        <v/>
      </c>
      <c r="O2503" s="19" t="str">
        <f>IF($B2503="", "", IF(OR($B2503&lt;'Intro &amp; Setup'!$BS$4, $B2503&gt;'Intro &amp; Setup'!$BS$2), "X", ""))</f>
        <v/>
      </c>
      <c r="Q2503" s="19" t="str">
        <f t="shared" si="115"/>
        <v/>
      </c>
      <c r="S2503" s="75">
        <f t="shared" si="116"/>
        <v>0</v>
      </c>
    </row>
    <row r="2504" spans="1:19" x14ac:dyDescent="0.25">
      <c r="A2504" s="55"/>
      <c r="B2504" s="111"/>
      <c r="C2504" s="112"/>
      <c r="D2504" s="113"/>
      <c r="E2504" s="113"/>
      <c r="F2504" s="112"/>
      <c r="G2504" s="114"/>
      <c r="H2504" s="115"/>
      <c r="I2504" s="55"/>
      <c r="L2504" s="53" t="str">
        <f>IF(OR(F2504="", G2504=""), "", IFERROR(INDEX('Sub Contractors'!$C$11:$C$49, MATCH(F2504, 'Sub Contractors'!$B$11:$B$49, 0)), ""))</f>
        <v/>
      </c>
      <c r="M2504" s="44" t="str">
        <f t="shared" si="114"/>
        <v/>
      </c>
      <c r="O2504" s="19" t="str">
        <f>IF($B2504="", "", IF(OR($B2504&lt;'Intro &amp; Setup'!$BS$4, $B2504&gt;'Intro &amp; Setup'!$BS$2), "X", ""))</f>
        <v/>
      </c>
      <c r="Q2504" s="19" t="str">
        <f t="shared" si="115"/>
        <v/>
      </c>
      <c r="S2504" s="75">
        <f t="shared" si="116"/>
        <v>0</v>
      </c>
    </row>
    <row r="2505" spans="1:19" x14ac:dyDescent="0.25">
      <c r="A2505" s="55"/>
      <c r="B2505" s="111"/>
      <c r="C2505" s="112"/>
      <c r="D2505" s="113"/>
      <c r="E2505" s="113"/>
      <c r="F2505" s="112"/>
      <c r="G2505" s="114"/>
      <c r="H2505" s="115"/>
      <c r="I2505" s="55"/>
      <c r="L2505" s="53" t="str">
        <f>IF(OR(F2505="", G2505=""), "", IFERROR(INDEX('Sub Contractors'!$C$11:$C$49, MATCH(F2505, 'Sub Contractors'!$B$11:$B$49, 0)), ""))</f>
        <v/>
      </c>
      <c r="M2505" s="44" t="str">
        <f t="shared" si="114"/>
        <v/>
      </c>
      <c r="O2505" s="19" t="str">
        <f>IF($B2505="", "", IF(OR($B2505&lt;'Intro &amp; Setup'!$BS$4, $B2505&gt;'Intro &amp; Setup'!$BS$2), "X", ""))</f>
        <v/>
      </c>
      <c r="Q2505" s="19" t="str">
        <f t="shared" si="115"/>
        <v/>
      </c>
      <c r="S2505" s="75">
        <f t="shared" si="116"/>
        <v>0</v>
      </c>
    </row>
    <row r="2506" spans="1:19" x14ac:dyDescent="0.25">
      <c r="A2506" s="55"/>
      <c r="B2506" s="111"/>
      <c r="C2506" s="112"/>
      <c r="D2506" s="113"/>
      <c r="E2506" s="113"/>
      <c r="F2506" s="112"/>
      <c r="G2506" s="114"/>
      <c r="H2506" s="115"/>
      <c r="I2506" s="55"/>
      <c r="L2506" s="53" t="str">
        <f>IF(OR(F2506="", G2506=""), "", IFERROR(INDEX('Sub Contractors'!$C$11:$C$49, MATCH(F2506, 'Sub Contractors'!$B$11:$B$49, 0)), ""))</f>
        <v/>
      </c>
      <c r="M2506" s="44" t="str">
        <f t="shared" si="114"/>
        <v/>
      </c>
      <c r="O2506" s="19" t="str">
        <f>IF($B2506="", "", IF(OR($B2506&lt;'Intro &amp; Setup'!$BS$4, $B2506&gt;'Intro &amp; Setup'!$BS$2), "X", ""))</f>
        <v/>
      </c>
      <c r="Q2506" s="19" t="str">
        <f t="shared" si="115"/>
        <v/>
      </c>
      <c r="S2506" s="75">
        <f t="shared" si="116"/>
        <v>0</v>
      </c>
    </row>
    <row r="2507" spans="1:19" x14ac:dyDescent="0.25">
      <c r="A2507" s="55"/>
      <c r="B2507" s="111"/>
      <c r="C2507" s="112"/>
      <c r="D2507" s="113"/>
      <c r="E2507" s="113"/>
      <c r="F2507" s="112"/>
      <c r="G2507" s="114"/>
      <c r="H2507" s="115"/>
      <c r="I2507" s="55"/>
      <c r="L2507" s="53" t="str">
        <f>IF(OR(F2507="", G2507=""), "", IFERROR(INDEX('Sub Contractors'!$C$11:$C$49, MATCH(F2507, 'Sub Contractors'!$B$11:$B$49, 0)), ""))</f>
        <v/>
      </c>
      <c r="M2507" s="44" t="str">
        <f t="shared" si="114"/>
        <v/>
      </c>
      <c r="O2507" s="19" t="str">
        <f>IF($B2507="", "", IF(OR($B2507&lt;'Intro &amp; Setup'!$BS$4, $B2507&gt;'Intro &amp; Setup'!$BS$2), "X", ""))</f>
        <v/>
      </c>
      <c r="Q2507" s="19" t="str">
        <f t="shared" si="115"/>
        <v/>
      </c>
      <c r="S2507" s="75">
        <f t="shared" si="116"/>
        <v>0</v>
      </c>
    </row>
    <row r="2508" spans="1:19" x14ac:dyDescent="0.25">
      <c r="A2508" s="55"/>
      <c r="B2508" s="111"/>
      <c r="C2508" s="112"/>
      <c r="D2508" s="113"/>
      <c r="E2508" s="113"/>
      <c r="F2508" s="112"/>
      <c r="G2508" s="114"/>
      <c r="H2508" s="115"/>
      <c r="I2508" s="55"/>
      <c r="L2508" s="53" t="str">
        <f>IF(OR(F2508="", G2508=""), "", IFERROR(INDEX('Sub Contractors'!$C$11:$C$49, MATCH(F2508, 'Sub Contractors'!$B$11:$B$49, 0)), ""))</f>
        <v/>
      </c>
      <c r="M2508" s="44" t="str">
        <f t="shared" ref="M2508:M2510" si="117">IF($L2508="", "", $L2508*$G2508*24)</f>
        <v/>
      </c>
      <c r="O2508" s="19" t="str">
        <f>IF($B2508="", "", IF(OR($B2508&lt;'Intro &amp; Setup'!$BS$4, $B2508&gt;'Intro &amp; Setup'!$BS$2), "X", ""))</f>
        <v/>
      </c>
      <c r="Q2508" s="19" t="str">
        <f t="shared" ref="Q2508:Q2510" si="118">IF($B2508="", "", TEXT($B2508, "mmm yyyy"))</f>
        <v/>
      </c>
      <c r="S2508" s="75">
        <f t="shared" ref="S2508:S2510" si="119">$E2508-$D2508-$H2508</f>
        <v>0</v>
      </c>
    </row>
    <row r="2509" spans="1:19" x14ac:dyDescent="0.25">
      <c r="A2509" s="55"/>
      <c r="B2509" s="111"/>
      <c r="C2509" s="112"/>
      <c r="D2509" s="113"/>
      <c r="E2509" s="113"/>
      <c r="F2509" s="112"/>
      <c r="G2509" s="114"/>
      <c r="H2509" s="115"/>
      <c r="I2509" s="55"/>
      <c r="L2509" s="53" t="str">
        <f>IF(OR(F2509="", G2509=""), "", IFERROR(INDEX('Sub Contractors'!$C$11:$C$49, MATCH(F2509, 'Sub Contractors'!$B$11:$B$49, 0)), ""))</f>
        <v/>
      </c>
      <c r="M2509" s="44" t="str">
        <f t="shared" si="117"/>
        <v/>
      </c>
      <c r="O2509" s="19" t="str">
        <f>IF($B2509="", "", IF(OR($B2509&lt;'Intro &amp; Setup'!$BS$4, $B2509&gt;'Intro &amp; Setup'!$BS$2), "X", ""))</f>
        <v/>
      </c>
      <c r="Q2509" s="19" t="str">
        <f t="shared" si="118"/>
        <v/>
      </c>
      <c r="S2509" s="75">
        <f t="shared" si="119"/>
        <v>0</v>
      </c>
    </row>
    <row r="2510" spans="1:19" x14ac:dyDescent="0.25">
      <c r="A2510" s="55"/>
      <c r="B2510" s="116"/>
      <c r="C2510" s="117"/>
      <c r="D2510" s="118"/>
      <c r="E2510" s="118"/>
      <c r="F2510" s="117"/>
      <c r="G2510" s="119"/>
      <c r="H2510" s="120"/>
      <c r="I2510" s="55"/>
      <c r="L2510" s="54" t="str">
        <f>IF(OR(F2510="", G2510=""), "", IFERROR(INDEX('Sub Contractors'!$C$11:$C$49, MATCH(F2510, 'Sub Contractors'!$B$11:$B$49, 0)), ""))</f>
        <v/>
      </c>
      <c r="M2510" s="45" t="str">
        <f t="shared" si="117"/>
        <v/>
      </c>
      <c r="O2510" s="20" t="str">
        <f>IF($B2510="", "", IF(OR($B2510&lt;'Intro &amp; Setup'!$BS$4, $B2510&gt;'Intro &amp; Setup'!$BS$2), "X", ""))</f>
        <v/>
      </c>
      <c r="Q2510" s="20" t="str">
        <f t="shared" si="118"/>
        <v/>
      </c>
      <c r="S2510" s="76">
        <f t="shared" si="119"/>
        <v>0</v>
      </c>
    </row>
    <row r="2511" spans="1:19" x14ac:dyDescent="0.25">
      <c r="A2511" s="55"/>
      <c r="B2511" s="55"/>
      <c r="C2511" s="55"/>
      <c r="D2511" s="55"/>
      <c r="E2511" s="55"/>
      <c r="F2511" s="55"/>
      <c r="G2511" s="55"/>
      <c r="H2511" s="55"/>
      <c r="I2511" s="55"/>
    </row>
  </sheetData>
  <sheetProtection algorithmName="SHA-512" hashValue="UnMJrqGmpA7eGh2DFpbPZIas9MDer/AGEjwlmQ4Tt5zFKQe1JWWPEjAW5Ck1wUYfc0klWrrcwALYmu0KEs1gfw==" saltValue="poMDPXCyKxwEAkNqQkEJkg==" spinCount="100000" sheet="1" objects="1" scenarios="1" sort="0" autoFilter="0"/>
  <autoFilter ref="B10:H20" xr:uid="{6ABC78B7-74F0-447E-9325-636F139F75A3}"/>
  <mergeCells count="2">
    <mergeCell ref="B2:C3"/>
    <mergeCell ref="E2:H7"/>
  </mergeCells>
  <conditionalFormatting sqref="B8">
    <cfRule type="expression" dxfId="8" priority="2">
      <formula>NOT($B$8="")</formula>
    </cfRule>
  </conditionalFormatting>
  <conditionalFormatting sqref="B11:B2510">
    <cfRule type="expression" dxfId="7" priority="1">
      <formula>$O11="X"</formula>
    </cfRule>
  </conditionalFormatting>
  <dataValidations count="2">
    <dataValidation type="list" errorStyle="information" allowBlank="1" showInputMessage="1" showErrorMessage="1" errorTitle="Not calculated value" error="The value entered was not the calculated value. Click OK to continue only if correct, otherwise select the value in the drop down list." sqref="H11:H2510" xr:uid="{341881C7-54C1-4130-A557-7485DC28E238}">
      <formula1>$M11</formula1>
    </dataValidation>
    <dataValidation type="list" allowBlank="1" showInputMessage="1" showErrorMessage="1" sqref="F11:F2510" xr:uid="{DAFCB396-9749-468C-8A06-D4A48A0380DF}">
      <formula1>$U$10:$U$49</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87D05-BB88-4082-8E48-17CFDD71D473}">
  <sheetPr>
    <tabColor rgb="FFFFC000"/>
  </sheetPr>
  <dimension ref="A1:P50"/>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20" style="1" customWidth="1"/>
    <col min="3" max="3" width="14.28515625" style="1" customWidth="1"/>
    <col min="4" max="4" width="2.85546875" style="1" customWidth="1"/>
    <col min="5" max="6" width="14.28515625" style="1" customWidth="1"/>
    <col min="7" max="7" width="2.85546875" style="1" customWidth="1"/>
    <col min="8" max="8" width="11.42578125" style="1" customWidth="1"/>
    <col min="9" max="9" width="2.85546875" style="1" customWidth="1"/>
    <col min="10" max="11" width="9.140625" style="1" hidden="1" customWidth="1"/>
    <col min="12" max="12" width="11.42578125" style="1" hidden="1" customWidth="1"/>
    <col min="13" max="13" width="2.85546875" style="1" hidden="1" customWidth="1"/>
    <col min="14" max="14" width="11.28515625" style="1" hidden="1" customWidth="1"/>
    <col min="15" max="15" width="2.85546875" style="1" hidden="1" customWidth="1"/>
    <col min="16" max="16" width="42.85546875" style="1" hidden="1" customWidth="1"/>
    <col min="17" max="16384" width="9.140625" style="1" hidden="1"/>
  </cols>
  <sheetData>
    <row r="1" spans="1:16" x14ac:dyDescent="0.25">
      <c r="A1" s="55"/>
      <c r="B1" s="55"/>
      <c r="C1" s="55"/>
      <c r="D1" s="55"/>
      <c r="E1" s="55"/>
      <c r="F1" s="55"/>
      <c r="G1" s="55"/>
      <c r="H1" s="55"/>
      <c r="I1" s="55"/>
    </row>
    <row r="2" spans="1:16" x14ac:dyDescent="0.25">
      <c r="A2" s="55"/>
      <c r="B2" s="189" t="s">
        <v>46</v>
      </c>
      <c r="C2" s="191"/>
      <c r="D2" s="55"/>
      <c r="E2" s="140" t="s">
        <v>92</v>
      </c>
      <c r="F2" s="141"/>
      <c r="G2" s="141"/>
      <c r="H2" s="142"/>
      <c r="I2" s="55"/>
    </row>
    <row r="3" spans="1:16" x14ac:dyDescent="0.25">
      <c r="A3" s="55"/>
      <c r="B3" s="192"/>
      <c r="C3" s="194"/>
      <c r="D3" s="55"/>
      <c r="E3" s="143"/>
      <c r="F3" s="144"/>
      <c r="G3" s="144"/>
      <c r="H3" s="145"/>
      <c r="I3" s="55"/>
      <c r="L3" s="30" t="str">
        <f>IF($L4&gt;=0,TEXT($L$4,"£#.00"),TEXT(($L$4*-1),"£#.00"))</f>
        <v>£.00</v>
      </c>
      <c r="P3" s="1" t="s">
        <v>68</v>
      </c>
    </row>
    <row r="4" spans="1:16" x14ac:dyDescent="0.25">
      <c r="A4" s="55"/>
      <c r="B4" s="55"/>
      <c r="C4" s="55"/>
      <c r="D4" s="55"/>
      <c r="E4" s="143"/>
      <c r="F4" s="144"/>
      <c r="G4" s="144"/>
      <c r="H4" s="145"/>
      <c r="I4" s="55"/>
      <c r="L4" s="84">
        <f>SUM($H$11:$H$49)</f>
        <v>0</v>
      </c>
      <c r="P4" s="1" t="str">
        <f>_xlfn.CONCAT("Your total paid to subcontractors is ", $L$3, " less than the calculated total.")</f>
        <v>Your total paid to subcontractors is £.00 less than the calculated total.</v>
      </c>
    </row>
    <row r="5" spans="1:16" x14ac:dyDescent="0.25">
      <c r="A5" s="55"/>
      <c r="B5" s="55"/>
      <c r="C5" s="55"/>
      <c r="D5" s="55"/>
      <c r="E5" s="143"/>
      <c r="F5" s="144"/>
      <c r="G5" s="144"/>
      <c r="H5" s="145"/>
      <c r="I5" s="55"/>
      <c r="P5" s="1" t="str">
        <f>_xlfn.CONCAT("Your total paid to subcontractors is ", $L$3, " more than the calculated total.")</f>
        <v>Your total paid to subcontractors is £.00 more than the calculated total.</v>
      </c>
    </row>
    <row r="6" spans="1:16" x14ac:dyDescent="0.25">
      <c r="A6" s="55"/>
      <c r="B6" s="55"/>
      <c r="C6" s="55"/>
      <c r="D6" s="55"/>
      <c r="E6" s="143"/>
      <c r="F6" s="144"/>
      <c r="G6" s="144"/>
      <c r="H6" s="145"/>
      <c r="I6" s="55"/>
    </row>
    <row r="7" spans="1:16" x14ac:dyDescent="0.25">
      <c r="A7" s="55"/>
      <c r="B7" s="55"/>
      <c r="C7" s="55"/>
      <c r="D7" s="55"/>
      <c r="E7" s="146"/>
      <c r="F7" s="147"/>
      <c r="G7" s="147"/>
      <c r="H7" s="148"/>
      <c r="I7" s="55"/>
      <c r="L7" s="30">
        <f>COUNTIF($L$11:$L$49, "X")</f>
        <v>0</v>
      </c>
      <c r="N7" s="30">
        <f>MAX($N$11:$N$49)</f>
        <v>3</v>
      </c>
      <c r="P7" s="30" t="str">
        <f>IF($L$4=0, $P$3, IF($L$4&gt;0, $P$4, IF($L$4&lt;0, $P$5, "")))</f>
        <v>Your total paid to subcontractors is the same as the calculated total.</v>
      </c>
    </row>
    <row r="8" spans="1:16" x14ac:dyDescent="0.25">
      <c r="A8" s="55"/>
      <c r="B8" s="56" t="str">
        <f>IF($L$7=0, "", "Duplicates")</f>
        <v/>
      </c>
      <c r="C8" s="71" t="s">
        <v>45</v>
      </c>
      <c r="D8" s="55"/>
      <c r="E8" s="55"/>
      <c r="F8" s="55"/>
      <c r="G8" s="55"/>
      <c r="H8" s="55"/>
      <c r="I8" s="55"/>
    </row>
    <row r="9" spans="1:16" x14ac:dyDescent="0.25">
      <c r="A9" s="55"/>
      <c r="B9" s="34" t="s">
        <v>69</v>
      </c>
      <c r="C9" s="35" t="s">
        <v>44</v>
      </c>
      <c r="D9" s="55"/>
      <c r="E9" s="36" t="s">
        <v>7</v>
      </c>
      <c r="F9" s="37" t="s">
        <v>8</v>
      </c>
      <c r="G9" s="55"/>
      <c r="H9" s="40" t="s">
        <v>9</v>
      </c>
      <c r="I9" s="55"/>
    </row>
    <row r="10" spans="1:16" x14ac:dyDescent="0.25">
      <c r="A10" s="55"/>
      <c r="B10" s="46"/>
      <c r="C10" s="47"/>
      <c r="D10" s="55"/>
      <c r="E10" s="38"/>
      <c r="F10" s="39"/>
      <c r="G10" s="55"/>
      <c r="H10" s="41"/>
      <c r="I10" s="55"/>
      <c r="L10" s="7" t="s">
        <v>55</v>
      </c>
      <c r="N10" s="7" t="s">
        <v>56</v>
      </c>
    </row>
    <row r="11" spans="1:16" x14ac:dyDescent="0.25">
      <c r="A11" s="55"/>
      <c r="B11" s="48" t="s">
        <v>99</v>
      </c>
      <c r="C11" s="49">
        <v>20</v>
      </c>
      <c r="D11" s="55"/>
      <c r="E11" s="31">
        <f>IF($B11="", "", SUMIF(Expenses!$F$11:$F$2510, $B11, Expenses!$G$11:$G$2510))</f>
        <v>0.62499999999999967</v>
      </c>
      <c r="F11" s="68">
        <f>IF($B11="", "", SUMIF(Expenses!$F$11:$F$2510, $B11, Expenses!$H$11:$H$2510))</f>
        <v>299.99999999999983</v>
      </c>
      <c r="G11" s="55"/>
      <c r="H11" s="68">
        <f>IF($B11="", "", SUMIF(Expenses!$F$11:$F$2510, $B11, Expenses!$M$11:$M$2510)-$F11)</f>
        <v>0</v>
      </c>
      <c r="I11" s="55"/>
      <c r="L11" s="14" t="str">
        <f>IF($B11="", "", IF(COUNTIF($B$11:$B$49, $B11)&gt;1, "X", ""))</f>
        <v/>
      </c>
      <c r="N11" s="14">
        <f>IF($H11="", "", COUNTIF($H$11:$H$49, "&lt;"&amp;$H11)+1+COUNTIF($H$11:$H11, $H11)-1)</f>
        <v>1</v>
      </c>
    </row>
    <row r="12" spans="1:16" x14ac:dyDescent="0.25">
      <c r="A12" s="55"/>
      <c r="B12" s="50" t="s">
        <v>100</v>
      </c>
      <c r="C12" s="51">
        <v>21</v>
      </c>
      <c r="D12" s="55"/>
      <c r="E12" s="32">
        <f>IF($B12="", "", SUMIF(Expenses!$F$11:$F$2510, $B12, Expenses!$G$11:$G$2510))</f>
        <v>0.41666666666666663</v>
      </c>
      <c r="F12" s="69">
        <f>IF($B12="", "", SUMIF(Expenses!$F$11:$F$2510, $B12, Expenses!$H$11:$H$2510))</f>
        <v>210</v>
      </c>
      <c r="G12" s="55"/>
      <c r="H12" s="69">
        <f>IF($B12="", "", SUMIF(Expenses!$F$11:$F$2510, $B12, Expenses!$M$11:$M$2510)-$F12)</f>
        <v>0</v>
      </c>
      <c r="I12" s="55"/>
      <c r="L12" s="19" t="str">
        <f t="shared" ref="L12:L49" si="0">IF($B12="", "", IF(COUNTIF($B$11:$B$49, $B12)&gt;1, "X", ""))</f>
        <v/>
      </c>
      <c r="N12" s="19">
        <f>IF($H12="", "", COUNTIF($H$11:$H$49, "&lt;"&amp;$H12)+1+COUNTIF($H$11:$H12, $H12)-1)</f>
        <v>2</v>
      </c>
    </row>
    <row r="13" spans="1:16" x14ac:dyDescent="0.25">
      <c r="A13" s="55"/>
      <c r="B13" s="50" t="s">
        <v>101</v>
      </c>
      <c r="C13" s="51">
        <v>22</v>
      </c>
      <c r="D13" s="55"/>
      <c r="E13" s="32">
        <f>IF($B13="", "", SUMIF(Expenses!$F$11:$F$2510, $B13, Expenses!$G$11:$G$2510))</f>
        <v>0.45833333333333365</v>
      </c>
      <c r="F13" s="69">
        <f>IF($B13="", "", SUMIF(Expenses!$F$11:$F$2510, $B13, Expenses!$H$11:$H$2510))</f>
        <v>242.00000000000017</v>
      </c>
      <c r="G13" s="55"/>
      <c r="H13" s="69">
        <f>IF($B13="", "", SUMIF(Expenses!$F$11:$F$2510, $B13, Expenses!$M$11:$M$2510)-$F13)</f>
        <v>0</v>
      </c>
      <c r="I13" s="55"/>
      <c r="L13" s="19" t="str">
        <f t="shared" si="0"/>
        <v/>
      </c>
      <c r="N13" s="19">
        <f>IF($H13="", "", COUNTIF($H$11:$H$49, "&lt;"&amp;$H13)+1+COUNTIF($H$11:$H13, $H13)-1)</f>
        <v>3</v>
      </c>
    </row>
    <row r="14" spans="1:16" x14ac:dyDescent="0.25">
      <c r="A14" s="55"/>
      <c r="B14" s="121"/>
      <c r="C14" s="122"/>
      <c r="D14" s="55"/>
      <c r="E14" s="32" t="str">
        <f>IF($B14="", "", SUMIF(Expenses!$F$11:$F$2510, $B14, Expenses!$G$11:$G$2510))</f>
        <v/>
      </c>
      <c r="F14" s="69" t="str">
        <f>IF($B14="", "", SUMIF(Expenses!$F$11:$F$2510, $B14, Expenses!$H$11:$H$2510))</f>
        <v/>
      </c>
      <c r="G14" s="55"/>
      <c r="H14" s="69" t="str">
        <f>IF($B14="", "", SUMIF(Expenses!$F$11:$F$2510, $B14, Expenses!$M$11:$M$2510)-$F14)</f>
        <v/>
      </c>
      <c r="I14" s="55"/>
      <c r="L14" s="19" t="str">
        <f t="shared" si="0"/>
        <v/>
      </c>
      <c r="N14" s="19" t="str">
        <f>IF($H14="", "", COUNTIF($H$11:$H$49, "&lt;"&amp;$H14)+1+COUNTIF($H$11:$H14, $H14)-1)</f>
        <v/>
      </c>
    </row>
    <row r="15" spans="1:16" x14ac:dyDescent="0.25">
      <c r="A15" s="55"/>
      <c r="B15" s="123"/>
      <c r="C15" s="124"/>
      <c r="D15" s="55"/>
      <c r="E15" s="32" t="str">
        <f>IF($B15="", "", SUMIF(Expenses!$F$11:$F$2510, $B15, Expenses!$G$11:$G$2510))</f>
        <v/>
      </c>
      <c r="F15" s="69" t="str">
        <f>IF($B15="", "", SUMIF(Expenses!$F$11:$F$2510, $B15, Expenses!$H$11:$H$2510))</f>
        <v/>
      </c>
      <c r="G15" s="55"/>
      <c r="H15" s="69" t="str">
        <f>IF($B15="", "", SUMIF(Expenses!$F$11:$F$2510, $B15, Expenses!$M$11:$M$2510)-$F15)</f>
        <v/>
      </c>
      <c r="I15" s="55"/>
      <c r="L15" s="19" t="str">
        <f t="shared" si="0"/>
        <v/>
      </c>
      <c r="N15" s="19" t="str">
        <f>IF($H15="", "", COUNTIF($H$11:$H$49, "&lt;"&amp;$H15)+1+COUNTIF($H$11:$H15, $H15)-1)</f>
        <v/>
      </c>
    </row>
    <row r="16" spans="1:16" x14ac:dyDescent="0.25">
      <c r="A16" s="55"/>
      <c r="B16" s="123"/>
      <c r="C16" s="124"/>
      <c r="D16" s="55"/>
      <c r="E16" s="32" t="str">
        <f>IF($B16="", "", SUMIF(Expenses!$F$11:$F$2510, $B16, Expenses!$G$11:$G$2510))</f>
        <v/>
      </c>
      <c r="F16" s="69" t="str">
        <f>IF($B16="", "", SUMIF(Expenses!$F$11:$F$2510, $B16, Expenses!$H$11:$H$2510))</f>
        <v/>
      </c>
      <c r="G16" s="55"/>
      <c r="H16" s="69" t="str">
        <f>IF($B16="", "", SUMIF(Expenses!$F$11:$F$2510, $B16, Expenses!$M$11:$M$2510)-$F16)</f>
        <v/>
      </c>
      <c r="I16" s="55"/>
      <c r="L16" s="19" t="str">
        <f t="shared" si="0"/>
        <v/>
      </c>
      <c r="N16" s="19" t="str">
        <f>IF($H16="", "", COUNTIF($H$11:$H$49, "&lt;"&amp;$H16)+1+COUNTIF($H$11:$H16, $H16)-1)</f>
        <v/>
      </c>
    </row>
    <row r="17" spans="1:14" x14ac:dyDescent="0.25">
      <c r="A17" s="55"/>
      <c r="B17" s="123"/>
      <c r="C17" s="124"/>
      <c r="D17" s="55"/>
      <c r="E17" s="32" t="str">
        <f>IF($B17="", "", SUMIF(Expenses!$F$11:$F$2510, $B17, Expenses!$G$11:$G$2510))</f>
        <v/>
      </c>
      <c r="F17" s="69" t="str">
        <f>IF($B17="", "", SUMIF(Expenses!$F$11:$F$2510, $B17, Expenses!$H$11:$H$2510))</f>
        <v/>
      </c>
      <c r="G17" s="55"/>
      <c r="H17" s="69" t="str">
        <f>IF($B17="", "", SUMIF(Expenses!$F$11:$F$2510, $B17, Expenses!$M$11:$M$2510)-$F17)</f>
        <v/>
      </c>
      <c r="I17" s="55"/>
      <c r="L17" s="19" t="str">
        <f t="shared" si="0"/>
        <v/>
      </c>
      <c r="N17" s="19" t="str">
        <f>IF($H17="", "", COUNTIF($H$11:$H$49, "&lt;"&amp;$H17)+1+COUNTIF($H$11:$H17, $H17)-1)</f>
        <v/>
      </c>
    </row>
    <row r="18" spans="1:14" x14ac:dyDescent="0.25">
      <c r="A18" s="55"/>
      <c r="B18" s="123"/>
      <c r="C18" s="124"/>
      <c r="D18" s="55"/>
      <c r="E18" s="32" t="str">
        <f>IF($B18="", "", SUMIF(Expenses!$F$11:$F$2510, $B18, Expenses!$G$11:$G$2510))</f>
        <v/>
      </c>
      <c r="F18" s="69" t="str">
        <f>IF($B18="", "", SUMIF(Expenses!$F$11:$F$2510, $B18, Expenses!$H$11:$H$2510))</f>
        <v/>
      </c>
      <c r="G18" s="55"/>
      <c r="H18" s="69" t="str">
        <f>IF($B18="", "", SUMIF(Expenses!$F$11:$F$2510, $B18, Expenses!$M$11:$M$2510)-$F18)</f>
        <v/>
      </c>
      <c r="I18" s="55"/>
      <c r="L18" s="19" t="str">
        <f t="shared" si="0"/>
        <v/>
      </c>
      <c r="N18" s="19" t="str">
        <f>IF($H18="", "", COUNTIF($H$11:$H$49, "&lt;"&amp;$H18)+1+COUNTIF($H$11:$H18, $H18)-1)</f>
        <v/>
      </c>
    </row>
    <row r="19" spans="1:14" x14ac:dyDescent="0.25">
      <c r="A19" s="55"/>
      <c r="B19" s="123"/>
      <c r="C19" s="124"/>
      <c r="D19" s="55"/>
      <c r="E19" s="32" t="str">
        <f>IF($B19="", "", SUMIF(Expenses!$F$11:$F$2510, $B19, Expenses!$G$11:$G$2510))</f>
        <v/>
      </c>
      <c r="F19" s="69" t="str">
        <f>IF($B19="", "", SUMIF(Expenses!$F$11:$F$2510, $B19, Expenses!$H$11:$H$2510))</f>
        <v/>
      </c>
      <c r="G19" s="55"/>
      <c r="H19" s="69" t="str">
        <f>IF($B19="", "", SUMIF(Expenses!$F$11:$F$2510, $B19, Expenses!$M$11:$M$2510)-$F19)</f>
        <v/>
      </c>
      <c r="I19" s="55"/>
      <c r="L19" s="19" t="str">
        <f t="shared" si="0"/>
        <v/>
      </c>
      <c r="N19" s="19" t="str">
        <f>IF($H19="", "", COUNTIF($H$11:$H$49, "&lt;"&amp;$H19)+1+COUNTIF($H$11:$H19, $H19)-1)</f>
        <v/>
      </c>
    </row>
    <row r="20" spans="1:14" x14ac:dyDescent="0.25">
      <c r="A20" s="55"/>
      <c r="B20" s="123"/>
      <c r="C20" s="124"/>
      <c r="D20" s="55"/>
      <c r="E20" s="32" t="str">
        <f>IF($B20="", "", SUMIF(Expenses!$F$11:$F$2510, $B20, Expenses!$G$11:$G$2510))</f>
        <v/>
      </c>
      <c r="F20" s="69" t="str">
        <f>IF($B20="", "", SUMIF(Expenses!$F$11:$F$2510, $B20, Expenses!$H$11:$H$2510))</f>
        <v/>
      </c>
      <c r="G20" s="55"/>
      <c r="H20" s="69" t="str">
        <f>IF($B20="", "", SUMIF(Expenses!$F$11:$F$2510, $B20, Expenses!$M$11:$M$2510)-$F20)</f>
        <v/>
      </c>
      <c r="I20" s="55"/>
      <c r="L20" s="19" t="str">
        <f t="shared" si="0"/>
        <v/>
      </c>
      <c r="N20" s="19" t="str">
        <f>IF($H20="", "", COUNTIF($H$11:$H$49, "&lt;"&amp;$H20)+1+COUNTIF($H$11:$H20, $H20)-1)</f>
        <v/>
      </c>
    </row>
    <row r="21" spans="1:14" x14ac:dyDescent="0.25">
      <c r="A21" s="55"/>
      <c r="B21" s="123"/>
      <c r="C21" s="124"/>
      <c r="D21" s="55"/>
      <c r="E21" s="32" t="str">
        <f>IF($B21="", "", SUMIF(Expenses!$F$11:$F$2510, $B21, Expenses!$G$11:$G$2510))</f>
        <v/>
      </c>
      <c r="F21" s="69" t="str">
        <f>IF($B21="", "", SUMIF(Expenses!$F$11:$F$2510, $B21, Expenses!$H$11:$H$2510))</f>
        <v/>
      </c>
      <c r="G21" s="55"/>
      <c r="H21" s="69" t="str">
        <f>IF($B21="", "", SUMIF(Expenses!$F$11:$F$2510, $B21, Expenses!$M$11:$M$2510)-$F21)</f>
        <v/>
      </c>
      <c r="I21" s="55"/>
      <c r="L21" s="19" t="str">
        <f t="shared" si="0"/>
        <v/>
      </c>
      <c r="N21" s="19" t="str">
        <f>IF($H21="", "", COUNTIF($H$11:$H$49, "&lt;"&amp;$H21)+1+COUNTIF($H$11:$H21, $H21)-1)</f>
        <v/>
      </c>
    </row>
    <row r="22" spans="1:14" x14ac:dyDescent="0.25">
      <c r="A22" s="55"/>
      <c r="B22" s="123"/>
      <c r="C22" s="124"/>
      <c r="D22" s="55"/>
      <c r="E22" s="32" t="str">
        <f>IF($B22="", "", SUMIF(Expenses!$F$11:$F$2510, $B22, Expenses!$G$11:$G$2510))</f>
        <v/>
      </c>
      <c r="F22" s="69" t="str">
        <f>IF($B22="", "", SUMIF(Expenses!$F$11:$F$2510, $B22, Expenses!$H$11:$H$2510))</f>
        <v/>
      </c>
      <c r="G22" s="55"/>
      <c r="H22" s="69" t="str">
        <f>IF($B22="", "", SUMIF(Expenses!$F$11:$F$2510, $B22, Expenses!$M$11:$M$2510)-$F22)</f>
        <v/>
      </c>
      <c r="I22" s="55"/>
      <c r="L22" s="19" t="str">
        <f t="shared" si="0"/>
        <v/>
      </c>
      <c r="N22" s="19" t="str">
        <f>IF($H22="", "", COUNTIF($H$11:$H$49, "&lt;"&amp;$H22)+1+COUNTIF($H$11:$H22, $H22)-1)</f>
        <v/>
      </c>
    </row>
    <row r="23" spans="1:14" x14ac:dyDescent="0.25">
      <c r="A23" s="55"/>
      <c r="B23" s="123"/>
      <c r="C23" s="124"/>
      <c r="D23" s="55"/>
      <c r="E23" s="32" t="str">
        <f>IF($B23="", "", SUMIF(Expenses!$F$11:$F$2510, $B23, Expenses!$G$11:$G$2510))</f>
        <v/>
      </c>
      <c r="F23" s="69" t="str">
        <f>IF($B23="", "", SUMIF(Expenses!$F$11:$F$2510, $B23, Expenses!$H$11:$H$2510))</f>
        <v/>
      </c>
      <c r="G23" s="55"/>
      <c r="H23" s="69" t="str">
        <f>IF($B23="", "", SUMIF(Expenses!$F$11:$F$2510, $B23, Expenses!$M$11:$M$2510)-$F23)</f>
        <v/>
      </c>
      <c r="I23" s="55"/>
      <c r="L23" s="19" t="str">
        <f t="shared" si="0"/>
        <v/>
      </c>
      <c r="N23" s="19" t="str">
        <f>IF($H23="", "", COUNTIF($H$11:$H$49, "&lt;"&amp;$H23)+1+COUNTIF($H$11:$H23, $H23)-1)</f>
        <v/>
      </c>
    </row>
    <row r="24" spans="1:14" x14ac:dyDescent="0.25">
      <c r="A24" s="55"/>
      <c r="B24" s="123"/>
      <c r="C24" s="124"/>
      <c r="D24" s="55"/>
      <c r="E24" s="32" t="str">
        <f>IF($B24="", "", SUMIF(Expenses!$F$11:$F$2510, $B24, Expenses!$G$11:$G$2510))</f>
        <v/>
      </c>
      <c r="F24" s="69" t="str">
        <f>IF($B24="", "", SUMIF(Expenses!$F$11:$F$2510, $B24, Expenses!$H$11:$H$2510))</f>
        <v/>
      </c>
      <c r="G24" s="55"/>
      <c r="H24" s="69" t="str">
        <f>IF($B24="", "", SUMIF(Expenses!$F$11:$F$2510, $B24, Expenses!$M$11:$M$2510)-$F24)</f>
        <v/>
      </c>
      <c r="I24" s="55"/>
      <c r="L24" s="19" t="str">
        <f t="shared" si="0"/>
        <v/>
      </c>
      <c r="N24" s="19" t="str">
        <f>IF($H24="", "", COUNTIF($H$11:$H$49, "&lt;"&amp;$H24)+1+COUNTIF($H$11:$H24, $H24)-1)</f>
        <v/>
      </c>
    </row>
    <row r="25" spans="1:14" x14ac:dyDescent="0.25">
      <c r="A25" s="55"/>
      <c r="B25" s="123"/>
      <c r="C25" s="124"/>
      <c r="D25" s="55"/>
      <c r="E25" s="32" t="str">
        <f>IF($B25="", "", SUMIF(Expenses!$F$11:$F$2510, $B25, Expenses!$G$11:$G$2510))</f>
        <v/>
      </c>
      <c r="F25" s="69" t="str">
        <f>IF($B25="", "", SUMIF(Expenses!$F$11:$F$2510, $B25, Expenses!$H$11:$H$2510))</f>
        <v/>
      </c>
      <c r="G25" s="55"/>
      <c r="H25" s="69" t="str">
        <f>IF($B25="", "", SUMIF(Expenses!$F$11:$F$2510, $B25, Expenses!$M$11:$M$2510)-$F25)</f>
        <v/>
      </c>
      <c r="I25" s="55"/>
      <c r="L25" s="19" t="str">
        <f t="shared" si="0"/>
        <v/>
      </c>
      <c r="N25" s="19" t="str">
        <f>IF($H25="", "", COUNTIF($H$11:$H$49, "&lt;"&amp;$H25)+1+COUNTIF($H$11:$H25, $H25)-1)</f>
        <v/>
      </c>
    </row>
    <row r="26" spans="1:14" x14ac:dyDescent="0.25">
      <c r="A26" s="55"/>
      <c r="B26" s="123"/>
      <c r="C26" s="124"/>
      <c r="D26" s="55"/>
      <c r="E26" s="32" t="str">
        <f>IF($B26="", "", SUMIF(Expenses!$F$11:$F$2510, $B26, Expenses!$G$11:$G$2510))</f>
        <v/>
      </c>
      <c r="F26" s="69" t="str">
        <f>IF($B26="", "", SUMIF(Expenses!$F$11:$F$2510, $B26, Expenses!$H$11:$H$2510))</f>
        <v/>
      </c>
      <c r="G26" s="55"/>
      <c r="H26" s="69" t="str">
        <f>IF($B26="", "", SUMIF(Expenses!$F$11:$F$2510, $B26, Expenses!$M$11:$M$2510)-$F26)</f>
        <v/>
      </c>
      <c r="I26" s="55"/>
      <c r="L26" s="19" t="str">
        <f t="shared" si="0"/>
        <v/>
      </c>
      <c r="N26" s="19" t="str">
        <f>IF($H26="", "", COUNTIF($H$11:$H$49, "&lt;"&amp;$H26)+1+COUNTIF($H$11:$H26, $H26)-1)</f>
        <v/>
      </c>
    </row>
    <row r="27" spans="1:14" x14ac:dyDescent="0.25">
      <c r="A27" s="55"/>
      <c r="B27" s="123"/>
      <c r="C27" s="124"/>
      <c r="D27" s="55"/>
      <c r="E27" s="32" t="str">
        <f>IF($B27="", "", SUMIF(Expenses!$F$11:$F$2510, $B27, Expenses!$G$11:$G$2510))</f>
        <v/>
      </c>
      <c r="F27" s="69" t="str">
        <f>IF($B27="", "", SUMIF(Expenses!$F$11:$F$2510, $B27, Expenses!$H$11:$H$2510))</f>
        <v/>
      </c>
      <c r="G27" s="55"/>
      <c r="H27" s="69" t="str">
        <f>IF($B27="", "", SUMIF(Expenses!$F$11:$F$2510, $B27, Expenses!$M$11:$M$2510)-$F27)</f>
        <v/>
      </c>
      <c r="I27" s="55"/>
      <c r="L27" s="19" t="str">
        <f t="shared" si="0"/>
        <v/>
      </c>
      <c r="N27" s="19" t="str">
        <f>IF($H27="", "", COUNTIF($H$11:$H$49, "&lt;"&amp;$H27)+1+COUNTIF($H$11:$H27, $H27)-1)</f>
        <v/>
      </c>
    </row>
    <row r="28" spans="1:14" x14ac:dyDescent="0.25">
      <c r="A28" s="55"/>
      <c r="B28" s="123"/>
      <c r="C28" s="124"/>
      <c r="D28" s="55"/>
      <c r="E28" s="32" t="str">
        <f>IF($B28="", "", SUMIF(Expenses!$F$11:$F$2510, $B28, Expenses!$G$11:$G$2510))</f>
        <v/>
      </c>
      <c r="F28" s="69" t="str">
        <f>IF($B28="", "", SUMIF(Expenses!$F$11:$F$2510, $B28, Expenses!$H$11:$H$2510))</f>
        <v/>
      </c>
      <c r="G28" s="55"/>
      <c r="H28" s="69" t="str">
        <f>IF($B28="", "", SUMIF(Expenses!$F$11:$F$2510, $B28, Expenses!$M$11:$M$2510)-$F28)</f>
        <v/>
      </c>
      <c r="I28" s="55"/>
      <c r="L28" s="19" t="str">
        <f t="shared" si="0"/>
        <v/>
      </c>
      <c r="N28" s="19" t="str">
        <f>IF($H28="", "", COUNTIF($H$11:$H$49, "&lt;"&amp;$H28)+1+COUNTIF($H$11:$H28, $H28)-1)</f>
        <v/>
      </c>
    </row>
    <row r="29" spans="1:14" x14ac:dyDescent="0.25">
      <c r="A29" s="55"/>
      <c r="B29" s="123"/>
      <c r="C29" s="124"/>
      <c r="D29" s="55"/>
      <c r="E29" s="32" t="str">
        <f>IF($B29="", "", SUMIF(Expenses!$F$11:$F$2510, $B29, Expenses!$G$11:$G$2510))</f>
        <v/>
      </c>
      <c r="F29" s="69" t="str">
        <f>IF($B29="", "", SUMIF(Expenses!$F$11:$F$2510, $B29, Expenses!$H$11:$H$2510))</f>
        <v/>
      </c>
      <c r="G29" s="55"/>
      <c r="H29" s="69" t="str">
        <f>IF($B29="", "", SUMIF(Expenses!$F$11:$F$2510, $B29, Expenses!$M$11:$M$2510)-$F29)</f>
        <v/>
      </c>
      <c r="I29" s="55"/>
      <c r="L29" s="19" t="str">
        <f t="shared" si="0"/>
        <v/>
      </c>
      <c r="N29" s="19" t="str">
        <f>IF($H29="", "", COUNTIF($H$11:$H$49, "&lt;"&amp;$H29)+1+COUNTIF($H$11:$H29, $H29)-1)</f>
        <v/>
      </c>
    </row>
    <row r="30" spans="1:14" x14ac:dyDescent="0.25">
      <c r="A30" s="55"/>
      <c r="B30" s="123"/>
      <c r="C30" s="124"/>
      <c r="D30" s="55"/>
      <c r="E30" s="32" t="str">
        <f>IF($B30="", "", SUMIF(Expenses!$F$11:$F$2510, $B30, Expenses!$G$11:$G$2510))</f>
        <v/>
      </c>
      <c r="F30" s="69" t="str">
        <f>IF($B30="", "", SUMIF(Expenses!$F$11:$F$2510, $B30, Expenses!$H$11:$H$2510))</f>
        <v/>
      </c>
      <c r="G30" s="55"/>
      <c r="H30" s="69" t="str">
        <f>IF($B30="", "", SUMIF(Expenses!$F$11:$F$2510, $B30, Expenses!$M$11:$M$2510)-$F30)</f>
        <v/>
      </c>
      <c r="I30" s="55"/>
      <c r="L30" s="19" t="str">
        <f t="shared" si="0"/>
        <v/>
      </c>
      <c r="N30" s="19" t="str">
        <f>IF($H30="", "", COUNTIF($H$11:$H$49, "&lt;"&amp;$H30)+1+COUNTIF($H$11:$H30, $H30)-1)</f>
        <v/>
      </c>
    </row>
    <row r="31" spans="1:14" x14ac:dyDescent="0.25">
      <c r="A31" s="55"/>
      <c r="B31" s="123"/>
      <c r="C31" s="124"/>
      <c r="D31" s="55"/>
      <c r="E31" s="32" t="str">
        <f>IF($B31="", "", SUMIF(Expenses!$F$11:$F$2510, $B31, Expenses!$G$11:$G$2510))</f>
        <v/>
      </c>
      <c r="F31" s="69" t="str">
        <f>IF($B31="", "", SUMIF(Expenses!$F$11:$F$2510, $B31, Expenses!$H$11:$H$2510))</f>
        <v/>
      </c>
      <c r="G31" s="55"/>
      <c r="H31" s="69" t="str">
        <f>IF($B31="", "", SUMIF(Expenses!$F$11:$F$2510, $B31, Expenses!$M$11:$M$2510)-$F31)</f>
        <v/>
      </c>
      <c r="I31" s="55"/>
      <c r="L31" s="19" t="str">
        <f t="shared" si="0"/>
        <v/>
      </c>
      <c r="N31" s="19" t="str">
        <f>IF($H31="", "", COUNTIF($H$11:$H$49, "&lt;"&amp;$H31)+1+COUNTIF($H$11:$H31, $H31)-1)</f>
        <v/>
      </c>
    </row>
    <row r="32" spans="1:14" x14ac:dyDescent="0.25">
      <c r="A32" s="55"/>
      <c r="B32" s="123"/>
      <c r="C32" s="124"/>
      <c r="D32" s="55"/>
      <c r="E32" s="32" t="str">
        <f>IF($B32="", "", SUMIF(Expenses!$F$11:$F$2510, $B32, Expenses!$G$11:$G$2510))</f>
        <v/>
      </c>
      <c r="F32" s="69" t="str">
        <f>IF($B32="", "", SUMIF(Expenses!$F$11:$F$2510, $B32, Expenses!$H$11:$H$2510))</f>
        <v/>
      </c>
      <c r="G32" s="55"/>
      <c r="H32" s="69" t="str">
        <f>IF($B32="", "", SUMIF(Expenses!$F$11:$F$2510, $B32, Expenses!$M$11:$M$2510)-$F32)</f>
        <v/>
      </c>
      <c r="I32" s="55"/>
      <c r="L32" s="19" t="str">
        <f t="shared" si="0"/>
        <v/>
      </c>
      <c r="N32" s="19" t="str">
        <f>IF($H32="", "", COUNTIF($H$11:$H$49, "&lt;"&amp;$H32)+1+COUNTIF($H$11:$H32, $H32)-1)</f>
        <v/>
      </c>
    </row>
    <row r="33" spans="1:14" x14ac:dyDescent="0.25">
      <c r="A33" s="55"/>
      <c r="B33" s="123"/>
      <c r="C33" s="124"/>
      <c r="D33" s="55"/>
      <c r="E33" s="32" t="str">
        <f>IF($B33="", "", SUMIF(Expenses!$F$11:$F$2510, $B33, Expenses!$G$11:$G$2510))</f>
        <v/>
      </c>
      <c r="F33" s="69" t="str">
        <f>IF($B33="", "", SUMIF(Expenses!$F$11:$F$2510, $B33, Expenses!$H$11:$H$2510))</f>
        <v/>
      </c>
      <c r="G33" s="55"/>
      <c r="H33" s="69" t="str">
        <f>IF($B33="", "", SUMIF(Expenses!$F$11:$F$2510, $B33, Expenses!$M$11:$M$2510)-$F33)</f>
        <v/>
      </c>
      <c r="I33" s="55"/>
      <c r="L33" s="19" t="str">
        <f t="shared" si="0"/>
        <v/>
      </c>
      <c r="N33" s="19" t="str">
        <f>IF($H33="", "", COUNTIF($H$11:$H$49, "&lt;"&amp;$H33)+1+COUNTIF($H$11:$H33, $H33)-1)</f>
        <v/>
      </c>
    </row>
    <row r="34" spans="1:14" x14ac:dyDescent="0.25">
      <c r="A34" s="55"/>
      <c r="B34" s="123"/>
      <c r="C34" s="124"/>
      <c r="D34" s="55"/>
      <c r="E34" s="32" t="str">
        <f>IF($B34="", "", SUMIF(Expenses!$F$11:$F$2510, $B34, Expenses!$G$11:$G$2510))</f>
        <v/>
      </c>
      <c r="F34" s="69" t="str">
        <f>IF($B34="", "", SUMIF(Expenses!$F$11:$F$2510, $B34, Expenses!$H$11:$H$2510))</f>
        <v/>
      </c>
      <c r="G34" s="55"/>
      <c r="H34" s="69" t="str">
        <f>IF($B34="", "", SUMIF(Expenses!$F$11:$F$2510, $B34, Expenses!$M$11:$M$2510)-$F34)</f>
        <v/>
      </c>
      <c r="I34" s="55"/>
      <c r="L34" s="19" t="str">
        <f t="shared" si="0"/>
        <v/>
      </c>
      <c r="N34" s="19" t="str">
        <f>IF($H34="", "", COUNTIF($H$11:$H$49, "&lt;"&amp;$H34)+1+COUNTIF($H$11:$H34, $H34)-1)</f>
        <v/>
      </c>
    </row>
    <row r="35" spans="1:14" x14ac:dyDescent="0.25">
      <c r="A35" s="55"/>
      <c r="B35" s="123"/>
      <c r="C35" s="124"/>
      <c r="D35" s="55"/>
      <c r="E35" s="32" t="str">
        <f>IF($B35="", "", SUMIF(Expenses!$F$11:$F$2510, $B35, Expenses!$G$11:$G$2510))</f>
        <v/>
      </c>
      <c r="F35" s="69" t="str">
        <f>IF($B35="", "", SUMIF(Expenses!$F$11:$F$2510, $B35, Expenses!$H$11:$H$2510))</f>
        <v/>
      </c>
      <c r="G35" s="55"/>
      <c r="H35" s="69" t="str">
        <f>IF($B35="", "", SUMIF(Expenses!$F$11:$F$2510, $B35, Expenses!$M$11:$M$2510)-$F35)</f>
        <v/>
      </c>
      <c r="I35" s="55"/>
      <c r="L35" s="19" t="str">
        <f t="shared" si="0"/>
        <v/>
      </c>
      <c r="N35" s="19" t="str">
        <f>IF($H35="", "", COUNTIF($H$11:$H$49, "&lt;"&amp;$H35)+1+COUNTIF($H$11:$H35, $H35)-1)</f>
        <v/>
      </c>
    </row>
    <row r="36" spans="1:14" x14ac:dyDescent="0.25">
      <c r="A36" s="55"/>
      <c r="B36" s="123"/>
      <c r="C36" s="124"/>
      <c r="D36" s="55"/>
      <c r="E36" s="32" t="str">
        <f>IF($B36="", "", SUMIF(Expenses!$F$11:$F$2510, $B36, Expenses!$G$11:$G$2510))</f>
        <v/>
      </c>
      <c r="F36" s="69" t="str">
        <f>IF($B36="", "", SUMIF(Expenses!$F$11:$F$2510, $B36, Expenses!$H$11:$H$2510))</f>
        <v/>
      </c>
      <c r="G36" s="55"/>
      <c r="H36" s="69" t="str">
        <f>IF($B36="", "", SUMIF(Expenses!$F$11:$F$2510, $B36, Expenses!$M$11:$M$2510)-$F36)</f>
        <v/>
      </c>
      <c r="I36" s="55"/>
      <c r="L36" s="19" t="str">
        <f t="shared" si="0"/>
        <v/>
      </c>
      <c r="N36" s="19" t="str">
        <f>IF($H36="", "", COUNTIF($H$11:$H$49, "&lt;"&amp;$H36)+1+COUNTIF($H$11:$H36, $H36)-1)</f>
        <v/>
      </c>
    </row>
    <row r="37" spans="1:14" x14ac:dyDescent="0.25">
      <c r="A37" s="55"/>
      <c r="B37" s="123"/>
      <c r="C37" s="124"/>
      <c r="D37" s="55"/>
      <c r="E37" s="32" t="str">
        <f>IF($B37="", "", SUMIF(Expenses!$F$11:$F$2510, $B37, Expenses!$G$11:$G$2510))</f>
        <v/>
      </c>
      <c r="F37" s="69" t="str">
        <f>IF($B37="", "", SUMIF(Expenses!$F$11:$F$2510, $B37, Expenses!$H$11:$H$2510))</f>
        <v/>
      </c>
      <c r="G37" s="55"/>
      <c r="H37" s="69" t="str">
        <f>IF($B37="", "", SUMIF(Expenses!$F$11:$F$2510, $B37, Expenses!$M$11:$M$2510)-$F37)</f>
        <v/>
      </c>
      <c r="I37" s="55"/>
      <c r="L37" s="19" t="str">
        <f t="shared" si="0"/>
        <v/>
      </c>
      <c r="N37" s="19" t="str">
        <f>IF($H37="", "", COUNTIF($H$11:$H$49, "&lt;"&amp;$H37)+1+COUNTIF($H$11:$H37, $H37)-1)</f>
        <v/>
      </c>
    </row>
    <row r="38" spans="1:14" x14ac:dyDescent="0.25">
      <c r="A38" s="55"/>
      <c r="B38" s="123"/>
      <c r="C38" s="124"/>
      <c r="D38" s="55"/>
      <c r="E38" s="32" t="str">
        <f>IF($B38="", "", SUMIF(Expenses!$F$11:$F$2510, $B38, Expenses!$G$11:$G$2510))</f>
        <v/>
      </c>
      <c r="F38" s="69" t="str">
        <f>IF($B38="", "", SUMIF(Expenses!$F$11:$F$2510, $B38, Expenses!$H$11:$H$2510))</f>
        <v/>
      </c>
      <c r="G38" s="55"/>
      <c r="H38" s="69" t="str">
        <f>IF($B38="", "", SUMIF(Expenses!$F$11:$F$2510, $B38, Expenses!$M$11:$M$2510)-$F38)</f>
        <v/>
      </c>
      <c r="I38" s="55"/>
      <c r="L38" s="19" t="str">
        <f t="shared" si="0"/>
        <v/>
      </c>
      <c r="N38" s="19" t="str">
        <f>IF($H38="", "", COUNTIF($H$11:$H$49, "&lt;"&amp;$H38)+1+COUNTIF($H$11:$H38, $H38)-1)</f>
        <v/>
      </c>
    </row>
    <row r="39" spans="1:14" x14ac:dyDescent="0.25">
      <c r="A39" s="55"/>
      <c r="B39" s="123"/>
      <c r="C39" s="124"/>
      <c r="D39" s="55"/>
      <c r="E39" s="32" t="str">
        <f>IF($B39="", "", SUMIF(Expenses!$F$11:$F$2510, $B39, Expenses!$G$11:$G$2510))</f>
        <v/>
      </c>
      <c r="F39" s="69" t="str">
        <f>IF($B39="", "", SUMIF(Expenses!$F$11:$F$2510, $B39, Expenses!$H$11:$H$2510))</f>
        <v/>
      </c>
      <c r="G39" s="55"/>
      <c r="H39" s="69" t="str">
        <f>IF($B39="", "", SUMIF(Expenses!$F$11:$F$2510, $B39, Expenses!$M$11:$M$2510)-$F39)</f>
        <v/>
      </c>
      <c r="I39" s="55"/>
      <c r="L39" s="19" t="str">
        <f t="shared" si="0"/>
        <v/>
      </c>
      <c r="N39" s="19" t="str">
        <f>IF($H39="", "", COUNTIF($H$11:$H$49, "&lt;"&amp;$H39)+1+COUNTIF($H$11:$H39, $H39)-1)</f>
        <v/>
      </c>
    </row>
    <row r="40" spans="1:14" x14ac:dyDescent="0.25">
      <c r="A40" s="55"/>
      <c r="B40" s="123"/>
      <c r="C40" s="124"/>
      <c r="D40" s="55"/>
      <c r="E40" s="32" t="str">
        <f>IF($B40="", "", SUMIF(Expenses!$F$11:$F$2510, $B40, Expenses!$G$11:$G$2510))</f>
        <v/>
      </c>
      <c r="F40" s="69" t="str">
        <f>IF($B40="", "", SUMIF(Expenses!$F$11:$F$2510, $B40, Expenses!$H$11:$H$2510))</f>
        <v/>
      </c>
      <c r="G40" s="55"/>
      <c r="H40" s="69" t="str">
        <f>IF($B40="", "", SUMIF(Expenses!$F$11:$F$2510, $B40, Expenses!$M$11:$M$2510)-$F40)</f>
        <v/>
      </c>
      <c r="I40" s="55"/>
      <c r="L40" s="19" t="str">
        <f t="shared" si="0"/>
        <v/>
      </c>
      <c r="N40" s="19" t="str">
        <f>IF($H40="", "", COUNTIF($H$11:$H$49, "&lt;"&amp;$H40)+1+COUNTIF($H$11:$H40, $H40)-1)</f>
        <v/>
      </c>
    </row>
    <row r="41" spans="1:14" x14ac:dyDescent="0.25">
      <c r="A41" s="55"/>
      <c r="B41" s="123"/>
      <c r="C41" s="124"/>
      <c r="D41" s="55"/>
      <c r="E41" s="32" t="str">
        <f>IF($B41="", "", SUMIF(Expenses!$F$11:$F$2510, $B41, Expenses!$G$11:$G$2510))</f>
        <v/>
      </c>
      <c r="F41" s="69" t="str">
        <f>IF($B41="", "", SUMIF(Expenses!$F$11:$F$2510, $B41, Expenses!$H$11:$H$2510))</f>
        <v/>
      </c>
      <c r="G41" s="55"/>
      <c r="H41" s="69" t="str">
        <f>IF($B41="", "", SUMIF(Expenses!$F$11:$F$2510, $B41, Expenses!$M$11:$M$2510)-$F41)</f>
        <v/>
      </c>
      <c r="I41" s="55"/>
      <c r="L41" s="19" t="str">
        <f t="shared" si="0"/>
        <v/>
      </c>
      <c r="N41" s="19" t="str">
        <f>IF($H41="", "", COUNTIF($H$11:$H$49, "&lt;"&amp;$H41)+1+COUNTIF($H$11:$H41, $H41)-1)</f>
        <v/>
      </c>
    </row>
    <row r="42" spans="1:14" x14ac:dyDescent="0.25">
      <c r="A42" s="55"/>
      <c r="B42" s="123"/>
      <c r="C42" s="124"/>
      <c r="D42" s="55"/>
      <c r="E42" s="32" t="str">
        <f>IF($B42="", "", SUMIF(Expenses!$F$11:$F$2510, $B42, Expenses!$G$11:$G$2510))</f>
        <v/>
      </c>
      <c r="F42" s="69" t="str">
        <f>IF($B42="", "", SUMIF(Expenses!$F$11:$F$2510, $B42, Expenses!$H$11:$H$2510))</f>
        <v/>
      </c>
      <c r="G42" s="55"/>
      <c r="H42" s="69" t="str">
        <f>IF($B42="", "", SUMIF(Expenses!$F$11:$F$2510, $B42, Expenses!$M$11:$M$2510)-$F42)</f>
        <v/>
      </c>
      <c r="I42" s="55"/>
      <c r="L42" s="19" t="str">
        <f t="shared" si="0"/>
        <v/>
      </c>
      <c r="N42" s="19" t="str">
        <f>IF($H42="", "", COUNTIF($H$11:$H$49, "&lt;"&amp;$H42)+1+COUNTIF($H$11:$H42, $H42)-1)</f>
        <v/>
      </c>
    </row>
    <row r="43" spans="1:14" x14ac:dyDescent="0.25">
      <c r="A43" s="55"/>
      <c r="B43" s="123"/>
      <c r="C43" s="124"/>
      <c r="D43" s="55"/>
      <c r="E43" s="32" t="str">
        <f>IF($B43="", "", SUMIF(Expenses!$F$11:$F$2510, $B43, Expenses!$G$11:$G$2510))</f>
        <v/>
      </c>
      <c r="F43" s="69" t="str">
        <f>IF($B43="", "", SUMIF(Expenses!$F$11:$F$2510, $B43, Expenses!$H$11:$H$2510))</f>
        <v/>
      </c>
      <c r="G43" s="55"/>
      <c r="H43" s="69" t="str">
        <f>IF($B43="", "", SUMIF(Expenses!$F$11:$F$2510, $B43, Expenses!$M$11:$M$2510)-$F43)</f>
        <v/>
      </c>
      <c r="I43" s="55"/>
      <c r="L43" s="19" t="str">
        <f t="shared" si="0"/>
        <v/>
      </c>
      <c r="N43" s="19" t="str">
        <f>IF($H43="", "", COUNTIF($H$11:$H$49, "&lt;"&amp;$H43)+1+COUNTIF($H$11:$H43, $H43)-1)</f>
        <v/>
      </c>
    </row>
    <row r="44" spans="1:14" x14ac:dyDescent="0.25">
      <c r="A44" s="55"/>
      <c r="B44" s="123"/>
      <c r="C44" s="124"/>
      <c r="D44" s="55"/>
      <c r="E44" s="32" t="str">
        <f>IF($B44="", "", SUMIF(Expenses!$F$11:$F$2510, $B44, Expenses!$G$11:$G$2510))</f>
        <v/>
      </c>
      <c r="F44" s="69" t="str">
        <f>IF($B44="", "", SUMIF(Expenses!$F$11:$F$2510, $B44, Expenses!$H$11:$H$2510))</f>
        <v/>
      </c>
      <c r="G44" s="55"/>
      <c r="H44" s="69" t="str">
        <f>IF($B44="", "", SUMIF(Expenses!$F$11:$F$2510, $B44, Expenses!$M$11:$M$2510)-$F44)</f>
        <v/>
      </c>
      <c r="I44" s="55"/>
      <c r="L44" s="19" t="str">
        <f t="shared" si="0"/>
        <v/>
      </c>
      <c r="N44" s="19" t="str">
        <f>IF($H44="", "", COUNTIF($H$11:$H$49, "&lt;"&amp;$H44)+1+COUNTIF($H$11:$H44, $H44)-1)</f>
        <v/>
      </c>
    </row>
    <row r="45" spans="1:14" x14ac:dyDescent="0.25">
      <c r="A45" s="55"/>
      <c r="B45" s="123"/>
      <c r="C45" s="124"/>
      <c r="D45" s="55"/>
      <c r="E45" s="32" t="str">
        <f>IF($B45="", "", SUMIF(Expenses!$F$11:$F$2510, $B45, Expenses!$G$11:$G$2510))</f>
        <v/>
      </c>
      <c r="F45" s="69" t="str">
        <f>IF($B45="", "", SUMIF(Expenses!$F$11:$F$2510, $B45, Expenses!$H$11:$H$2510))</f>
        <v/>
      </c>
      <c r="G45" s="55"/>
      <c r="H45" s="69" t="str">
        <f>IF($B45="", "", SUMIF(Expenses!$F$11:$F$2510, $B45, Expenses!$M$11:$M$2510)-$F45)</f>
        <v/>
      </c>
      <c r="I45" s="55"/>
      <c r="L45" s="19" t="str">
        <f t="shared" si="0"/>
        <v/>
      </c>
      <c r="N45" s="19" t="str">
        <f>IF($H45="", "", COUNTIF($H$11:$H$49, "&lt;"&amp;$H45)+1+COUNTIF($H$11:$H45, $H45)-1)</f>
        <v/>
      </c>
    </row>
    <row r="46" spans="1:14" x14ac:dyDescent="0.25">
      <c r="A46" s="55"/>
      <c r="B46" s="123"/>
      <c r="C46" s="124"/>
      <c r="D46" s="55"/>
      <c r="E46" s="32" t="str">
        <f>IF($B46="", "", SUMIF(Expenses!$F$11:$F$2510, $B46, Expenses!$G$11:$G$2510))</f>
        <v/>
      </c>
      <c r="F46" s="69" t="str">
        <f>IF($B46="", "", SUMIF(Expenses!$F$11:$F$2510, $B46, Expenses!$H$11:$H$2510))</f>
        <v/>
      </c>
      <c r="G46" s="55"/>
      <c r="H46" s="69" t="str">
        <f>IF($B46="", "", SUMIF(Expenses!$F$11:$F$2510, $B46, Expenses!$M$11:$M$2510)-$F46)</f>
        <v/>
      </c>
      <c r="I46" s="55"/>
      <c r="L46" s="19" t="str">
        <f t="shared" si="0"/>
        <v/>
      </c>
      <c r="N46" s="19" t="str">
        <f>IF($H46="", "", COUNTIF($H$11:$H$49, "&lt;"&amp;$H46)+1+COUNTIF($H$11:$H46, $H46)-1)</f>
        <v/>
      </c>
    </row>
    <row r="47" spans="1:14" x14ac:dyDescent="0.25">
      <c r="A47" s="55"/>
      <c r="B47" s="123"/>
      <c r="C47" s="124"/>
      <c r="D47" s="55"/>
      <c r="E47" s="32" t="str">
        <f>IF($B47="", "", SUMIF(Expenses!$F$11:$F$2510, $B47, Expenses!$G$11:$G$2510))</f>
        <v/>
      </c>
      <c r="F47" s="69" t="str">
        <f>IF($B47="", "", SUMIF(Expenses!$F$11:$F$2510, $B47, Expenses!$H$11:$H$2510))</f>
        <v/>
      </c>
      <c r="G47" s="55"/>
      <c r="H47" s="69" t="str">
        <f>IF($B47="", "", SUMIF(Expenses!$F$11:$F$2510, $B47, Expenses!$M$11:$M$2510)-$F47)</f>
        <v/>
      </c>
      <c r="I47" s="55"/>
      <c r="L47" s="19" t="str">
        <f t="shared" si="0"/>
        <v/>
      </c>
      <c r="N47" s="19" t="str">
        <f>IF($H47="", "", COUNTIF($H$11:$H$49, "&lt;"&amp;$H47)+1+COUNTIF($H$11:$H47, $H47)-1)</f>
        <v/>
      </c>
    </row>
    <row r="48" spans="1:14" x14ac:dyDescent="0.25">
      <c r="A48" s="55"/>
      <c r="B48" s="123"/>
      <c r="C48" s="124"/>
      <c r="D48" s="55"/>
      <c r="E48" s="32" t="str">
        <f>IF($B48="", "", SUMIF(Expenses!$F$11:$F$2510, $B48, Expenses!$G$11:$G$2510))</f>
        <v/>
      </c>
      <c r="F48" s="69" t="str">
        <f>IF($B48="", "", SUMIF(Expenses!$F$11:$F$2510, $B48, Expenses!$H$11:$H$2510))</f>
        <v/>
      </c>
      <c r="G48" s="55"/>
      <c r="H48" s="69" t="str">
        <f>IF($B48="", "", SUMIF(Expenses!$F$11:$F$2510, $B48, Expenses!$M$11:$M$2510)-$F48)</f>
        <v/>
      </c>
      <c r="I48" s="55"/>
      <c r="L48" s="19" t="str">
        <f t="shared" si="0"/>
        <v/>
      </c>
      <c r="N48" s="19" t="str">
        <f>IF($H48="", "", COUNTIF($H$11:$H$49, "&lt;"&amp;$H48)+1+COUNTIF($H$11:$H48, $H48)-1)</f>
        <v/>
      </c>
    </row>
    <row r="49" spans="1:14" x14ac:dyDescent="0.25">
      <c r="A49" s="55"/>
      <c r="B49" s="125"/>
      <c r="C49" s="126"/>
      <c r="D49" s="55"/>
      <c r="E49" s="33" t="str">
        <f>IF($B49="", "", SUMIF(Expenses!$F$11:$F$2510, $B49, Expenses!$G$11:$G$2510))</f>
        <v/>
      </c>
      <c r="F49" s="70" t="str">
        <f>IF($B49="", "", SUMIF(Expenses!$F$11:$F$2510, $B49, Expenses!$H$11:$H$2510))</f>
        <v/>
      </c>
      <c r="G49" s="55"/>
      <c r="H49" s="70" t="str">
        <f>IF($B49="", "", SUMIF(Expenses!$F$11:$F$2510, $B49, Expenses!$M$11:$M$2510)-$F49)</f>
        <v/>
      </c>
      <c r="I49" s="55"/>
      <c r="L49" s="20" t="str">
        <f t="shared" si="0"/>
        <v/>
      </c>
      <c r="N49" s="20" t="str">
        <f>IF($H49="", "", COUNTIF($H$11:$H$49, "&lt;"&amp;$H49)+1+COUNTIF($H$11:$H49, $H49)-1)</f>
        <v/>
      </c>
    </row>
    <row r="50" spans="1:14" x14ac:dyDescent="0.25">
      <c r="A50" s="55"/>
      <c r="B50" s="55"/>
      <c r="C50" s="55"/>
      <c r="D50" s="55"/>
      <c r="E50" s="55"/>
      <c r="F50" s="55"/>
      <c r="G50" s="55"/>
      <c r="H50" s="55"/>
      <c r="I50" s="55"/>
    </row>
  </sheetData>
  <sheetProtection algorithmName="SHA-512" hashValue="umLh+o8VG1Gjm9l/obJ7GINQ5tmOdVHC6E7b9xpWPezhG1AsZPGbkjRLlkWpgDcTNeCkgD5g7O5GVbvTKXgc2g==" saltValue="KfQ0R4//0ZW/vl63TmpV8A==" spinCount="100000" sheet="1" objects="1" scenarios="1" sort="0" autoFilter="0"/>
  <autoFilter ref="B10:C13" xr:uid="{5CD646E9-3F32-4957-AB3E-4A8AE9A3FEE7}"/>
  <mergeCells count="2">
    <mergeCell ref="B2:C3"/>
    <mergeCell ref="E2:H7"/>
  </mergeCells>
  <conditionalFormatting sqref="B11:B49">
    <cfRule type="expression" dxfId="6" priority="5">
      <formula>$L11="X"</formula>
    </cfRule>
  </conditionalFormatting>
  <conditionalFormatting sqref="B8">
    <cfRule type="expression" dxfId="5" priority="4">
      <formula>NOT($B$8="")</formula>
    </cfRule>
  </conditionalFormatting>
  <conditionalFormatting sqref="C11:C49">
    <cfRule type="expression" dxfId="4" priority="3">
      <formula>AND(NOT($B11=""), $C11="")</formula>
    </cfRule>
  </conditionalFormatting>
  <conditionalFormatting sqref="H11:H49">
    <cfRule type="expression" dxfId="3" priority="1">
      <formula>AND($H11&gt;0, NOT($H11=""))</formula>
    </cfRule>
    <cfRule type="expression" dxfId="2" priority="2">
      <formula>AND($H11&lt;0, NOT($H11=""))</formula>
    </cfRule>
  </conditionalFormatting>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52656-FF1A-460A-A65C-706E01540C2F}">
  <sheetPr>
    <tabColor rgb="FF002060"/>
  </sheetPr>
  <dimension ref="A1:BH99"/>
  <sheetViews>
    <sheetView zoomScaleNormal="100" workbookViewId="0"/>
  </sheetViews>
  <sheetFormatPr defaultColWidth="0" defaultRowHeight="15" customHeight="1" zeroHeight="1" x14ac:dyDescent="0.25"/>
  <cols>
    <col min="1" max="46" width="2.85546875" style="1" customWidth="1"/>
    <col min="47" max="52" width="2.85546875" style="1" hidden="1" customWidth="1"/>
    <col min="53" max="53" width="17.140625" style="1" hidden="1" customWidth="1"/>
    <col min="54" max="60" width="14.28515625" style="1" hidden="1" customWidth="1"/>
    <col min="61" max="16384" width="2.85546875" style="1" hidden="1"/>
  </cols>
  <sheetData>
    <row r="1" spans="1:58" ht="15" customHeight="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row>
    <row r="2" spans="1:58" ht="15" customHeight="1" x14ac:dyDescent="0.25">
      <c r="A2" s="55"/>
      <c r="B2" s="189" t="str">
        <f>_xlfn.CONCAT("Earning Rate Report for ", 'Intro &amp; Setup'!$H$16)</f>
        <v>Earning Rate Report for Your Business</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1"/>
      <c r="AT2" s="55"/>
      <c r="BD2" s="72" t="s">
        <v>50</v>
      </c>
      <c r="BE2" s="73" t="s">
        <v>42</v>
      </c>
    </row>
    <row r="3" spans="1:58" ht="15" customHeight="1" x14ac:dyDescent="0.25">
      <c r="A3" s="55"/>
      <c r="B3" s="192"/>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4"/>
      <c r="AT3" s="55"/>
      <c r="BB3" s="7" t="s">
        <v>3</v>
      </c>
      <c r="BC3" s="7" t="s">
        <v>2</v>
      </c>
      <c r="BD3" s="7" t="s">
        <v>46</v>
      </c>
      <c r="BE3" s="7" t="s">
        <v>46</v>
      </c>
      <c r="BF3" s="7" t="s">
        <v>59</v>
      </c>
    </row>
    <row r="4" spans="1:58" ht="15" customHeight="1" x14ac:dyDescent="0.25">
      <c r="A4" s="55"/>
      <c r="B4" s="221" t="str">
        <f>_xlfn.CONCAT("From ", TEXT('Intro &amp; Setup'!$BS$4, "dd mmmm yyyy"), " - ", TEXT('Intro &amp; Setup'!$BS$2, "dd mmmm yyyy"))</f>
        <v>From 01 January 2019 - 31 December 2019</v>
      </c>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55"/>
      <c r="BA4" s="14" t="str">
        <f>'Intro &amp; Setup'!$CC4</f>
        <v>Jan 2019</v>
      </c>
      <c r="BB4" s="77">
        <f>SUMIF(Expenses!$Q$11:$Q$2510, $BA4, Expenses!$D$11:$D$2510)</f>
        <v>40</v>
      </c>
      <c r="BC4" s="74">
        <f>SUMIF(Expenses!$Q$11:$Q$2510, $BA4, Expenses!$E$11:$E$2510)</f>
        <v>2000</v>
      </c>
      <c r="BD4" s="74">
        <f>SUMIF(Expenses!$Q$11:$Q$2510, $BA4, Expenses!$H$11:$H$2510)</f>
        <v>291</v>
      </c>
      <c r="BE4" s="80">
        <f>SUMIF(Expenses!$Q$11:$Q$2510, $BA4, Expenses!$G$11:$G$2510)</f>
        <v>0.58333333333333337</v>
      </c>
      <c r="BF4" s="80">
        <f ca="1">SUMIF('Intro &amp; Setup'!$BU$4:$BU$369, $BA4, 'Intro &amp; Setup'!$BV$4:$BV$369)</f>
        <v>6.9999999999999982</v>
      </c>
    </row>
    <row r="5" spans="1:58" ht="15" customHeight="1" x14ac:dyDescent="0.25">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BA5" s="19" t="str">
        <f>'Intro &amp; Setup'!$CC5</f>
        <v>Feb 2019</v>
      </c>
      <c r="BB5" s="78">
        <f>SUMIF(Expenses!$Q$11:$Q$2510, $BA5, Expenses!$D$11:$D$2510)</f>
        <v>40</v>
      </c>
      <c r="BC5" s="75">
        <f>SUMIF(Expenses!$Q$11:$Q$2510, $BA5, Expenses!$E$11:$E$2510)</f>
        <v>2000</v>
      </c>
      <c r="BD5" s="75">
        <f>SUMIF(Expenses!$Q$11:$Q$2510, $BA5, Expenses!$H$11:$H$2510)</f>
        <v>357</v>
      </c>
      <c r="BE5" s="81">
        <f>SUMIF(Expenses!$Q$11:$Q$2510, $BA5, Expenses!$G$11:$G$2510)</f>
        <v>0.70833333333333337</v>
      </c>
      <c r="BF5" s="81">
        <f ca="1">SUMIF('Intro &amp; Setup'!$BU$4:$BU$369, $BA5, 'Intro &amp; Setup'!$BV$4:$BV$369)</f>
        <v>6.3333333333333321</v>
      </c>
    </row>
    <row r="6" spans="1:58" ht="15" customHeight="1" x14ac:dyDescent="0.25">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BA6" s="19" t="str">
        <f>'Intro &amp; Setup'!$CC6</f>
        <v>Mar 2019</v>
      </c>
      <c r="BB6" s="78">
        <f>SUMIF(Expenses!$Q$11:$Q$2510, $BA6, Expenses!$D$11:$D$2510)</f>
        <v>20</v>
      </c>
      <c r="BC6" s="75">
        <f>SUMIF(Expenses!$Q$11:$Q$2510, $BA6, Expenses!$E$11:$E$2510)</f>
        <v>1000</v>
      </c>
      <c r="BD6" s="75">
        <f>SUMIF(Expenses!$Q$11:$Q$2510, $BA6, Expenses!$H$11:$H$2510)</f>
        <v>104</v>
      </c>
      <c r="BE6" s="81">
        <f>SUMIF(Expenses!$Q$11:$Q$2510, $BA6, Expenses!$G$11:$G$2510)</f>
        <v>0.20833333333333331</v>
      </c>
      <c r="BF6" s="81">
        <f ca="1">SUMIF('Intro &amp; Setup'!$BU$4:$BU$369, $BA6, 'Intro &amp; Setup'!$BV$4:$BV$369)</f>
        <v>6.5833333333333321</v>
      </c>
    </row>
    <row r="7" spans="1:58" ht="15" customHeight="1" x14ac:dyDescent="0.25">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BA7" s="19" t="str">
        <f>'Intro &amp; Setup'!$CC7</f>
        <v>Apr 2019</v>
      </c>
      <c r="BB7" s="78">
        <f>SUMIF(Expenses!$Q$11:$Q$2510, $BA7, Expenses!$D$11:$D$2510)</f>
        <v>0</v>
      </c>
      <c r="BC7" s="75">
        <f>SUMIF(Expenses!$Q$11:$Q$2510, $BA7, Expenses!$E$11:$E$2510)</f>
        <v>0</v>
      </c>
      <c r="BD7" s="75">
        <f>SUMIF(Expenses!$Q$11:$Q$2510, $BA7, Expenses!$H$11:$H$2510)</f>
        <v>0</v>
      </c>
      <c r="BE7" s="81">
        <f>SUMIF(Expenses!$Q$11:$Q$2510, $BA7, Expenses!$G$11:$G$2510)</f>
        <v>0</v>
      </c>
      <c r="BF7" s="81">
        <f ca="1">SUMIF('Intro &amp; Setup'!$BU$4:$BU$369, $BA7, 'Intro &amp; Setup'!$BV$4:$BV$369)</f>
        <v>6.4166666666666652</v>
      </c>
    </row>
    <row r="8" spans="1:58" ht="15" customHeight="1" x14ac:dyDescent="0.25">
      <c r="A8" s="55"/>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BA8" s="19" t="str">
        <f>'Intro &amp; Setup'!$CC8</f>
        <v>May 2019</v>
      </c>
      <c r="BB8" s="78">
        <f>SUMIF(Expenses!$Q$11:$Q$2510, $BA8, Expenses!$D$11:$D$2510)</f>
        <v>0</v>
      </c>
      <c r="BC8" s="75">
        <f>SUMIF(Expenses!$Q$11:$Q$2510, $BA8, Expenses!$E$11:$E$2510)</f>
        <v>0</v>
      </c>
      <c r="BD8" s="75">
        <f>SUMIF(Expenses!$Q$11:$Q$2510, $BA8, Expenses!$H$11:$H$2510)</f>
        <v>0</v>
      </c>
      <c r="BE8" s="81">
        <f>SUMIF(Expenses!$Q$11:$Q$2510, $BA8, Expenses!$G$11:$G$2510)</f>
        <v>0</v>
      </c>
      <c r="BF8" s="81">
        <f ca="1">SUMIF('Intro &amp; Setup'!$BU$4:$BU$369, $BA8, 'Intro &amp; Setup'!$BV$4:$BV$369)</f>
        <v>6.5833333333333321</v>
      </c>
    </row>
    <row r="9" spans="1:58" ht="15" customHeight="1" x14ac:dyDescent="0.25">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BA9" s="19" t="str">
        <f>'Intro &amp; Setup'!$CC9</f>
        <v>Jun 2019</v>
      </c>
      <c r="BB9" s="78">
        <f>SUMIF(Expenses!$Q$11:$Q$2510, $BA9, Expenses!$D$11:$D$2510)</f>
        <v>0</v>
      </c>
      <c r="BC9" s="75">
        <f>SUMIF(Expenses!$Q$11:$Q$2510, $BA9, Expenses!$E$11:$E$2510)</f>
        <v>0</v>
      </c>
      <c r="BD9" s="75">
        <f>SUMIF(Expenses!$Q$11:$Q$2510, $BA9, Expenses!$H$11:$H$2510)</f>
        <v>0</v>
      </c>
      <c r="BE9" s="81">
        <f>SUMIF(Expenses!$Q$11:$Q$2510, $BA9, Expenses!$G$11:$G$2510)</f>
        <v>0</v>
      </c>
      <c r="BF9" s="81">
        <f ca="1">SUMIF('Intro &amp; Setup'!$BU$4:$BU$369, $BA9, 'Intro &amp; Setup'!$BV$4:$BV$369)</f>
        <v>6.3333333333333321</v>
      </c>
    </row>
    <row r="10" spans="1:58" ht="15" customHeight="1" x14ac:dyDescent="0.25">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BA10" s="19" t="str">
        <f>'Intro &amp; Setup'!$CC10</f>
        <v>Jul 2019</v>
      </c>
      <c r="BB10" s="78">
        <f>SUMIF(Expenses!$Q$11:$Q$2510, $BA10, Expenses!$D$11:$D$2510)</f>
        <v>0</v>
      </c>
      <c r="BC10" s="75">
        <f>SUMIF(Expenses!$Q$11:$Q$2510, $BA10, Expenses!$E$11:$E$2510)</f>
        <v>0</v>
      </c>
      <c r="BD10" s="75">
        <f>SUMIF(Expenses!$Q$11:$Q$2510, $BA10, Expenses!$H$11:$H$2510)</f>
        <v>0</v>
      </c>
      <c r="BE10" s="81">
        <f>SUMIF(Expenses!$Q$11:$Q$2510, $BA10, Expenses!$G$11:$G$2510)</f>
        <v>0</v>
      </c>
      <c r="BF10" s="81">
        <f ca="1">SUMIF('Intro &amp; Setup'!$BU$4:$BU$369, $BA10, 'Intro &amp; Setup'!$BV$4:$BV$369)</f>
        <v>7.3333333333333313</v>
      </c>
    </row>
    <row r="11" spans="1:58" ht="15" customHeight="1" x14ac:dyDescent="0.25">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BA11" s="19" t="str">
        <f>'Intro &amp; Setup'!$CC11</f>
        <v>Aug 2019</v>
      </c>
      <c r="BB11" s="78">
        <f>SUMIF(Expenses!$Q$11:$Q$2510, $BA11, Expenses!$D$11:$D$2510)</f>
        <v>0</v>
      </c>
      <c r="BC11" s="75">
        <f>SUMIF(Expenses!$Q$11:$Q$2510, $BA11, Expenses!$E$11:$E$2510)</f>
        <v>0</v>
      </c>
      <c r="BD11" s="75">
        <f>SUMIF(Expenses!$Q$11:$Q$2510, $BA11, Expenses!$H$11:$H$2510)</f>
        <v>0</v>
      </c>
      <c r="BE11" s="81">
        <f>SUMIF(Expenses!$Q$11:$Q$2510, $BA11, Expenses!$G$11:$G$2510)</f>
        <v>0</v>
      </c>
      <c r="BF11" s="81">
        <f ca="1">SUMIF('Intro &amp; Setup'!$BU$4:$BU$369, $BA11, 'Intro &amp; Setup'!$BV$4:$BV$369)</f>
        <v>6.5833333333333313</v>
      </c>
    </row>
    <row r="12" spans="1:58" ht="15" customHeight="1" x14ac:dyDescent="0.25">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BA12" s="19" t="str">
        <f>'Intro &amp; Setup'!$CC12</f>
        <v>Sep 2019</v>
      </c>
      <c r="BB12" s="78">
        <f>SUMIF(Expenses!$Q$11:$Q$2510, $BA12, Expenses!$D$11:$D$2510)</f>
        <v>0</v>
      </c>
      <c r="BC12" s="75">
        <f>SUMIF(Expenses!$Q$11:$Q$2510, $BA12, Expenses!$E$11:$E$2510)</f>
        <v>0</v>
      </c>
      <c r="BD12" s="75">
        <f>SUMIF(Expenses!$Q$11:$Q$2510, $BA12, Expenses!$H$11:$H$2510)</f>
        <v>0</v>
      </c>
      <c r="BE12" s="81">
        <f>SUMIF(Expenses!$Q$11:$Q$2510, $BA12, Expenses!$G$11:$G$2510)</f>
        <v>0</v>
      </c>
      <c r="BF12" s="81">
        <f ca="1">SUMIF('Intro &amp; Setup'!$BU$4:$BU$369, $BA12, 'Intro &amp; Setup'!$BV$4:$BV$369)</f>
        <v>6.6666666666666652</v>
      </c>
    </row>
    <row r="13" spans="1:58" ht="15" customHeight="1" x14ac:dyDescent="0.25">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BA13" s="19" t="str">
        <f>'Intro &amp; Setup'!$CC13</f>
        <v>Oct 2019</v>
      </c>
      <c r="BB13" s="78">
        <f>SUMIF(Expenses!$Q$11:$Q$2510, $BA13, Expenses!$D$11:$D$2510)</f>
        <v>0</v>
      </c>
      <c r="BC13" s="75">
        <f>SUMIF(Expenses!$Q$11:$Q$2510, $BA13, Expenses!$E$11:$E$2510)</f>
        <v>0</v>
      </c>
      <c r="BD13" s="75">
        <f>SUMIF(Expenses!$Q$11:$Q$2510, $BA13, Expenses!$H$11:$H$2510)</f>
        <v>0</v>
      </c>
      <c r="BE13" s="81">
        <f>SUMIF(Expenses!$Q$11:$Q$2510, $BA13, Expenses!$G$11:$G$2510)</f>
        <v>0</v>
      </c>
      <c r="BF13" s="81">
        <f ca="1">SUMIF('Intro &amp; Setup'!$BU$4:$BU$369, $BA13, 'Intro &amp; Setup'!$BV$4:$BV$369)</f>
        <v>7.3333333333333313</v>
      </c>
    </row>
    <row r="14" spans="1:58" ht="15" customHeight="1" x14ac:dyDescent="0.25">
      <c r="A14" s="5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BA14" s="19" t="str">
        <f>'Intro &amp; Setup'!$CC14</f>
        <v>Nov 2019</v>
      </c>
      <c r="BB14" s="78">
        <f>SUMIF(Expenses!$Q$11:$Q$2510, $BA14, Expenses!$D$11:$D$2510)</f>
        <v>0</v>
      </c>
      <c r="BC14" s="75">
        <f>SUMIF(Expenses!$Q$11:$Q$2510, $BA14, Expenses!$E$11:$E$2510)</f>
        <v>0</v>
      </c>
      <c r="BD14" s="75">
        <f>SUMIF(Expenses!$Q$11:$Q$2510, $BA14, Expenses!$H$11:$H$2510)</f>
        <v>0</v>
      </c>
      <c r="BE14" s="81">
        <f>SUMIF(Expenses!$Q$11:$Q$2510, $BA14, Expenses!$G$11:$G$2510)</f>
        <v>0</v>
      </c>
      <c r="BF14" s="81">
        <f ca="1">SUMIF('Intro &amp; Setup'!$BU$4:$BU$369, $BA14, 'Intro &amp; Setup'!$BV$4:$BV$369)</f>
        <v>6.5833333333333321</v>
      </c>
    </row>
    <row r="15" spans="1:58" ht="15" customHeight="1" x14ac:dyDescent="0.25">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BA15" s="20" t="str">
        <f>'Intro &amp; Setup'!$CC15</f>
        <v>Dec 2019</v>
      </c>
      <c r="BB15" s="79">
        <f>SUMIF(Expenses!$Q$11:$Q$2510, $BA15, Expenses!$D$11:$D$2510)</f>
        <v>0</v>
      </c>
      <c r="BC15" s="76">
        <f>SUMIF(Expenses!$Q$11:$Q$2510, $BA15, Expenses!$E$11:$E$2510)</f>
        <v>0</v>
      </c>
      <c r="BD15" s="76">
        <f>SUMIF(Expenses!$Q$11:$Q$2510, $BA15, Expenses!$H$11:$H$2510)</f>
        <v>0</v>
      </c>
      <c r="BE15" s="82">
        <f>SUMIF(Expenses!$Q$11:$Q$2510, $BA15, Expenses!$G$11:$G$2510)</f>
        <v>0</v>
      </c>
      <c r="BF15" s="82">
        <f ca="1">SUMIF('Intro &amp; Setup'!$BU$4:$BU$369, $BA15, 'Intro &amp; Setup'!$BV$4:$BV$369)</f>
        <v>0.33333333333333331</v>
      </c>
    </row>
    <row r="16" spans="1:58" ht="15" customHeight="1" x14ac:dyDescent="0.25">
      <c r="A16" s="5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row>
    <row r="17" spans="1:60" ht="15" customHeight="1" x14ac:dyDescent="0.25">
      <c r="A17" s="5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row>
    <row r="18" spans="1:60" ht="15" customHeight="1" x14ac:dyDescent="0.25">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BB18" s="7" t="s">
        <v>9</v>
      </c>
      <c r="BC18" s="7" t="s">
        <v>5</v>
      </c>
      <c r="BD18" s="7" t="s">
        <v>54</v>
      </c>
    </row>
    <row r="19" spans="1:60" ht="15" customHeight="1" x14ac:dyDescent="0.25">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BA19" s="14" t="str">
        <f>'Intro &amp; Setup'!$CC4</f>
        <v>Jan 2019</v>
      </c>
      <c r="BB19" s="74">
        <f>SUMIF('Intro &amp; Setup'!$BU$4:$BU$369, $BA19, 'Intro &amp; Setup'!$BX$4:$BX$369)</f>
        <v>1669</v>
      </c>
      <c r="BC19" s="86">
        <f ca="1">SUMIF('Intro &amp; Setup'!$BU$4:$BU$369, $BA19, 'Intro &amp; Setup'!$BV$4:$BV$369)</f>
        <v>6.9999999999999982</v>
      </c>
      <c r="BD19" s="74">
        <f ca="1">IFERROR(ROUND(BB19/BC19/24, 2), "")</f>
        <v>9.93</v>
      </c>
    </row>
    <row r="20" spans="1:60" ht="15" customHeight="1" x14ac:dyDescent="0.25">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BA20" s="19" t="str">
        <f>'Intro &amp; Setup'!$CC5</f>
        <v>Feb 2019</v>
      </c>
      <c r="BB20" s="75">
        <f>SUMIF('Intro &amp; Setup'!$BU$4:$BU$369, $BA20, 'Intro &amp; Setup'!$BX$4:$BX$369)</f>
        <v>1603</v>
      </c>
      <c r="BC20" s="87">
        <f ca="1">SUMIF('Intro &amp; Setup'!$BU$4:$BU$369, $BA20, 'Intro &amp; Setup'!$BV$4:$BV$369)</f>
        <v>6.3333333333333321</v>
      </c>
      <c r="BD20" s="75">
        <f t="shared" ref="BD20:BD30" ca="1" si="0">IFERROR(ROUND(BB20/BC20/24, 2), "")</f>
        <v>10.55</v>
      </c>
      <c r="BG20" s="8" t="s">
        <v>3</v>
      </c>
      <c r="BH20" s="8" t="s">
        <v>2</v>
      </c>
    </row>
    <row r="21" spans="1:60" ht="15" customHeight="1" x14ac:dyDescent="0.25">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BA21" s="19" t="str">
        <f>'Intro &amp; Setup'!$CC6</f>
        <v>Mar 2019</v>
      </c>
      <c r="BB21" s="75">
        <f>SUMIF('Intro &amp; Setup'!$BU$4:$BU$369, $BA21, 'Intro &amp; Setup'!$BX$4:$BX$369)</f>
        <v>876</v>
      </c>
      <c r="BC21" s="87">
        <f ca="1">SUMIF('Intro &amp; Setup'!$BU$4:$BU$369, $BA21, 'Intro &amp; Setup'!$BV$4:$BV$369)</f>
        <v>6.5833333333333321</v>
      </c>
      <c r="BD21" s="75">
        <f t="shared" ca="1" si="0"/>
        <v>5.54</v>
      </c>
      <c r="BG21" s="77">
        <f>SUM($BB$4:$BB$15)</f>
        <v>100</v>
      </c>
      <c r="BH21" s="89">
        <f>SUM($BC$4:$BC$15)</f>
        <v>5000</v>
      </c>
    </row>
    <row r="22" spans="1:60" ht="15" customHeight="1" x14ac:dyDescent="0.25">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BA22" s="19" t="str">
        <f>'Intro &amp; Setup'!$CC7</f>
        <v>Apr 2019</v>
      </c>
      <c r="BB22" s="75">
        <f>SUMIF('Intro &amp; Setup'!$BU$4:$BU$369, $BA22, 'Intro &amp; Setup'!$BX$4:$BX$369)</f>
        <v>0</v>
      </c>
      <c r="BC22" s="87">
        <f ca="1">SUMIF('Intro &amp; Setup'!$BU$4:$BU$369, $BA22, 'Intro &amp; Setup'!$BV$4:$BV$369)</f>
        <v>6.4166666666666652</v>
      </c>
      <c r="BD22" s="75">
        <f t="shared" ca="1" si="0"/>
        <v>0</v>
      </c>
      <c r="BF22" s="8" t="s">
        <v>46</v>
      </c>
      <c r="BG22" s="79">
        <f>SUM($BD$4:$BD$15)</f>
        <v>752</v>
      </c>
      <c r="BH22" s="90"/>
    </row>
    <row r="23" spans="1:60" ht="15" customHeight="1" x14ac:dyDescent="0.25">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BA23" s="19" t="str">
        <f>'Intro &amp; Setup'!$CC8</f>
        <v>May 2019</v>
      </c>
      <c r="BB23" s="75">
        <f>SUMIF('Intro &amp; Setup'!$BU$4:$BU$369, $BA23, 'Intro &amp; Setup'!$BX$4:$BX$369)</f>
        <v>0</v>
      </c>
      <c r="BC23" s="87">
        <f ca="1">SUMIF('Intro &amp; Setup'!$BU$4:$BU$369, $BA23, 'Intro &amp; Setup'!$BV$4:$BV$369)</f>
        <v>6.5833333333333321</v>
      </c>
      <c r="BD23" s="75">
        <f t="shared" ca="1" si="0"/>
        <v>0</v>
      </c>
    </row>
    <row r="24" spans="1:60" ht="15" customHeight="1" x14ac:dyDescent="0.25">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203" t="s">
        <v>62</v>
      </c>
      <c r="AK24" s="204"/>
      <c r="AL24" s="204"/>
      <c r="AM24" s="204"/>
      <c r="AN24" s="204"/>
      <c r="AO24" s="204"/>
      <c r="AP24" s="204"/>
      <c r="AQ24" s="204"/>
      <c r="AR24" s="204"/>
      <c r="AS24" s="205"/>
      <c r="AT24" s="55"/>
      <c r="BA24" s="19" t="str">
        <f>'Intro &amp; Setup'!$CC9</f>
        <v>Jun 2019</v>
      </c>
      <c r="BB24" s="75">
        <f>SUMIF('Intro &amp; Setup'!$BU$4:$BU$369, $BA24, 'Intro &amp; Setup'!$BX$4:$BX$369)</f>
        <v>0</v>
      </c>
      <c r="BC24" s="87">
        <f ca="1">SUMIF('Intro &amp; Setup'!$BU$4:$BU$369, $BA24, 'Intro &amp; Setup'!$BV$4:$BV$369)</f>
        <v>6.3333333333333321</v>
      </c>
      <c r="BD24" s="75">
        <f t="shared" ca="1" si="0"/>
        <v>0</v>
      </c>
    </row>
    <row r="25" spans="1:60" ht="15" customHeight="1" x14ac:dyDescent="0.25">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206"/>
      <c r="AK25" s="207"/>
      <c r="AL25" s="207"/>
      <c r="AM25" s="207"/>
      <c r="AN25" s="207"/>
      <c r="AO25" s="207"/>
      <c r="AP25" s="207"/>
      <c r="AQ25" s="207"/>
      <c r="AR25" s="207"/>
      <c r="AS25" s="208"/>
      <c r="AT25" s="55"/>
      <c r="BA25" s="19" t="str">
        <f>'Intro &amp; Setup'!$CC10</f>
        <v>Jul 2019</v>
      </c>
      <c r="BB25" s="75">
        <f>SUMIF('Intro &amp; Setup'!$BU$4:$BU$369, $BA25, 'Intro &amp; Setup'!$BX$4:$BX$369)</f>
        <v>0</v>
      </c>
      <c r="BC25" s="87">
        <f ca="1">SUMIF('Intro &amp; Setup'!$BU$4:$BU$369, $BA25, 'Intro &amp; Setup'!$BV$4:$BV$369)</f>
        <v>7.3333333333333313</v>
      </c>
      <c r="BD25" s="75">
        <f t="shared" ca="1" si="0"/>
        <v>0</v>
      </c>
    </row>
    <row r="26" spans="1:60" ht="15" customHeight="1" x14ac:dyDescent="0.25">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BA26" s="19" t="str">
        <f>'Intro &amp; Setup'!$CC11</f>
        <v>Aug 2019</v>
      </c>
      <c r="BB26" s="75">
        <f>SUMIF('Intro &amp; Setup'!$BU$4:$BU$369, $BA26, 'Intro &amp; Setup'!$BX$4:$BX$369)</f>
        <v>0</v>
      </c>
      <c r="BC26" s="87">
        <f ca="1">SUMIF('Intro &amp; Setup'!$BU$4:$BU$369, $BA26, 'Intro &amp; Setup'!$BV$4:$BV$369)</f>
        <v>6.5833333333333313</v>
      </c>
      <c r="BD26" s="75">
        <f t="shared" ca="1" si="0"/>
        <v>0</v>
      </c>
    </row>
    <row r="27" spans="1:60" ht="15" customHeight="1" x14ac:dyDescent="0.25">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140" t="s">
        <v>63</v>
      </c>
      <c r="AK27" s="141"/>
      <c r="AL27" s="141"/>
      <c r="AM27" s="141"/>
      <c r="AN27" s="141"/>
      <c r="AO27" s="141"/>
      <c r="AP27" s="141"/>
      <c r="AQ27" s="141"/>
      <c r="AR27" s="141"/>
      <c r="AS27" s="142"/>
      <c r="AT27" s="55"/>
      <c r="BA27" s="19" t="str">
        <f>'Intro &amp; Setup'!$CC12</f>
        <v>Sep 2019</v>
      </c>
      <c r="BB27" s="75">
        <f>SUMIF('Intro &amp; Setup'!$BU$4:$BU$369, $BA27, 'Intro &amp; Setup'!$BX$4:$BX$369)</f>
        <v>0</v>
      </c>
      <c r="BC27" s="87">
        <f ca="1">SUMIF('Intro &amp; Setup'!$BU$4:$BU$369, $BA27, 'Intro &amp; Setup'!$BV$4:$BV$369)</f>
        <v>6.6666666666666652</v>
      </c>
      <c r="BD27" s="75">
        <f t="shared" ca="1" si="0"/>
        <v>0</v>
      </c>
    </row>
    <row r="28" spans="1:60" ht="15" customHeight="1" x14ac:dyDescent="0.25">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143"/>
      <c r="AK28" s="144"/>
      <c r="AL28" s="144"/>
      <c r="AM28" s="144"/>
      <c r="AN28" s="144"/>
      <c r="AO28" s="144"/>
      <c r="AP28" s="144"/>
      <c r="AQ28" s="144"/>
      <c r="AR28" s="144"/>
      <c r="AS28" s="145"/>
      <c r="AT28" s="55"/>
      <c r="BA28" s="19" t="str">
        <f>'Intro &amp; Setup'!$CC13</f>
        <v>Oct 2019</v>
      </c>
      <c r="BB28" s="75">
        <f>SUMIF('Intro &amp; Setup'!$BU$4:$BU$369, $BA28, 'Intro &amp; Setup'!$BX$4:$BX$369)</f>
        <v>0</v>
      </c>
      <c r="BC28" s="87">
        <f ca="1">SUMIF('Intro &amp; Setup'!$BU$4:$BU$369, $BA28, 'Intro &amp; Setup'!$BV$4:$BV$369)</f>
        <v>7.3333333333333313</v>
      </c>
      <c r="BD28" s="75">
        <f t="shared" ca="1" si="0"/>
        <v>0</v>
      </c>
    </row>
    <row r="29" spans="1:60" ht="15" customHeight="1" x14ac:dyDescent="0.25">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146"/>
      <c r="AK29" s="147"/>
      <c r="AL29" s="147"/>
      <c r="AM29" s="147"/>
      <c r="AN29" s="147"/>
      <c r="AO29" s="147"/>
      <c r="AP29" s="147"/>
      <c r="AQ29" s="147"/>
      <c r="AR29" s="147"/>
      <c r="AS29" s="148"/>
      <c r="AT29" s="55"/>
      <c r="BA29" s="19" t="str">
        <f>'Intro &amp; Setup'!$CC14</f>
        <v>Nov 2019</v>
      </c>
      <c r="BB29" s="75">
        <f>SUMIF('Intro &amp; Setup'!$BU$4:$BU$369, $BA29, 'Intro &amp; Setup'!$BX$4:$BX$369)</f>
        <v>0</v>
      </c>
      <c r="BC29" s="87">
        <f ca="1">SUMIF('Intro &amp; Setup'!$BU$4:$BU$369, $BA29, 'Intro &amp; Setup'!$BV$4:$BV$369)</f>
        <v>6.5833333333333321</v>
      </c>
      <c r="BD29" s="75">
        <f t="shared" ca="1" si="0"/>
        <v>0</v>
      </c>
    </row>
    <row r="30" spans="1:60" ht="15" customHeight="1" x14ac:dyDescent="0.25">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BA30" s="20" t="str">
        <f>'Intro &amp; Setup'!$CC15</f>
        <v>Dec 2019</v>
      </c>
      <c r="BB30" s="76">
        <f>SUMIF('Intro &amp; Setup'!$BU$4:$BU$369, $BA30, 'Intro &amp; Setup'!$BX$4:$BX$369)</f>
        <v>0</v>
      </c>
      <c r="BC30" s="88">
        <f ca="1">SUMIF('Intro &amp; Setup'!$BU$4:$BU$369, $BA30, 'Intro &amp; Setup'!$BV$4:$BV$369)</f>
        <v>0.33333333333333331</v>
      </c>
      <c r="BD30" s="76">
        <f t="shared" ca="1" si="0"/>
        <v>0</v>
      </c>
    </row>
    <row r="31" spans="1:60" ht="15" customHeight="1" x14ac:dyDescent="0.25">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209">
        <f ca="1">'Intro &amp; Setup'!$CA$23</f>
        <v>2.33</v>
      </c>
      <c r="AK31" s="210"/>
      <c r="AL31" s="210"/>
      <c r="AM31" s="210"/>
      <c r="AN31" s="210"/>
      <c r="AO31" s="210"/>
      <c r="AP31" s="210"/>
      <c r="AQ31" s="210"/>
      <c r="AR31" s="210"/>
      <c r="AS31" s="211"/>
      <c r="AT31" s="55"/>
    </row>
    <row r="32" spans="1:60" ht="15" customHeight="1" x14ac:dyDescent="0.2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212"/>
      <c r="AK32" s="213"/>
      <c r="AL32" s="213"/>
      <c r="AM32" s="213"/>
      <c r="AN32" s="213"/>
      <c r="AO32" s="213"/>
      <c r="AP32" s="213"/>
      <c r="AQ32" s="213"/>
      <c r="AR32" s="213"/>
      <c r="AS32" s="214"/>
      <c r="AT32" s="55"/>
    </row>
    <row r="33" spans="1:60" ht="15" customHeight="1" x14ac:dyDescent="0.25">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BA33" s="7" t="s">
        <v>4</v>
      </c>
      <c r="BB33" s="7" t="s">
        <v>7</v>
      </c>
      <c r="BC33" s="7" t="s">
        <v>64</v>
      </c>
      <c r="BD33" s="7" t="s">
        <v>65</v>
      </c>
      <c r="BE33" s="7" t="s">
        <v>4</v>
      </c>
      <c r="BF33" s="7" t="s">
        <v>95</v>
      </c>
      <c r="BG33" s="7" t="s">
        <v>66</v>
      </c>
      <c r="BH33" s="7" t="s">
        <v>67</v>
      </c>
    </row>
    <row r="34" spans="1:60" ht="15" customHeight="1" x14ac:dyDescent="0.25">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BA34" s="95" t="str">
        <f>IF('Sub Contractors'!$B11="", "", 'Sub Contractors'!$B11)</f>
        <v>Subby 1</v>
      </c>
      <c r="BB34" s="96">
        <f>IF('Sub Contractors'!$E11="", "", 'Sub Contractors'!$E11)</f>
        <v>0.62499999999999967</v>
      </c>
      <c r="BC34" s="97">
        <f>IF('Sub Contractors'!$F11="", "", 'Sub Contractors'!$F11)</f>
        <v>299.99999999999983</v>
      </c>
      <c r="BD34" s="89">
        <f>IF($BA34="", "", SUMIF(Expenses!$F$11:$F$2510, $BA34, Expenses!$M$11:$M$2510))</f>
        <v>299.99999999999983</v>
      </c>
      <c r="BE34" s="95" t="str">
        <f>$BA34</f>
        <v>Subby 1</v>
      </c>
      <c r="BF34" s="104">
        <f>IF($BA34="", "", IF($BC34=$BD34, $BC34, IF($BC34&gt;$BD34, $BD34, IF($BD34&gt;$BC34, $BC34, ""))))</f>
        <v>299.99999999999983</v>
      </c>
      <c r="BG34" s="104">
        <f>IF($BA34="", "", IF($BC34=$BD34, 0, IF($BC34&gt;$BD34, $BC34-$BD34, IF($BD34&gt;$BC34, 0, ""))))</f>
        <v>0</v>
      </c>
      <c r="BH34" s="43">
        <f>IF($BA34="", "", IF($BC34=$BD34, 0, IF($BC34&gt;$BD34, 0, IF($BD34&gt;$BC34, $BD34-$BC34, ""))))</f>
        <v>0</v>
      </c>
    </row>
    <row r="35" spans="1:60" ht="15" customHeight="1" x14ac:dyDescent="0.25">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BA35" s="98" t="str">
        <f>IF('Sub Contractors'!$B12="", "", 'Sub Contractors'!$B12)</f>
        <v>Subby 2</v>
      </c>
      <c r="BB35" s="91">
        <f>IF('Sub Contractors'!$E12="", "", 'Sub Contractors'!$E12)</f>
        <v>0.41666666666666663</v>
      </c>
      <c r="BC35" s="93">
        <f>IF('Sub Contractors'!$F12="", "", 'Sub Contractors'!$F12)</f>
        <v>210</v>
      </c>
      <c r="BD35" s="99">
        <f>IF($BA35="", "", SUMIF(Expenses!$F$11:$F$2510, $BA35, Expenses!$M$11:$M$2510))</f>
        <v>210</v>
      </c>
      <c r="BE35" s="98" t="str">
        <f t="shared" ref="BE35:BE72" si="1">$BA35</f>
        <v>Subby 2</v>
      </c>
      <c r="BF35" s="94">
        <f t="shared" ref="BF35:BF72" si="2">IF($BA35="", "", IF($BC35=$BD35, $BC35, IF($BC35&gt;$BD35, $BD35, IF($BD35&gt;$BC35, $BC35, ""))))</f>
        <v>210</v>
      </c>
      <c r="BG35" s="94">
        <f t="shared" ref="BG35:BG72" si="3">IF($BA35="", "", IF($BC35=$BD35, 0, IF($BC35&gt;$BD35, $BC35-$BD35, IF($BD35&gt;$BC35, 0, ""))))</f>
        <v>0</v>
      </c>
      <c r="BH35" s="44">
        <f t="shared" ref="BH35:BH72" si="4">IF($BA35="", "", IF($BC35=$BD35, 0, IF($BC35&gt;$BD35, 0, IF($BD35&gt;$BC35, $BD35-$BC35, ""))))</f>
        <v>0</v>
      </c>
    </row>
    <row r="36" spans="1:60" ht="15" customHeight="1" x14ac:dyDescent="0.25">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BA36" s="98" t="str">
        <f>IF('Sub Contractors'!$B13="", "", 'Sub Contractors'!$B13)</f>
        <v>Subby 3</v>
      </c>
      <c r="BB36" s="91">
        <f>IF('Sub Contractors'!$E13="", "", 'Sub Contractors'!$E13)</f>
        <v>0.45833333333333365</v>
      </c>
      <c r="BC36" s="93">
        <f>IF('Sub Contractors'!$F13="", "", 'Sub Contractors'!$F13)</f>
        <v>242.00000000000017</v>
      </c>
      <c r="BD36" s="99">
        <f>IF($BA36="", "", SUMIF(Expenses!$F$11:$F$2510, $BA36, Expenses!$M$11:$M$2510))</f>
        <v>242.00000000000017</v>
      </c>
      <c r="BE36" s="98" t="str">
        <f t="shared" si="1"/>
        <v>Subby 3</v>
      </c>
      <c r="BF36" s="94">
        <f t="shared" si="2"/>
        <v>242.00000000000017</v>
      </c>
      <c r="BG36" s="94">
        <f t="shared" si="3"/>
        <v>0</v>
      </c>
      <c r="BH36" s="44">
        <f t="shared" si="4"/>
        <v>0</v>
      </c>
    </row>
    <row r="37" spans="1:60" ht="15" customHeight="1" x14ac:dyDescent="0.25">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BA37" s="98" t="str">
        <f>IF('Sub Contractors'!$B14="", "", 'Sub Contractors'!$B14)</f>
        <v/>
      </c>
      <c r="BB37" s="91" t="str">
        <f>IF('Sub Contractors'!$E14="", "", 'Sub Contractors'!$E14)</f>
        <v/>
      </c>
      <c r="BC37" s="93" t="str">
        <f>IF('Sub Contractors'!$F14="", "", 'Sub Contractors'!$F14)</f>
        <v/>
      </c>
      <c r="BD37" s="99" t="str">
        <f>IF($BA37="", "", SUMIF(Expenses!$F$11:$F$2510, $BA37, Expenses!$M$11:$M$2510))</f>
        <v/>
      </c>
      <c r="BE37" s="98" t="str">
        <f t="shared" si="1"/>
        <v/>
      </c>
      <c r="BF37" s="94" t="str">
        <f t="shared" si="2"/>
        <v/>
      </c>
      <c r="BG37" s="94" t="str">
        <f t="shared" si="3"/>
        <v/>
      </c>
      <c r="BH37" s="44" t="str">
        <f t="shared" si="4"/>
        <v/>
      </c>
    </row>
    <row r="38" spans="1:60" ht="15" customHeight="1" x14ac:dyDescent="0.25">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BA38" s="98" t="str">
        <f>IF('Sub Contractors'!$B15="", "", 'Sub Contractors'!$B15)</f>
        <v/>
      </c>
      <c r="BB38" s="91" t="str">
        <f>IF('Sub Contractors'!$E15="", "", 'Sub Contractors'!$E15)</f>
        <v/>
      </c>
      <c r="BC38" s="93" t="str">
        <f>IF('Sub Contractors'!$F15="", "", 'Sub Contractors'!$F15)</f>
        <v/>
      </c>
      <c r="BD38" s="99" t="str">
        <f>IF($BA38="", "", SUMIF(Expenses!$F$11:$F$2510, $BA38, Expenses!$M$11:$M$2510))</f>
        <v/>
      </c>
      <c r="BE38" s="98" t="str">
        <f t="shared" si="1"/>
        <v/>
      </c>
      <c r="BF38" s="94" t="str">
        <f t="shared" si="2"/>
        <v/>
      </c>
      <c r="BG38" s="94" t="str">
        <f t="shared" si="3"/>
        <v/>
      </c>
      <c r="BH38" s="44" t="str">
        <f t="shared" si="4"/>
        <v/>
      </c>
    </row>
    <row r="39" spans="1:60" ht="15" customHeight="1" x14ac:dyDescent="0.25">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BA39" s="98" t="str">
        <f>IF('Sub Contractors'!$B16="", "", 'Sub Contractors'!$B16)</f>
        <v/>
      </c>
      <c r="BB39" s="91" t="str">
        <f>IF('Sub Contractors'!$E16="", "", 'Sub Contractors'!$E16)</f>
        <v/>
      </c>
      <c r="BC39" s="93" t="str">
        <f>IF('Sub Contractors'!$F16="", "", 'Sub Contractors'!$F16)</f>
        <v/>
      </c>
      <c r="BD39" s="99" t="str">
        <f>IF($BA39="", "", SUMIF(Expenses!$F$11:$F$2510, $BA39, Expenses!$M$11:$M$2510))</f>
        <v/>
      </c>
      <c r="BE39" s="98" t="str">
        <f t="shared" si="1"/>
        <v/>
      </c>
      <c r="BF39" s="94" t="str">
        <f t="shared" si="2"/>
        <v/>
      </c>
      <c r="BG39" s="94" t="str">
        <f t="shared" si="3"/>
        <v/>
      </c>
      <c r="BH39" s="44" t="str">
        <f t="shared" si="4"/>
        <v/>
      </c>
    </row>
    <row r="40" spans="1:60" ht="15" customHeight="1" x14ac:dyDescent="0.25">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BA40" s="98" t="str">
        <f>IF('Sub Contractors'!$B17="", "", 'Sub Contractors'!$B17)</f>
        <v/>
      </c>
      <c r="BB40" s="91" t="str">
        <f>IF('Sub Contractors'!$E17="", "", 'Sub Contractors'!$E17)</f>
        <v/>
      </c>
      <c r="BC40" s="93" t="str">
        <f>IF('Sub Contractors'!$F17="", "", 'Sub Contractors'!$F17)</f>
        <v/>
      </c>
      <c r="BD40" s="99" t="str">
        <f>IF($BA40="", "", SUMIF(Expenses!$F$11:$F$2510, $BA40, Expenses!$M$11:$M$2510))</f>
        <v/>
      </c>
      <c r="BE40" s="98" t="str">
        <f t="shared" si="1"/>
        <v/>
      </c>
      <c r="BF40" s="94" t="str">
        <f t="shared" si="2"/>
        <v/>
      </c>
      <c r="BG40" s="94" t="str">
        <f t="shared" si="3"/>
        <v/>
      </c>
      <c r="BH40" s="44" t="str">
        <f t="shared" si="4"/>
        <v/>
      </c>
    </row>
    <row r="41" spans="1:60" ht="15" customHeight="1" x14ac:dyDescent="0.25">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BA41" s="98" t="str">
        <f>IF('Sub Contractors'!$B18="", "", 'Sub Contractors'!$B18)</f>
        <v/>
      </c>
      <c r="BB41" s="91" t="str">
        <f>IF('Sub Contractors'!$E18="", "", 'Sub Contractors'!$E18)</f>
        <v/>
      </c>
      <c r="BC41" s="93" t="str">
        <f>IF('Sub Contractors'!$F18="", "", 'Sub Contractors'!$F18)</f>
        <v/>
      </c>
      <c r="BD41" s="99" t="str">
        <f>IF($BA41="", "", SUMIF(Expenses!$F$11:$F$2510, $BA41, Expenses!$M$11:$M$2510))</f>
        <v/>
      </c>
      <c r="BE41" s="98" t="str">
        <f t="shared" si="1"/>
        <v/>
      </c>
      <c r="BF41" s="94" t="str">
        <f t="shared" si="2"/>
        <v/>
      </c>
      <c r="BG41" s="94" t="str">
        <f t="shared" si="3"/>
        <v/>
      </c>
      <c r="BH41" s="44" t="str">
        <f t="shared" si="4"/>
        <v/>
      </c>
    </row>
    <row r="42" spans="1:60" ht="15" customHeight="1" x14ac:dyDescent="0.25">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BA42" s="98" t="str">
        <f>IF('Sub Contractors'!$B19="", "", 'Sub Contractors'!$B19)</f>
        <v/>
      </c>
      <c r="BB42" s="91" t="str">
        <f>IF('Sub Contractors'!$E19="", "", 'Sub Contractors'!$E19)</f>
        <v/>
      </c>
      <c r="BC42" s="93" t="str">
        <f>IF('Sub Contractors'!$F19="", "", 'Sub Contractors'!$F19)</f>
        <v/>
      </c>
      <c r="BD42" s="99" t="str">
        <f>IF($BA42="", "", SUMIF(Expenses!$F$11:$F$2510, $BA42, Expenses!$M$11:$M$2510))</f>
        <v/>
      </c>
      <c r="BE42" s="98" t="str">
        <f t="shared" si="1"/>
        <v/>
      </c>
      <c r="BF42" s="94" t="str">
        <f t="shared" si="2"/>
        <v/>
      </c>
      <c r="BG42" s="94" t="str">
        <f t="shared" si="3"/>
        <v/>
      </c>
      <c r="BH42" s="44" t="str">
        <f t="shared" si="4"/>
        <v/>
      </c>
    </row>
    <row r="43" spans="1:60" ht="15" customHeight="1" x14ac:dyDescent="0.25">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BA43" s="98" t="str">
        <f>IF('Sub Contractors'!$B20="", "", 'Sub Contractors'!$B20)</f>
        <v/>
      </c>
      <c r="BB43" s="91" t="str">
        <f>IF('Sub Contractors'!$E20="", "", 'Sub Contractors'!$E20)</f>
        <v/>
      </c>
      <c r="BC43" s="93" t="str">
        <f>IF('Sub Contractors'!$F20="", "", 'Sub Contractors'!$F20)</f>
        <v/>
      </c>
      <c r="BD43" s="99" t="str">
        <f>IF($BA43="", "", SUMIF(Expenses!$F$11:$F$2510, $BA43, Expenses!$M$11:$M$2510))</f>
        <v/>
      </c>
      <c r="BE43" s="98" t="str">
        <f t="shared" si="1"/>
        <v/>
      </c>
      <c r="BF43" s="94" t="str">
        <f t="shared" si="2"/>
        <v/>
      </c>
      <c r="BG43" s="94" t="str">
        <f t="shared" si="3"/>
        <v/>
      </c>
      <c r="BH43" s="44" t="str">
        <f t="shared" si="4"/>
        <v/>
      </c>
    </row>
    <row r="44" spans="1:60" ht="15" customHeight="1" x14ac:dyDescent="0.25">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BA44" s="98" t="str">
        <f>IF('Sub Contractors'!$B21="", "", 'Sub Contractors'!$B21)</f>
        <v/>
      </c>
      <c r="BB44" s="91" t="str">
        <f>IF('Sub Contractors'!$E21="", "", 'Sub Contractors'!$E21)</f>
        <v/>
      </c>
      <c r="BC44" s="93" t="str">
        <f>IF('Sub Contractors'!$F21="", "", 'Sub Contractors'!$F21)</f>
        <v/>
      </c>
      <c r="BD44" s="99" t="str">
        <f>IF($BA44="", "", SUMIF(Expenses!$F$11:$F$2510, $BA44, Expenses!$M$11:$M$2510))</f>
        <v/>
      </c>
      <c r="BE44" s="98" t="str">
        <f t="shared" si="1"/>
        <v/>
      </c>
      <c r="BF44" s="94" t="str">
        <f t="shared" si="2"/>
        <v/>
      </c>
      <c r="BG44" s="94" t="str">
        <f t="shared" si="3"/>
        <v/>
      </c>
      <c r="BH44" s="44" t="str">
        <f t="shared" si="4"/>
        <v/>
      </c>
    </row>
    <row r="45" spans="1:60" ht="15" customHeight="1" x14ac:dyDescent="0.25">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BA45" s="98" t="str">
        <f>IF('Sub Contractors'!$B22="", "", 'Sub Contractors'!$B22)</f>
        <v/>
      </c>
      <c r="BB45" s="91" t="str">
        <f>IF('Sub Contractors'!$E22="", "", 'Sub Contractors'!$E22)</f>
        <v/>
      </c>
      <c r="BC45" s="93" t="str">
        <f>IF('Sub Contractors'!$F22="", "", 'Sub Contractors'!$F22)</f>
        <v/>
      </c>
      <c r="BD45" s="99" t="str">
        <f>IF($BA45="", "", SUMIF(Expenses!$F$11:$F$2510, $BA45, Expenses!$M$11:$M$2510))</f>
        <v/>
      </c>
      <c r="BE45" s="98" t="str">
        <f t="shared" si="1"/>
        <v/>
      </c>
      <c r="BF45" s="94" t="str">
        <f t="shared" si="2"/>
        <v/>
      </c>
      <c r="BG45" s="94" t="str">
        <f t="shared" si="3"/>
        <v/>
      </c>
      <c r="BH45" s="44" t="str">
        <f t="shared" si="4"/>
        <v/>
      </c>
    </row>
    <row r="46" spans="1:60" ht="15" customHeight="1" x14ac:dyDescent="0.2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BA46" s="98" t="str">
        <f>IF('Sub Contractors'!$B23="", "", 'Sub Contractors'!$B23)</f>
        <v/>
      </c>
      <c r="BB46" s="91" t="str">
        <f>IF('Sub Contractors'!$E23="", "", 'Sub Contractors'!$E23)</f>
        <v/>
      </c>
      <c r="BC46" s="93" t="str">
        <f>IF('Sub Contractors'!$F23="", "", 'Sub Contractors'!$F23)</f>
        <v/>
      </c>
      <c r="BD46" s="99" t="str">
        <f>IF($BA46="", "", SUMIF(Expenses!$F$11:$F$2510, $BA46, Expenses!$M$11:$M$2510))</f>
        <v/>
      </c>
      <c r="BE46" s="98" t="str">
        <f t="shared" si="1"/>
        <v/>
      </c>
      <c r="BF46" s="94" t="str">
        <f t="shared" si="2"/>
        <v/>
      </c>
      <c r="BG46" s="94" t="str">
        <f t="shared" si="3"/>
        <v/>
      </c>
      <c r="BH46" s="44" t="str">
        <f t="shared" si="4"/>
        <v/>
      </c>
    </row>
    <row r="47" spans="1:60" ht="15" customHeight="1" x14ac:dyDescent="0.25">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BA47" s="98" t="str">
        <f>IF('Sub Contractors'!$B24="", "", 'Sub Contractors'!$B24)</f>
        <v/>
      </c>
      <c r="BB47" s="91" t="str">
        <f>IF('Sub Contractors'!$E24="", "", 'Sub Contractors'!$E24)</f>
        <v/>
      </c>
      <c r="BC47" s="93" t="str">
        <f>IF('Sub Contractors'!$F24="", "", 'Sub Contractors'!$F24)</f>
        <v/>
      </c>
      <c r="BD47" s="99" t="str">
        <f>IF($BA47="", "", SUMIF(Expenses!$F$11:$F$2510, $BA47, Expenses!$M$11:$M$2510))</f>
        <v/>
      </c>
      <c r="BE47" s="98" t="str">
        <f t="shared" si="1"/>
        <v/>
      </c>
      <c r="BF47" s="94" t="str">
        <f t="shared" si="2"/>
        <v/>
      </c>
      <c r="BG47" s="94" t="str">
        <f t="shared" si="3"/>
        <v/>
      </c>
      <c r="BH47" s="44" t="str">
        <f t="shared" si="4"/>
        <v/>
      </c>
    </row>
    <row r="48" spans="1:60" ht="15" customHeight="1" x14ac:dyDescent="0.25">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BA48" s="98" t="str">
        <f>IF('Sub Contractors'!$B25="", "", 'Sub Contractors'!$B25)</f>
        <v/>
      </c>
      <c r="BB48" s="91" t="str">
        <f>IF('Sub Contractors'!$E25="", "", 'Sub Contractors'!$E25)</f>
        <v/>
      </c>
      <c r="BC48" s="93" t="str">
        <f>IF('Sub Contractors'!$F25="", "", 'Sub Contractors'!$F25)</f>
        <v/>
      </c>
      <c r="BD48" s="99" t="str">
        <f>IF($BA48="", "", SUMIF(Expenses!$F$11:$F$2510, $BA48, Expenses!$M$11:$M$2510))</f>
        <v/>
      </c>
      <c r="BE48" s="98" t="str">
        <f t="shared" si="1"/>
        <v/>
      </c>
      <c r="BF48" s="94" t="str">
        <f t="shared" si="2"/>
        <v/>
      </c>
      <c r="BG48" s="94" t="str">
        <f t="shared" si="3"/>
        <v/>
      </c>
      <c r="BH48" s="44" t="str">
        <f t="shared" si="4"/>
        <v/>
      </c>
    </row>
    <row r="49" spans="1:60" ht="15" customHeight="1" x14ac:dyDescent="0.25">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BA49" s="98" t="str">
        <f>IF('Sub Contractors'!$B26="", "", 'Sub Contractors'!$B26)</f>
        <v/>
      </c>
      <c r="BB49" s="91" t="str">
        <f>IF('Sub Contractors'!$E26="", "", 'Sub Contractors'!$E26)</f>
        <v/>
      </c>
      <c r="BC49" s="93" t="str">
        <f>IF('Sub Contractors'!$F26="", "", 'Sub Contractors'!$F26)</f>
        <v/>
      </c>
      <c r="BD49" s="99" t="str">
        <f>IF($BA49="", "", SUMIF(Expenses!$F$11:$F$2510, $BA49, Expenses!$M$11:$M$2510))</f>
        <v/>
      </c>
      <c r="BE49" s="98" t="str">
        <f t="shared" si="1"/>
        <v/>
      </c>
      <c r="BF49" s="94" t="str">
        <f t="shared" si="2"/>
        <v/>
      </c>
      <c r="BG49" s="94" t="str">
        <f t="shared" si="3"/>
        <v/>
      </c>
      <c r="BH49" s="44" t="str">
        <f t="shared" si="4"/>
        <v/>
      </c>
    </row>
    <row r="50" spans="1:60" ht="15" customHeight="1" x14ac:dyDescent="0.2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BA50" s="98" t="str">
        <f>IF('Sub Contractors'!$B27="", "", 'Sub Contractors'!$B27)</f>
        <v/>
      </c>
      <c r="BB50" s="91" t="str">
        <f>IF('Sub Contractors'!$E27="", "", 'Sub Contractors'!$E27)</f>
        <v/>
      </c>
      <c r="BC50" s="93" t="str">
        <f>IF('Sub Contractors'!$F27="", "", 'Sub Contractors'!$F27)</f>
        <v/>
      </c>
      <c r="BD50" s="99" t="str">
        <f>IF($BA50="", "", SUMIF(Expenses!$F$11:$F$2510, $BA50, Expenses!$M$11:$M$2510))</f>
        <v/>
      </c>
      <c r="BE50" s="98" t="str">
        <f t="shared" si="1"/>
        <v/>
      </c>
      <c r="BF50" s="94" t="str">
        <f t="shared" si="2"/>
        <v/>
      </c>
      <c r="BG50" s="94" t="str">
        <f t="shared" si="3"/>
        <v/>
      </c>
      <c r="BH50" s="44" t="str">
        <f t="shared" si="4"/>
        <v/>
      </c>
    </row>
    <row r="51" spans="1:60" ht="15" customHeight="1" x14ac:dyDescent="0.25">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BA51" s="98" t="str">
        <f>IF('Sub Contractors'!$B28="", "", 'Sub Contractors'!$B28)</f>
        <v/>
      </c>
      <c r="BB51" s="91" t="str">
        <f>IF('Sub Contractors'!$E28="", "", 'Sub Contractors'!$E28)</f>
        <v/>
      </c>
      <c r="BC51" s="93" t="str">
        <f>IF('Sub Contractors'!$F28="", "", 'Sub Contractors'!$F28)</f>
        <v/>
      </c>
      <c r="BD51" s="99" t="str">
        <f>IF($BA51="", "", SUMIF(Expenses!$F$11:$F$2510, $BA51, Expenses!$M$11:$M$2510))</f>
        <v/>
      </c>
      <c r="BE51" s="98" t="str">
        <f t="shared" si="1"/>
        <v/>
      </c>
      <c r="BF51" s="94" t="str">
        <f t="shared" si="2"/>
        <v/>
      </c>
      <c r="BG51" s="94" t="str">
        <f t="shared" si="3"/>
        <v/>
      </c>
      <c r="BH51" s="44" t="str">
        <f t="shared" si="4"/>
        <v/>
      </c>
    </row>
    <row r="52" spans="1:60" ht="15" customHeight="1" x14ac:dyDescent="0.25">
      <c r="A52" s="55"/>
      <c r="B52" s="55"/>
      <c r="C52" s="55"/>
      <c r="D52" s="55"/>
      <c r="E52" s="55"/>
      <c r="F52" s="55"/>
      <c r="G52" s="55"/>
      <c r="H52" s="235" t="s">
        <v>58</v>
      </c>
      <c r="I52" s="235"/>
      <c r="J52" s="235"/>
      <c r="K52" s="235"/>
      <c r="L52" s="235"/>
      <c r="M52" s="55"/>
      <c r="N52" s="55"/>
      <c r="O52" s="55"/>
      <c r="P52" s="55"/>
      <c r="Q52" s="55"/>
      <c r="R52" s="55"/>
      <c r="S52" s="55"/>
      <c r="T52" s="55"/>
      <c r="U52" s="55"/>
      <c r="V52" s="155" t="s">
        <v>61</v>
      </c>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55"/>
      <c r="BA52" s="98" t="str">
        <f>IF('Sub Contractors'!$B29="", "", 'Sub Contractors'!$B29)</f>
        <v/>
      </c>
      <c r="BB52" s="91" t="str">
        <f>IF('Sub Contractors'!$E29="", "", 'Sub Contractors'!$E29)</f>
        <v/>
      </c>
      <c r="BC52" s="93" t="str">
        <f>IF('Sub Contractors'!$F29="", "", 'Sub Contractors'!$F29)</f>
        <v/>
      </c>
      <c r="BD52" s="99" t="str">
        <f>IF($BA52="", "", SUMIF(Expenses!$F$11:$F$2510, $BA52, Expenses!$M$11:$M$2510))</f>
        <v/>
      </c>
      <c r="BE52" s="98" t="str">
        <f t="shared" si="1"/>
        <v/>
      </c>
      <c r="BF52" s="94" t="str">
        <f t="shared" si="2"/>
        <v/>
      </c>
      <c r="BG52" s="94" t="str">
        <f t="shared" si="3"/>
        <v/>
      </c>
      <c r="BH52" s="44" t="str">
        <f t="shared" si="4"/>
        <v/>
      </c>
    </row>
    <row r="53" spans="1:60" ht="15" customHeight="1" x14ac:dyDescent="0.25">
      <c r="A53" s="55"/>
      <c r="B53" s="149" t="s">
        <v>40</v>
      </c>
      <c r="C53" s="150"/>
      <c r="D53" s="150"/>
      <c r="E53" s="150"/>
      <c r="F53" s="150"/>
      <c r="G53" s="150"/>
      <c r="H53" s="150" t="s">
        <v>9</v>
      </c>
      <c r="I53" s="150"/>
      <c r="J53" s="150"/>
      <c r="K53" s="150"/>
      <c r="L53" s="150"/>
      <c r="M53" s="150" t="s">
        <v>5</v>
      </c>
      <c r="N53" s="150"/>
      <c r="O53" s="150"/>
      <c r="P53" s="150"/>
      <c r="Q53" s="150" t="s">
        <v>54</v>
      </c>
      <c r="R53" s="150"/>
      <c r="S53" s="150"/>
      <c r="T53" s="151"/>
      <c r="U53" s="55"/>
      <c r="V53" s="149" t="s">
        <v>25</v>
      </c>
      <c r="W53" s="150"/>
      <c r="X53" s="150"/>
      <c r="Y53" s="150" t="s">
        <v>27</v>
      </c>
      <c r="Z53" s="150"/>
      <c r="AA53" s="150"/>
      <c r="AB53" s="150" t="s">
        <v>29</v>
      </c>
      <c r="AC53" s="150"/>
      <c r="AD53" s="150"/>
      <c r="AE53" s="150" t="s">
        <v>31</v>
      </c>
      <c r="AF53" s="150"/>
      <c r="AG53" s="150"/>
      <c r="AH53" s="150" t="s">
        <v>33</v>
      </c>
      <c r="AI53" s="150"/>
      <c r="AJ53" s="150"/>
      <c r="AK53" s="150" t="s">
        <v>35</v>
      </c>
      <c r="AL53" s="150"/>
      <c r="AM53" s="150"/>
      <c r="AN53" s="150" t="s">
        <v>37</v>
      </c>
      <c r="AO53" s="150"/>
      <c r="AP53" s="150"/>
      <c r="AQ53" s="215" t="s">
        <v>60</v>
      </c>
      <c r="AR53" s="215"/>
      <c r="AS53" s="216"/>
      <c r="AT53" s="55"/>
      <c r="BA53" s="98" t="str">
        <f>IF('Sub Contractors'!$B30="", "", 'Sub Contractors'!$B30)</f>
        <v/>
      </c>
      <c r="BB53" s="91" t="str">
        <f>IF('Sub Contractors'!$E30="", "", 'Sub Contractors'!$E30)</f>
        <v/>
      </c>
      <c r="BC53" s="93" t="str">
        <f>IF('Sub Contractors'!$F30="", "", 'Sub Contractors'!$F30)</f>
        <v/>
      </c>
      <c r="BD53" s="99" t="str">
        <f>IF($BA53="", "", SUMIF(Expenses!$F$11:$F$2510, $BA53, Expenses!$M$11:$M$2510))</f>
        <v/>
      </c>
      <c r="BE53" s="98" t="str">
        <f t="shared" si="1"/>
        <v/>
      </c>
      <c r="BF53" s="94" t="str">
        <f t="shared" si="2"/>
        <v/>
      </c>
      <c r="BG53" s="94" t="str">
        <f t="shared" si="3"/>
        <v/>
      </c>
      <c r="BH53" s="44" t="str">
        <f t="shared" si="4"/>
        <v/>
      </c>
    </row>
    <row r="54" spans="1:60" ht="15" customHeight="1" x14ac:dyDescent="0.25">
      <c r="A54" s="55"/>
      <c r="B54" s="231" t="str">
        <f t="shared" ref="B54:B64" si="5">$BA19</f>
        <v>Jan 2019</v>
      </c>
      <c r="C54" s="221"/>
      <c r="D54" s="221"/>
      <c r="E54" s="221"/>
      <c r="F54" s="221"/>
      <c r="G54" s="232"/>
      <c r="H54" s="228">
        <f ca="1">IF($U54="", "", $BB19)</f>
        <v>1669</v>
      </c>
      <c r="I54" s="233"/>
      <c r="J54" s="233"/>
      <c r="K54" s="233"/>
      <c r="L54" s="234"/>
      <c r="M54" s="247">
        <f ca="1">IF($U54="", "", $BC19)</f>
        <v>6.9999999999999982</v>
      </c>
      <c r="N54" s="248"/>
      <c r="O54" s="248"/>
      <c r="P54" s="249"/>
      <c r="Q54" s="228">
        <f ca="1">$BD19</f>
        <v>9.93</v>
      </c>
      <c r="R54" s="217"/>
      <c r="S54" s="217"/>
      <c r="T54" s="218"/>
      <c r="U54" s="92" t="str">
        <f ca="1">IFERROR(INDEX('Intro &amp; Setup'!$BZ$4:$BZ$15, MATCH($B54, 'Intro &amp; Setup'!$CC$4:$CC$15, 0)), "")</f>
        <v>X</v>
      </c>
      <c r="V54" s="228">
        <f t="shared" ref="V54:V65" ca="1" si="6">IF($Q54="", "", $Q54*V$66*24)</f>
        <v>79.44</v>
      </c>
      <c r="W54" s="217"/>
      <c r="X54" s="217"/>
      <c r="Y54" s="217">
        <f t="shared" ref="Y54:Y65" ca="1" si="7">IF($Q54="", "", $Q54*Y$66*24)</f>
        <v>79.44</v>
      </c>
      <c r="Z54" s="217"/>
      <c r="AA54" s="217"/>
      <c r="AB54" s="217">
        <f t="shared" ref="AB54:AB65" ca="1" si="8">IF($Q54="", "", $Q54*AB$66*24)</f>
        <v>79.44</v>
      </c>
      <c r="AC54" s="217"/>
      <c r="AD54" s="217"/>
      <c r="AE54" s="217">
        <f t="shared" ref="AE54:AE65" ca="1" si="9">IF($Q54="", "", $Q54*AE$66*24)</f>
        <v>79.44</v>
      </c>
      <c r="AF54" s="217"/>
      <c r="AG54" s="217"/>
      <c r="AH54" s="217">
        <f t="shared" ref="AH54:AH65" ca="1" si="10">IF($Q54="", "", $Q54*AH$66*24)</f>
        <v>59.58</v>
      </c>
      <c r="AI54" s="217"/>
      <c r="AJ54" s="217"/>
      <c r="AK54" s="217">
        <f t="shared" ref="AK54:AK65" ca="1" si="11">IF($Q54="", "", $Q54*AK$66*24)</f>
        <v>0</v>
      </c>
      <c r="AL54" s="217"/>
      <c r="AM54" s="217"/>
      <c r="AN54" s="217">
        <f t="shared" ref="AN54:AN65" ca="1" si="12">IF($Q54="", "", $Q54*AN$66*24)</f>
        <v>0</v>
      </c>
      <c r="AO54" s="217"/>
      <c r="AP54" s="217"/>
      <c r="AQ54" s="217">
        <f t="shared" ref="AQ54:AQ65" ca="1" si="13">IF($Q54="", "", $Q54*AQ$66*24)</f>
        <v>0</v>
      </c>
      <c r="AR54" s="217"/>
      <c r="AS54" s="218"/>
      <c r="AT54" s="55"/>
      <c r="BA54" s="98" t="str">
        <f>IF('Sub Contractors'!$B31="", "", 'Sub Contractors'!$B31)</f>
        <v/>
      </c>
      <c r="BB54" s="91" t="str">
        <f>IF('Sub Contractors'!$E31="", "", 'Sub Contractors'!$E31)</f>
        <v/>
      </c>
      <c r="BC54" s="93" t="str">
        <f>IF('Sub Contractors'!$F31="", "", 'Sub Contractors'!$F31)</f>
        <v/>
      </c>
      <c r="BD54" s="99" t="str">
        <f>IF($BA54="", "", SUMIF(Expenses!$F$11:$F$2510, $BA54, Expenses!$M$11:$M$2510))</f>
        <v/>
      </c>
      <c r="BE54" s="98" t="str">
        <f t="shared" si="1"/>
        <v/>
      </c>
      <c r="BF54" s="94" t="str">
        <f t="shared" si="2"/>
        <v/>
      </c>
      <c r="BG54" s="94" t="str">
        <f t="shared" si="3"/>
        <v/>
      </c>
      <c r="BH54" s="44" t="str">
        <f t="shared" si="4"/>
        <v/>
      </c>
    </row>
    <row r="55" spans="1:60" ht="15" customHeight="1" x14ac:dyDescent="0.25">
      <c r="A55" s="55"/>
      <c r="B55" s="225" t="str">
        <f t="shared" si="5"/>
        <v>Feb 2019</v>
      </c>
      <c r="C55" s="226"/>
      <c r="D55" s="226"/>
      <c r="E55" s="226"/>
      <c r="F55" s="226"/>
      <c r="G55" s="227"/>
      <c r="H55" s="220">
        <f t="shared" ref="H55:H65" ca="1" si="14">IF($U55="", "", $BB20)</f>
        <v>1603</v>
      </c>
      <c r="I55" s="229"/>
      <c r="J55" s="229"/>
      <c r="K55" s="229"/>
      <c r="L55" s="230"/>
      <c r="M55" s="239">
        <f t="shared" ref="M55:M65" ca="1" si="15">IF($U55="", "", $BC20)</f>
        <v>6.3333333333333321</v>
      </c>
      <c r="N55" s="240"/>
      <c r="O55" s="240"/>
      <c r="P55" s="241"/>
      <c r="Q55" s="220">
        <f t="shared" ref="Q55:Q65" ca="1" si="16">$BD20</f>
        <v>10.55</v>
      </c>
      <c r="R55" s="199"/>
      <c r="S55" s="199"/>
      <c r="T55" s="200"/>
      <c r="U55" s="92" t="str">
        <f ca="1">IFERROR(INDEX('Intro &amp; Setup'!$BZ$4:$BZ$15, MATCH($B55, 'Intro &amp; Setup'!$CC$4:$CC$15, 0)), "")</f>
        <v>X</v>
      </c>
      <c r="V55" s="220">
        <f t="shared" ca="1" si="6"/>
        <v>84.4</v>
      </c>
      <c r="W55" s="199"/>
      <c r="X55" s="199"/>
      <c r="Y55" s="199">
        <f t="shared" ca="1" si="7"/>
        <v>84.4</v>
      </c>
      <c r="Z55" s="199"/>
      <c r="AA55" s="199"/>
      <c r="AB55" s="199">
        <f t="shared" ca="1" si="8"/>
        <v>84.4</v>
      </c>
      <c r="AC55" s="199"/>
      <c r="AD55" s="199"/>
      <c r="AE55" s="199">
        <f t="shared" ca="1" si="9"/>
        <v>84.4</v>
      </c>
      <c r="AF55" s="199"/>
      <c r="AG55" s="199"/>
      <c r="AH55" s="199">
        <f t="shared" ca="1" si="10"/>
        <v>63.300000000000004</v>
      </c>
      <c r="AI55" s="199"/>
      <c r="AJ55" s="199"/>
      <c r="AK55" s="199">
        <f t="shared" ca="1" si="11"/>
        <v>0</v>
      </c>
      <c r="AL55" s="199"/>
      <c r="AM55" s="199"/>
      <c r="AN55" s="199">
        <f t="shared" ca="1" si="12"/>
        <v>0</v>
      </c>
      <c r="AO55" s="199"/>
      <c r="AP55" s="199"/>
      <c r="AQ55" s="199">
        <f t="shared" ca="1" si="13"/>
        <v>0</v>
      </c>
      <c r="AR55" s="199"/>
      <c r="AS55" s="200"/>
      <c r="AT55" s="55"/>
      <c r="BA55" s="98" t="str">
        <f>IF('Sub Contractors'!$B32="", "", 'Sub Contractors'!$B32)</f>
        <v/>
      </c>
      <c r="BB55" s="91" t="str">
        <f>IF('Sub Contractors'!$E32="", "", 'Sub Contractors'!$E32)</f>
        <v/>
      </c>
      <c r="BC55" s="93" t="str">
        <f>IF('Sub Contractors'!$F32="", "", 'Sub Contractors'!$F32)</f>
        <v/>
      </c>
      <c r="BD55" s="99" t="str">
        <f>IF($BA55="", "", SUMIF(Expenses!$F$11:$F$2510, $BA55, Expenses!$M$11:$M$2510))</f>
        <v/>
      </c>
      <c r="BE55" s="98" t="str">
        <f t="shared" si="1"/>
        <v/>
      </c>
      <c r="BF55" s="94" t="str">
        <f t="shared" si="2"/>
        <v/>
      </c>
      <c r="BG55" s="94" t="str">
        <f t="shared" si="3"/>
        <v/>
      </c>
      <c r="BH55" s="44" t="str">
        <f t="shared" si="4"/>
        <v/>
      </c>
    </row>
    <row r="56" spans="1:60" ht="15" customHeight="1" x14ac:dyDescent="0.25">
      <c r="A56" s="55"/>
      <c r="B56" s="225" t="str">
        <f t="shared" si="5"/>
        <v>Mar 2019</v>
      </c>
      <c r="C56" s="226"/>
      <c r="D56" s="226"/>
      <c r="E56" s="226"/>
      <c r="F56" s="226"/>
      <c r="G56" s="227"/>
      <c r="H56" s="220">
        <f t="shared" ca="1" si="14"/>
        <v>876</v>
      </c>
      <c r="I56" s="229"/>
      <c r="J56" s="229"/>
      <c r="K56" s="229"/>
      <c r="L56" s="230"/>
      <c r="M56" s="239">
        <f t="shared" ca="1" si="15"/>
        <v>6.5833333333333321</v>
      </c>
      <c r="N56" s="240"/>
      <c r="O56" s="240"/>
      <c r="P56" s="241"/>
      <c r="Q56" s="220">
        <f t="shared" ca="1" si="16"/>
        <v>5.54</v>
      </c>
      <c r="R56" s="199"/>
      <c r="S56" s="199"/>
      <c r="T56" s="200"/>
      <c r="U56" s="92" t="str">
        <f ca="1">IFERROR(INDEX('Intro &amp; Setup'!$BZ$4:$BZ$15, MATCH($B56, 'Intro &amp; Setup'!$CC$4:$CC$15, 0)), "")</f>
        <v>X</v>
      </c>
      <c r="V56" s="220">
        <f t="shared" ca="1" si="6"/>
        <v>44.32</v>
      </c>
      <c r="W56" s="199"/>
      <c r="X56" s="199"/>
      <c r="Y56" s="199">
        <f t="shared" ca="1" si="7"/>
        <v>44.32</v>
      </c>
      <c r="Z56" s="199"/>
      <c r="AA56" s="199"/>
      <c r="AB56" s="199">
        <f t="shared" ca="1" si="8"/>
        <v>44.32</v>
      </c>
      <c r="AC56" s="199"/>
      <c r="AD56" s="199"/>
      <c r="AE56" s="199">
        <f t="shared" ca="1" si="9"/>
        <v>44.32</v>
      </c>
      <c r="AF56" s="199"/>
      <c r="AG56" s="199"/>
      <c r="AH56" s="199">
        <f t="shared" ca="1" si="10"/>
        <v>33.24</v>
      </c>
      <c r="AI56" s="199"/>
      <c r="AJ56" s="199"/>
      <c r="AK56" s="199">
        <f t="shared" ca="1" si="11"/>
        <v>0</v>
      </c>
      <c r="AL56" s="199"/>
      <c r="AM56" s="199"/>
      <c r="AN56" s="199">
        <f t="shared" ca="1" si="12"/>
        <v>0</v>
      </c>
      <c r="AO56" s="199"/>
      <c r="AP56" s="199"/>
      <c r="AQ56" s="199">
        <f t="shared" ca="1" si="13"/>
        <v>0</v>
      </c>
      <c r="AR56" s="199"/>
      <c r="AS56" s="200"/>
      <c r="AT56" s="55"/>
      <c r="BA56" s="98" t="str">
        <f>IF('Sub Contractors'!$B33="", "", 'Sub Contractors'!$B33)</f>
        <v/>
      </c>
      <c r="BB56" s="91" t="str">
        <f>IF('Sub Contractors'!$E33="", "", 'Sub Contractors'!$E33)</f>
        <v/>
      </c>
      <c r="BC56" s="93" t="str">
        <f>IF('Sub Contractors'!$F33="", "", 'Sub Contractors'!$F33)</f>
        <v/>
      </c>
      <c r="BD56" s="99" t="str">
        <f>IF($BA56="", "", SUMIF(Expenses!$F$11:$F$2510, $BA56, Expenses!$M$11:$M$2510))</f>
        <v/>
      </c>
      <c r="BE56" s="98" t="str">
        <f t="shared" si="1"/>
        <v/>
      </c>
      <c r="BF56" s="94" t="str">
        <f t="shared" si="2"/>
        <v/>
      </c>
      <c r="BG56" s="94" t="str">
        <f t="shared" si="3"/>
        <v/>
      </c>
      <c r="BH56" s="44" t="str">
        <f t="shared" si="4"/>
        <v/>
      </c>
    </row>
    <row r="57" spans="1:60" ht="15" customHeight="1" x14ac:dyDescent="0.25">
      <c r="A57" s="55"/>
      <c r="B57" s="225" t="str">
        <f t="shared" si="5"/>
        <v>Apr 2019</v>
      </c>
      <c r="C57" s="226"/>
      <c r="D57" s="226"/>
      <c r="E57" s="226"/>
      <c r="F57" s="226"/>
      <c r="G57" s="227"/>
      <c r="H57" s="220">
        <f t="shared" ca="1" si="14"/>
        <v>0</v>
      </c>
      <c r="I57" s="229"/>
      <c r="J57" s="229"/>
      <c r="K57" s="229"/>
      <c r="L57" s="230"/>
      <c r="M57" s="239">
        <f t="shared" ca="1" si="15"/>
        <v>6.4166666666666652</v>
      </c>
      <c r="N57" s="240"/>
      <c r="O57" s="240"/>
      <c r="P57" s="241"/>
      <c r="Q57" s="220">
        <f t="shared" ca="1" si="16"/>
        <v>0</v>
      </c>
      <c r="R57" s="199"/>
      <c r="S57" s="199"/>
      <c r="T57" s="200"/>
      <c r="U57" s="92" t="str">
        <f ca="1">IFERROR(INDEX('Intro &amp; Setup'!$BZ$4:$BZ$15, MATCH($B57, 'Intro &amp; Setup'!$CC$4:$CC$15, 0)), "")</f>
        <v>X</v>
      </c>
      <c r="V57" s="220">
        <f t="shared" ca="1" si="6"/>
        <v>0</v>
      </c>
      <c r="W57" s="199"/>
      <c r="X57" s="199"/>
      <c r="Y57" s="199">
        <f t="shared" ca="1" si="7"/>
        <v>0</v>
      </c>
      <c r="Z57" s="199"/>
      <c r="AA57" s="199"/>
      <c r="AB57" s="199">
        <f t="shared" ca="1" si="8"/>
        <v>0</v>
      </c>
      <c r="AC57" s="199"/>
      <c r="AD57" s="199"/>
      <c r="AE57" s="199">
        <f t="shared" ca="1" si="9"/>
        <v>0</v>
      </c>
      <c r="AF57" s="199"/>
      <c r="AG57" s="199"/>
      <c r="AH57" s="199">
        <f t="shared" ca="1" si="10"/>
        <v>0</v>
      </c>
      <c r="AI57" s="199"/>
      <c r="AJ57" s="199"/>
      <c r="AK57" s="199">
        <f t="shared" ca="1" si="11"/>
        <v>0</v>
      </c>
      <c r="AL57" s="199"/>
      <c r="AM57" s="199"/>
      <c r="AN57" s="199">
        <f t="shared" ca="1" si="12"/>
        <v>0</v>
      </c>
      <c r="AO57" s="199"/>
      <c r="AP57" s="199"/>
      <c r="AQ57" s="199">
        <f t="shared" ca="1" si="13"/>
        <v>0</v>
      </c>
      <c r="AR57" s="199"/>
      <c r="AS57" s="200"/>
      <c r="AT57" s="55"/>
      <c r="BA57" s="98" t="str">
        <f>IF('Sub Contractors'!$B34="", "", 'Sub Contractors'!$B34)</f>
        <v/>
      </c>
      <c r="BB57" s="91" t="str">
        <f>IF('Sub Contractors'!$E34="", "", 'Sub Contractors'!$E34)</f>
        <v/>
      </c>
      <c r="BC57" s="93" t="str">
        <f>IF('Sub Contractors'!$F34="", "", 'Sub Contractors'!$F34)</f>
        <v/>
      </c>
      <c r="BD57" s="99" t="str">
        <f>IF($BA57="", "", SUMIF(Expenses!$F$11:$F$2510, $BA57, Expenses!$M$11:$M$2510))</f>
        <v/>
      </c>
      <c r="BE57" s="98" t="str">
        <f t="shared" si="1"/>
        <v/>
      </c>
      <c r="BF57" s="94" t="str">
        <f t="shared" si="2"/>
        <v/>
      </c>
      <c r="BG57" s="94" t="str">
        <f t="shared" si="3"/>
        <v/>
      </c>
      <c r="BH57" s="44" t="str">
        <f t="shared" si="4"/>
        <v/>
      </c>
    </row>
    <row r="58" spans="1:60" ht="15" customHeight="1" x14ac:dyDescent="0.25">
      <c r="A58" s="55"/>
      <c r="B58" s="225" t="str">
        <f t="shared" si="5"/>
        <v>May 2019</v>
      </c>
      <c r="C58" s="226"/>
      <c r="D58" s="226"/>
      <c r="E58" s="226"/>
      <c r="F58" s="226"/>
      <c r="G58" s="227"/>
      <c r="H58" s="220">
        <f t="shared" ca="1" si="14"/>
        <v>0</v>
      </c>
      <c r="I58" s="229"/>
      <c r="J58" s="229"/>
      <c r="K58" s="229"/>
      <c r="L58" s="230"/>
      <c r="M58" s="239">
        <f t="shared" ca="1" si="15"/>
        <v>6.5833333333333321</v>
      </c>
      <c r="N58" s="240"/>
      <c r="O58" s="240"/>
      <c r="P58" s="241"/>
      <c r="Q58" s="220">
        <f t="shared" ca="1" si="16"/>
        <v>0</v>
      </c>
      <c r="R58" s="199"/>
      <c r="S58" s="199"/>
      <c r="T58" s="200"/>
      <c r="U58" s="92" t="str">
        <f ca="1">IFERROR(INDEX('Intro &amp; Setup'!$BZ$4:$BZ$15, MATCH($B58, 'Intro &amp; Setup'!$CC$4:$CC$15, 0)), "")</f>
        <v>X</v>
      </c>
      <c r="V58" s="220">
        <f t="shared" ca="1" si="6"/>
        <v>0</v>
      </c>
      <c r="W58" s="199"/>
      <c r="X58" s="199"/>
      <c r="Y58" s="199">
        <f t="shared" ca="1" si="7"/>
        <v>0</v>
      </c>
      <c r="Z58" s="199"/>
      <c r="AA58" s="199"/>
      <c r="AB58" s="199">
        <f t="shared" ca="1" si="8"/>
        <v>0</v>
      </c>
      <c r="AC58" s="199"/>
      <c r="AD58" s="199"/>
      <c r="AE58" s="199">
        <f t="shared" ca="1" si="9"/>
        <v>0</v>
      </c>
      <c r="AF58" s="199"/>
      <c r="AG58" s="199"/>
      <c r="AH58" s="199">
        <f t="shared" ca="1" si="10"/>
        <v>0</v>
      </c>
      <c r="AI58" s="199"/>
      <c r="AJ58" s="199"/>
      <c r="AK58" s="199">
        <f t="shared" ca="1" si="11"/>
        <v>0</v>
      </c>
      <c r="AL58" s="199"/>
      <c r="AM58" s="199"/>
      <c r="AN58" s="199">
        <f t="shared" ca="1" si="12"/>
        <v>0</v>
      </c>
      <c r="AO58" s="199"/>
      <c r="AP58" s="199"/>
      <c r="AQ58" s="199">
        <f t="shared" ca="1" si="13"/>
        <v>0</v>
      </c>
      <c r="AR58" s="199"/>
      <c r="AS58" s="200"/>
      <c r="AT58" s="55"/>
      <c r="BA58" s="98" t="str">
        <f>IF('Sub Contractors'!$B35="", "", 'Sub Contractors'!$B35)</f>
        <v/>
      </c>
      <c r="BB58" s="91" t="str">
        <f>IF('Sub Contractors'!$E35="", "", 'Sub Contractors'!$E35)</f>
        <v/>
      </c>
      <c r="BC58" s="93" t="str">
        <f>IF('Sub Contractors'!$F35="", "", 'Sub Contractors'!$F35)</f>
        <v/>
      </c>
      <c r="BD58" s="99" t="str">
        <f>IF($BA58="", "", SUMIF(Expenses!$F$11:$F$2510, $BA58, Expenses!$M$11:$M$2510))</f>
        <v/>
      </c>
      <c r="BE58" s="98" t="str">
        <f t="shared" si="1"/>
        <v/>
      </c>
      <c r="BF58" s="94" t="str">
        <f t="shared" si="2"/>
        <v/>
      </c>
      <c r="BG58" s="94" t="str">
        <f t="shared" si="3"/>
        <v/>
      </c>
      <c r="BH58" s="44" t="str">
        <f t="shared" si="4"/>
        <v/>
      </c>
    </row>
    <row r="59" spans="1:60" ht="15" customHeight="1" x14ac:dyDescent="0.25">
      <c r="A59" s="55"/>
      <c r="B59" s="225" t="str">
        <f t="shared" si="5"/>
        <v>Jun 2019</v>
      </c>
      <c r="C59" s="226"/>
      <c r="D59" s="226"/>
      <c r="E59" s="226"/>
      <c r="F59" s="226"/>
      <c r="G59" s="227"/>
      <c r="H59" s="220">
        <f t="shared" ca="1" si="14"/>
        <v>0</v>
      </c>
      <c r="I59" s="229"/>
      <c r="J59" s="229"/>
      <c r="K59" s="229"/>
      <c r="L59" s="230"/>
      <c r="M59" s="239">
        <f t="shared" ca="1" si="15"/>
        <v>6.3333333333333321</v>
      </c>
      <c r="N59" s="240"/>
      <c r="O59" s="240"/>
      <c r="P59" s="241"/>
      <c r="Q59" s="220">
        <f t="shared" ca="1" si="16"/>
        <v>0</v>
      </c>
      <c r="R59" s="199"/>
      <c r="S59" s="199"/>
      <c r="T59" s="200"/>
      <c r="U59" s="92" t="str">
        <f ca="1">IFERROR(INDEX('Intro &amp; Setup'!$BZ$4:$BZ$15, MATCH($B59, 'Intro &amp; Setup'!$CC$4:$CC$15, 0)), "")</f>
        <v>X</v>
      </c>
      <c r="V59" s="220">
        <f t="shared" ca="1" si="6"/>
        <v>0</v>
      </c>
      <c r="W59" s="199"/>
      <c r="X59" s="199"/>
      <c r="Y59" s="199">
        <f t="shared" ca="1" si="7"/>
        <v>0</v>
      </c>
      <c r="Z59" s="199"/>
      <c r="AA59" s="199"/>
      <c r="AB59" s="199">
        <f t="shared" ca="1" si="8"/>
        <v>0</v>
      </c>
      <c r="AC59" s="199"/>
      <c r="AD59" s="199"/>
      <c r="AE59" s="199">
        <f t="shared" ca="1" si="9"/>
        <v>0</v>
      </c>
      <c r="AF59" s="199"/>
      <c r="AG59" s="199"/>
      <c r="AH59" s="199">
        <f t="shared" ca="1" si="10"/>
        <v>0</v>
      </c>
      <c r="AI59" s="199"/>
      <c r="AJ59" s="199"/>
      <c r="AK59" s="199">
        <f t="shared" ca="1" si="11"/>
        <v>0</v>
      </c>
      <c r="AL59" s="199"/>
      <c r="AM59" s="199"/>
      <c r="AN59" s="199">
        <f t="shared" ca="1" si="12"/>
        <v>0</v>
      </c>
      <c r="AO59" s="199"/>
      <c r="AP59" s="199"/>
      <c r="AQ59" s="199">
        <f t="shared" ca="1" si="13"/>
        <v>0</v>
      </c>
      <c r="AR59" s="199"/>
      <c r="AS59" s="200"/>
      <c r="AT59" s="55"/>
      <c r="BA59" s="98" t="str">
        <f>IF('Sub Contractors'!$B36="", "", 'Sub Contractors'!$B36)</f>
        <v/>
      </c>
      <c r="BB59" s="91" t="str">
        <f>IF('Sub Contractors'!$E36="", "", 'Sub Contractors'!$E36)</f>
        <v/>
      </c>
      <c r="BC59" s="93" t="str">
        <f>IF('Sub Contractors'!$F36="", "", 'Sub Contractors'!$F36)</f>
        <v/>
      </c>
      <c r="BD59" s="99" t="str">
        <f>IF($BA59="", "", SUMIF(Expenses!$F$11:$F$2510, $BA59, Expenses!$M$11:$M$2510))</f>
        <v/>
      </c>
      <c r="BE59" s="98" t="str">
        <f t="shared" si="1"/>
        <v/>
      </c>
      <c r="BF59" s="94" t="str">
        <f t="shared" si="2"/>
        <v/>
      </c>
      <c r="BG59" s="94" t="str">
        <f t="shared" si="3"/>
        <v/>
      </c>
      <c r="BH59" s="44" t="str">
        <f t="shared" si="4"/>
        <v/>
      </c>
    </row>
    <row r="60" spans="1:60" ht="15" customHeight="1" x14ac:dyDescent="0.25">
      <c r="A60" s="55"/>
      <c r="B60" s="225" t="str">
        <f t="shared" si="5"/>
        <v>Jul 2019</v>
      </c>
      <c r="C60" s="226"/>
      <c r="D60" s="226"/>
      <c r="E60" s="226"/>
      <c r="F60" s="226"/>
      <c r="G60" s="227"/>
      <c r="H60" s="220">
        <f t="shared" ca="1" si="14"/>
        <v>0</v>
      </c>
      <c r="I60" s="229"/>
      <c r="J60" s="229"/>
      <c r="K60" s="229"/>
      <c r="L60" s="230"/>
      <c r="M60" s="239">
        <f t="shared" ca="1" si="15"/>
        <v>7.3333333333333313</v>
      </c>
      <c r="N60" s="240"/>
      <c r="O60" s="240"/>
      <c r="P60" s="241"/>
      <c r="Q60" s="220">
        <f t="shared" ca="1" si="16"/>
        <v>0</v>
      </c>
      <c r="R60" s="199"/>
      <c r="S60" s="199"/>
      <c r="T60" s="200"/>
      <c r="U60" s="92" t="str">
        <f ca="1">IFERROR(INDEX('Intro &amp; Setup'!$BZ$4:$BZ$15, MATCH($B60, 'Intro &amp; Setup'!$CC$4:$CC$15, 0)), "")</f>
        <v>X</v>
      </c>
      <c r="V60" s="220">
        <f t="shared" ca="1" si="6"/>
        <v>0</v>
      </c>
      <c r="W60" s="199"/>
      <c r="X60" s="199"/>
      <c r="Y60" s="199">
        <f t="shared" ca="1" si="7"/>
        <v>0</v>
      </c>
      <c r="Z60" s="199"/>
      <c r="AA60" s="199"/>
      <c r="AB60" s="199">
        <f t="shared" ca="1" si="8"/>
        <v>0</v>
      </c>
      <c r="AC60" s="199"/>
      <c r="AD60" s="199"/>
      <c r="AE60" s="199">
        <f t="shared" ca="1" si="9"/>
        <v>0</v>
      </c>
      <c r="AF60" s="199"/>
      <c r="AG60" s="199"/>
      <c r="AH60" s="199">
        <f t="shared" ca="1" si="10"/>
        <v>0</v>
      </c>
      <c r="AI60" s="199"/>
      <c r="AJ60" s="199"/>
      <c r="AK60" s="199">
        <f t="shared" ca="1" si="11"/>
        <v>0</v>
      </c>
      <c r="AL60" s="199"/>
      <c r="AM60" s="199"/>
      <c r="AN60" s="199">
        <f t="shared" ca="1" si="12"/>
        <v>0</v>
      </c>
      <c r="AO60" s="199"/>
      <c r="AP60" s="199"/>
      <c r="AQ60" s="199">
        <f t="shared" ca="1" si="13"/>
        <v>0</v>
      </c>
      <c r="AR60" s="199"/>
      <c r="AS60" s="200"/>
      <c r="AT60" s="55"/>
      <c r="BA60" s="98" t="str">
        <f>IF('Sub Contractors'!$B37="", "", 'Sub Contractors'!$B37)</f>
        <v/>
      </c>
      <c r="BB60" s="91" t="str">
        <f>IF('Sub Contractors'!$E37="", "", 'Sub Contractors'!$E37)</f>
        <v/>
      </c>
      <c r="BC60" s="93" t="str">
        <f>IF('Sub Contractors'!$F37="", "", 'Sub Contractors'!$F37)</f>
        <v/>
      </c>
      <c r="BD60" s="99" t="str">
        <f>IF($BA60="", "", SUMIF(Expenses!$F$11:$F$2510, $BA60, Expenses!$M$11:$M$2510))</f>
        <v/>
      </c>
      <c r="BE60" s="98" t="str">
        <f t="shared" si="1"/>
        <v/>
      </c>
      <c r="BF60" s="94" t="str">
        <f t="shared" si="2"/>
        <v/>
      </c>
      <c r="BG60" s="94" t="str">
        <f t="shared" si="3"/>
        <v/>
      </c>
      <c r="BH60" s="44" t="str">
        <f t="shared" si="4"/>
        <v/>
      </c>
    </row>
    <row r="61" spans="1:60" ht="15" customHeight="1" x14ac:dyDescent="0.25">
      <c r="A61" s="55"/>
      <c r="B61" s="225" t="str">
        <f t="shared" si="5"/>
        <v>Aug 2019</v>
      </c>
      <c r="C61" s="226"/>
      <c r="D61" s="226"/>
      <c r="E61" s="226"/>
      <c r="F61" s="226"/>
      <c r="G61" s="227"/>
      <c r="H61" s="220">
        <f t="shared" ca="1" si="14"/>
        <v>0</v>
      </c>
      <c r="I61" s="229"/>
      <c r="J61" s="229"/>
      <c r="K61" s="229"/>
      <c r="L61" s="230"/>
      <c r="M61" s="239">
        <f t="shared" ca="1" si="15"/>
        <v>6.5833333333333313</v>
      </c>
      <c r="N61" s="240"/>
      <c r="O61" s="240"/>
      <c r="P61" s="241"/>
      <c r="Q61" s="220">
        <f t="shared" ca="1" si="16"/>
        <v>0</v>
      </c>
      <c r="R61" s="199"/>
      <c r="S61" s="199"/>
      <c r="T61" s="200"/>
      <c r="U61" s="92" t="str">
        <f ca="1">IFERROR(INDEX('Intro &amp; Setup'!$BZ$4:$BZ$15, MATCH($B61, 'Intro &amp; Setup'!$CC$4:$CC$15, 0)), "")</f>
        <v>X</v>
      </c>
      <c r="V61" s="220">
        <f t="shared" ca="1" si="6"/>
        <v>0</v>
      </c>
      <c r="W61" s="199"/>
      <c r="X61" s="199"/>
      <c r="Y61" s="199">
        <f t="shared" ca="1" si="7"/>
        <v>0</v>
      </c>
      <c r="Z61" s="199"/>
      <c r="AA61" s="199"/>
      <c r="AB61" s="199">
        <f t="shared" ca="1" si="8"/>
        <v>0</v>
      </c>
      <c r="AC61" s="199"/>
      <c r="AD61" s="199"/>
      <c r="AE61" s="199">
        <f t="shared" ca="1" si="9"/>
        <v>0</v>
      </c>
      <c r="AF61" s="199"/>
      <c r="AG61" s="199"/>
      <c r="AH61" s="199">
        <f t="shared" ca="1" si="10"/>
        <v>0</v>
      </c>
      <c r="AI61" s="199"/>
      <c r="AJ61" s="199"/>
      <c r="AK61" s="199">
        <f t="shared" ca="1" si="11"/>
        <v>0</v>
      </c>
      <c r="AL61" s="199"/>
      <c r="AM61" s="199"/>
      <c r="AN61" s="199">
        <f t="shared" ca="1" si="12"/>
        <v>0</v>
      </c>
      <c r="AO61" s="199"/>
      <c r="AP61" s="199"/>
      <c r="AQ61" s="199">
        <f t="shared" ca="1" si="13"/>
        <v>0</v>
      </c>
      <c r="AR61" s="199"/>
      <c r="AS61" s="200"/>
      <c r="AT61" s="55"/>
      <c r="BA61" s="98" t="str">
        <f>IF('Sub Contractors'!$B38="", "", 'Sub Contractors'!$B38)</f>
        <v/>
      </c>
      <c r="BB61" s="91" t="str">
        <f>IF('Sub Contractors'!$E38="", "", 'Sub Contractors'!$E38)</f>
        <v/>
      </c>
      <c r="BC61" s="93" t="str">
        <f>IF('Sub Contractors'!$F38="", "", 'Sub Contractors'!$F38)</f>
        <v/>
      </c>
      <c r="BD61" s="99" t="str">
        <f>IF($BA61="", "", SUMIF(Expenses!$F$11:$F$2510, $BA61, Expenses!$M$11:$M$2510))</f>
        <v/>
      </c>
      <c r="BE61" s="98" t="str">
        <f t="shared" si="1"/>
        <v/>
      </c>
      <c r="BF61" s="94" t="str">
        <f t="shared" si="2"/>
        <v/>
      </c>
      <c r="BG61" s="94" t="str">
        <f t="shared" si="3"/>
        <v/>
      </c>
      <c r="BH61" s="44" t="str">
        <f t="shared" si="4"/>
        <v/>
      </c>
    </row>
    <row r="62" spans="1:60" ht="15" customHeight="1" x14ac:dyDescent="0.25">
      <c r="A62" s="55"/>
      <c r="B62" s="225" t="str">
        <f t="shared" si="5"/>
        <v>Sep 2019</v>
      </c>
      <c r="C62" s="226"/>
      <c r="D62" s="226"/>
      <c r="E62" s="226"/>
      <c r="F62" s="226"/>
      <c r="G62" s="227"/>
      <c r="H62" s="220">
        <f t="shared" ca="1" si="14"/>
        <v>0</v>
      </c>
      <c r="I62" s="229"/>
      <c r="J62" s="229"/>
      <c r="K62" s="229"/>
      <c r="L62" s="230"/>
      <c r="M62" s="239">
        <f t="shared" ca="1" si="15"/>
        <v>6.6666666666666652</v>
      </c>
      <c r="N62" s="240"/>
      <c r="O62" s="240"/>
      <c r="P62" s="241"/>
      <c r="Q62" s="220">
        <f t="shared" ca="1" si="16"/>
        <v>0</v>
      </c>
      <c r="R62" s="199"/>
      <c r="S62" s="199"/>
      <c r="T62" s="200"/>
      <c r="U62" s="92" t="str">
        <f ca="1">IFERROR(INDEX('Intro &amp; Setup'!$BZ$4:$BZ$15, MATCH($B62, 'Intro &amp; Setup'!$CC$4:$CC$15, 0)), "")</f>
        <v>X</v>
      </c>
      <c r="V62" s="220">
        <f t="shared" ca="1" si="6"/>
        <v>0</v>
      </c>
      <c r="W62" s="199"/>
      <c r="X62" s="199"/>
      <c r="Y62" s="199">
        <f t="shared" ca="1" si="7"/>
        <v>0</v>
      </c>
      <c r="Z62" s="199"/>
      <c r="AA62" s="199"/>
      <c r="AB62" s="199">
        <f t="shared" ca="1" si="8"/>
        <v>0</v>
      </c>
      <c r="AC62" s="199"/>
      <c r="AD62" s="199"/>
      <c r="AE62" s="199">
        <f t="shared" ca="1" si="9"/>
        <v>0</v>
      </c>
      <c r="AF62" s="199"/>
      <c r="AG62" s="199"/>
      <c r="AH62" s="199">
        <f t="shared" ca="1" si="10"/>
        <v>0</v>
      </c>
      <c r="AI62" s="199"/>
      <c r="AJ62" s="199"/>
      <c r="AK62" s="199">
        <f t="shared" ca="1" si="11"/>
        <v>0</v>
      </c>
      <c r="AL62" s="199"/>
      <c r="AM62" s="199"/>
      <c r="AN62" s="199">
        <f t="shared" ca="1" si="12"/>
        <v>0</v>
      </c>
      <c r="AO62" s="199"/>
      <c r="AP62" s="199"/>
      <c r="AQ62" s="199">
        <f t="shared" ca="1" si="13"/>
        <v>0</v>
      </c>
      <c r="AR62" s="199"/>
      <c r="AS62" s="200"/>
      <c r="AT62" s="55"/>
      <c r="BA62" s="98" t="str">
        <f>IF('Sub Contractors'!$B39="", "", 'Sub Contractors'!$B39)</f>
        <v/>
      </c>
      <c r="BB62" s="91" t="str">
        <f>IF('Sub Contractors'!$E39="", "", 'Sub Contractors'!$E39)</f>
        <v/>
      </c>
      <c r="BC62" s="93" t="str">
        <f>IF('Sub Contractors'!$F39="", "", 'Sub Contractors'!$F39)</f>
        <v/>
      </c>
      <c r="BD62" s="99" t="str">
        <f>IF($BA62="", "", SUMIF(Expenses!$F$11:$F$2510, $BA62, Expenses!$M$11:$M$2510))</f>
        <v/>
      </c>
      <c r="BE62" s="98" t="str">
        <f t="shared" si="1"/>
        <v/>
      </c>
      <c r="BF62" s="94" t="str">
        <f t="shared" si="2"/>
        <v/>
      </c>
      <c r="BG62" s="94" t="str">
        <f t="shared" si="3"/>
        <v/>
      </c>
      <c r="BH62" s="44" t="str">
        <f t="shared" si="4"/>
        <v/>
      </c>
    </row>
    <row r="63" spans="1:60" ht="15" customHeight="1" x14ac:dyDescent="0.25">
      <c r="A63" s="55"/>
      <c r="B63" s="225" t="str">
        <f t="shared" si="5"/>
        <v>Oct 2019</v>
      </c>
      <c r="C63" s="226"/>
      <c r="D63" s="226"/>
      <c r="E63" s="226"/>
      <c r="F63" s="226"/>
      <c r="G63" s="227"/>
      <c r="H63" s="220">
        <f t="shared" ca="1" si="14"/>
        <v>0</v>
      </c>
      <c r="I63" s="229"/>
      <c r="J63" s="229"/>
      <c r="K63" s="229"/>
      <c r="L63" s="230"/>
      <c r="M63" s="239">
        <f t="shared" ca="1" si="15"/>
        <v>7.3333333333333313</v>
      </c>
      <c r="N63" s="240"/>
      <c r="O63" s="240"/>
      <c r="P63" s="241"/>
      <c r="Q63" s="220">
        <f t="shared" ca="1" si="16"/>
        <v>0</v>
      </c>
      <c r="R63" s="199"/>
      <c r="S63" s="199"/>
      <c r="T63" s="200"/>
      <c r="U63" s="92" t="str">
        <f ca="1">IFERROR(INDEX('Intro &amp; Setup'!$BZ$4:$BZ$15, MATCH($B63, 'Intro &amp; Setup'!$CC$4:$CC$15, 0)), "")</f>
        <v>X</v>
      </c>
      <c r="V63" s="220">
        <f t="shared" ca="1" si="6"/>
        <v>0</v>
      </c>
      <c r="W63" s="199"/>
      <c r="X63" s="199"/>
      <c r="Y63" s="199">
        <f t="shared" ca="1" si="7"/>
        <v>0</v>
      </c>
      <c r="Z63" s="199"/>
      <c r="AA63" s="199"/>
      <c r="AB63" s="199">
        <f t="shared" ca="1" si="8"/>
        <v>0</v>
      </c>
      <c r="AC63" s="199"/>
      <c r="AD63" s="199"/>
      <c r="AE63" s="199">
        <f t="shared" ca="1" si="9"/>
        <v>0</v>
      </c>
      <c r="AF63" s="199"/>
      <c r="AG63" s="199"/>
      <c r="AH63" s="199">
        <f t="shared" ca="1" si="10"/>
        <v>0</v>
      </c>
      <c r="AI63" s="199"/>
      <c r="AJ63" s="199"/>
      <c r="AK63" s="199">
        <f t="shared" ca="1" si="11"/>
        <v>0</v>
      </c>
      <c r="AL63" s="199"/>
      <c r="AM63" s="199"/>
      <c r="AN63" s="199">
        <f t="shared" ca="1" si="12"/>
        <v>0</v>
      </c>
      <c r="AO63" s="199"/>
      <c r="AP63" s="199"/>
      <c r="AQ63" s="199">
        <f t="shared" ca="1" si="13"/>
        <v>0</v>
      </c>
      <c r="AR63" s="199"/>
      <c r="AS63" s="200"/>
      <c r="AT63" s="55"/>
      <c r="BA63" s="98" t="str">
        <f>IF('Sub Contractors'!$B40="", "", 'Sub Contractors'!$B40)</f>
        <v/>
      </c>
      <c r="BB63" s="91" t="str">
        <f>IF('Sub Contractors'!$E40="", "", 'Sub Contractors'!$E40)</f>
        <v/>
      </c>
      <c r="BC63" s="93" t="str">
        <f>IF('Sub Contractors'!$F40="", "", 'Sub Contractors'!$F40)</f>
        <v/>
      </c>
      <c r="BD63" s="99" t="str">
        <f>IF($BA63="", "", SUMIF(Expenses!$F$11:$F$2510, $BA63, Expenses!$M$11:$M$2510))</f>
        <v/>
      </c>
      <c r="BE63" s="98" t="str">
        <f t="shared" si="1"/>
        <v/>
      </c>
      <c r="BF63" s="94" t="str">
        <f t="shared" si="2"/>
        <v/>
      </c>
      <c r="BG63" s="94" t="str">
        <f t="shared" si="3"/>
        <v/>
      </c>
      <c r="BH63" s="44" t="str">
        <f t="shared" si="4"/>
        <v/>
      </c>
    </row>
    <row r="64" spans="1:60" ht="15" customHeight="1" x14ac:dyDescent="0.25">
      <c r="A64" s="55"/>
      <c r="B64" s="225" t="str">
        <f t="shared" si="5"/>
        <v>Nov 2019</v>
      </c>
      <c r="C64" s="226"/>
      <c r="D64" s="226"/>
      <c r="E64" s="226"/>
      <c r="F64" s="226"/>
      <c r="G64" s="227"/>
      <c r="H64" s="220">
        <f t="shared" ca="1" si="14"/>
        <v>0</v>
      </c>
      <c r="I64" s="229"/>
      <c r="J64" s="229"/>
      <c r="K64" s="229"/>
      <c r="L64" s="230"/>
      <c r="M64" s="239">
        <f t="shared" ca="1" si="15"/>
        <v>6.5833333333333321</v>
      </c>
      <c r="N64" s="240"/>
      <c r="O64" s="240"/>
      <c r="P64" s="241"/>
      <c r="Q64" s="220">
        <f t="shared" ca="1" si="16"/>
        <v>0</v>
      </c>
      <c r="R64" s="199"/>
      <c r="S64" s="199"/>
      <c r="T64" s="200"/>
      <c r="U64" s="92" t="str">
        <f ca="1">IFERROR(INDEX('Intro &amp; Setup'!$BZ$4:$BZ$15, MATCH($B64, 'Intro &amp; Setup'!$CC$4:$CC$15, 0)), "")</f>
        <v>X</v>
      </c>
      <c r="V64" s="220">
        <f t="shared" ca="1" si="6"/>
        <v>0</v>
      </c>
      <c r="W64" s="199"/>
      <c r="X64" s="199"/>
      <c r="Y64" s="199">
        <f t="shared" ca="1" si="7"/>
        <v>0</v>
      </c>
      <c r="Z64" s="199"/>
      <c r="AA64" s="199"/>
      <c r="AB64" s="199">
        <f t="shared" ca="1" si="8"/>
        <v>0</v>
      </c>
      <c r="AC64" s="199"/>
      <c r="AD64" s="199"/>
      <c r="AE64" s="199">
        <f t="shared" ca="1" si="9"/>
        <v>0</v>
      </c>
      <c r="AF64" s="199"/>
      <c r="AG64" s="199"/>
      <c r="AH64" s="199">
        <f t="shared" ca="1" si="10"/>
        <v>0</v>
      </c>
      <c r="AI64" s="199"/>
      <c r="AJ64" s="199"/>
      <c r="AK64" s="199">
        <f t="shared" ca="1" si="11"/>
        <v>0</v>
      </c>
      <c r="AL64" s="199"/>
      <c r="AM64" s="199"/>
      <c r="AN64" s="199">
        <f t="shared" ca="1" si="12"/>
        <v>0</v>
      </c>
      <c r="AO64" s="199"/>
      <c r="AP64" s="199"/>
      <c r="AQ64" s="199">
        <f t="shared" ca="1" si="13"/>
        <v>0</v>
      </c>
      <c r="AR64" s="199"/>
      <c r="AS64" s="200"/>
      <c r="AT64" s="55"/>
      <c r="BA64" s="98" t="str">
        <f>IF('Sub Contractors'!$B41="", "", 'Sub Contractors'!$B41)</f>
        <v/>
      </c>
      <c r="BB64" s="91" t="str">
        <f>IF('Sub Contractors'!$E41="", "", 'Sub Contractors'!$E41)</f>
        <v/>
      </c>
      <c r="BC64" s="93" t="str">
        <f>IF('Sub Contractors'!$F41="", "", 'Sub Contractors'!$F41)</f>
        <v/>
      </c>
      <c r="BD64" s="99" t="str">
        <f>IF($BA64="", "", SUMIF(Expenses!$F$11:$F$2510, $BA64, Expenses!$M$11:$M$2510))</f>
        <v/>
      </c>
      <c r="BE64" s="98" t="str">
        <f t="shared" si="1"/>
        <v/>
      </c>
      <c r="BF64" s="94" t="str">
        <f t="shared" si="2"/>
        <v/>
      </c>
      <c r="BG64" s="94" t="str">
        <f t="shared" si="3"/>
        <v/>
      </c>
      <c r="BH64" s="44" t="str">
        <f t="shared" si="4"/>
        <v/>
      </c>
    </row>
    <row r="65" spans="1:60" ht="15" customHeight="1" x14ac:dyDescent="0.25">
      <c r="A65" s="55"/>
      <c r="B65" s="222" t="str">
        <f>$BA30</f>
        <v>Dec 2019</v>
      </c>
      <c r="C65" s="223"/>
      <c r="D65" s="223"/>
      <c r="E65" s="223"/>
      <c r="F65" s="223"/>
      <c r="G65" s="224"/>
      <c r="H65" s="219">
        <f t="shared" ca="1" si="14"/>
        <v>0</v>
      </c>
      <c r="I65" s="245"/>
      <c r="J65" s="245"/>
      <c r="K65" s="245"/>
      <c r="L65" s="246"/>
      <c r="M65" s="236">
        <f t="shared" ca="1" si="15"/>
        <v>0.33333333333333331</v>
      </c>
      <c r="N65" s="237"/>
      <c r="O65" s="237"/>
      <c r="P65" s="238"/>
      <c r="Q65" s="219">
        <f t="shared" ca="1" si="16"/>
        <v>0</v>
      </c>
      <c r="R65" s="201"/>
      <c r="S65" s="201"/>
      <c r="T65" s="202"/>
      <c r="U65" s="92" t="str">
        <f ca="1">IFERROR(INDEX('Intro &amp; Setup'!$BZ$4:$BZ$15, MATCH($B65, 'Intro &amp; Setup'!$CC$4:$CC$15, 0)), "")</f>
        <v>X</v>
      </c>
      <c r="V65" s="219">
        <f t="shared" ca="1" si="6"/>
        <v>0</v>
      </c>
      <c r="W65" s="201"/>
      <c r="X65" s="201"/>
      <c r="Y65" s="201">
        <f t="shared" ca="1" si="7"/>
        <v>0</v>
      </c>
      <c r="Z65" s="201"/>
      <c r="AA65" s="201"/>
      <c r="AB65" s="201">
        <f t="shared" ca="1" si="8"/>
        <v>0</v>
      </c>
      <c r="AC65" s="201"/>
      <c r="AD65" s="201"/>
      <c r="AE65" s="201">
        <f t="shared" ca="1" si="9"/>
        <v>0</v>
      </c>
      <c r="AF65" s="201"/>
      <c r="AG65" s="201"/>
      <c r="AH65" s="201">
        <f t="shared" ca="1" si="10"/>
        <v>0</v>
      </c>
      <c r="AI65" s="201"/>
      <c r="AJ65" s="201"/>
      <c r="AK65" s="201">
        <f t="shared" ca="1" si="11"/>
        <v>0</v>
      </c>
      <c r="AL65" s="201"/>
      <c r="AM65" s="201"/>
      <c r="AN65" s="201">
        <f t="shared" ca="1" si="12"/>
        <v>0</v>
      </c>
      <c r="AO65" s="201"/>
      <c r="AP65" s="201"/>
      <c r="AQ65" s="201">
        <f t="shared" ca="1" si="13"/>
        <v>0</v>
      </c>
      <c r="AR65" s="201"/>
      <c r="AS65" s="202"/>
      <c r="AT65" s="55"/>
      <c r="BA65" s="98" t="str">
        <f>IF('Sub Contractors'!$B42="", "", 'Sub Contractors'!$B42)</f>
        <v/>
      </c>
      <c r="BB65" s="91" t="str">
        <f>IF('Sub Contractors'!$E42="", "", 'Sub Contractors'!$E42)</f>
        <v/>
      </c>
      <c r="BC65" s="93" t="str">
        <f>IF('Sub Contractors'!$F42="", "", 'Sub Contractors'!$F42)</f>
        <v/>
      </c>
      <c r="BD65" s="99" t="str">
        <f>IF($BA65="", "", SUMIF(Expenses!$F$11:$F$2510, $BA65, Expenses!$M$11:$M$2510))</f>
        <v/>
      </c>
      <c r="BE65" s="98" t="str">
        <f t="shared" si="1"/>
        <v/>
      </c>
      <c r="BF65" s="94" t="str">
        <f t="shared" si="2"/>
        <v/>
      </c>
      <c r="BG65" s="94" t="str">
        <f t="shared" si="3"/>
        <v/>
      </c>
      <c r="BH65" s="44" t="str">
        <f t="shared" si="4"/>
        <v/>
      </c>
    </row>
    <row r="66" spans="1:60" ht="15" customHeight="1" x14ac:dyDescent="0.25">
      <c r="A66" s="55"/>
      <c r="B66" s="55"/>
      <c r="C66" s="55"/>
      <c r="D66" s="55"/>
      <c r="E66" s="55"/>
      <c r="F66" s="55"/>
      <c r="G66" s="55"/>
      <c r="H66" s="55"/>
      <c r="I66" s="55"/>
      <c r="J66" s="55"/>
      <c r="K66" s="55"/>
      <c r="L66" s="55"/>
      <c r="M66" s="55"/>
      <c r="N66" s="55"/>
      <c r="O66" s="55"/>
      <c r="P66" s="55"/>
      <c r="Q66" s="55"/>
      <c r="R66" s="55"/>
      <c r="S66" s="55"/>
      <c r="T66" s="55"/>
      <c r="U66" s="55"/>
      <c r="V66" s="198">
        <f>'Intro &amp; Setup'!$AB$24</f>
        <v>0.33333333333333331</v>
      </c>
      <c r="W66" s="198"/>
      <c r="X66" s="198"/>
      <c r="Y66" s="198">
        <f>'Intro &amp; Setup'!$AB$25</f>
        <v>0.33333333333333331</v>
      </c>
      <c r="Z66" s="198"/>
      <c r="AA66" s="198"/>
      <c r="AB66" s="198">
        <f>'Intro &amp; Setup'!$AB$26</f>
        <v>0.33333333333333331</v>
      </c>
      <c r="AC66" s="198"/>
      <c r="AD66" s="198"/>
      <c r="AE66" s="198">
        <f>'Intro &amp; Setup'!$AB$27</f>
        <v>0.33333333333333331</v>
      </c>
      <c r="AF66" s="198"/>
      <c r="AG66" s="198"/>
      <c r="AH66" s="198">
        <f>'Intro &amp; Setup'!$AB$28</f>
        <v>0.25</v>
      </c>
      <c r="AI66" s="198"/>
      <c r="AJ66" s="198"/>
      <c r="AK66" s="198">
        <f>'Intro &amp; Setup'!$AB$29</f>
        <v>0</v>
      </c>
      <c r="AL66" s="198"/>
      <c r="AM66" s="198"/>
      <c r="AN66" s="198">
        <f>'Intro &amp; Setup'!$AB$30</f>
        <v>0</v>
      </c>
      <c r="AO66" s="198"/>
      <c r="AP66" s="198"/>
      <c r="AQ66" s="198">
        <f>'Intro &amp; Setup'!$AB$31</f>
        <v>0</v>
      </c>
      <c r="AR66" s="198"/>
      <c r="AS66" s="198"/>
      <c r="AT66" s="55"/>
      <c r="BA66" s="98" t="str">
        <f>IF('Sub Contractors'!$B43="", "", 'Sub Contractors'!$B43)</f>
        <v/>
      </c>
      <c r="BB66" s="91" t="str">
        <f>IF('Sub Contractors'!$E43="", "", 'Sub Contractors'!$E43)</f>
        <v/>
      </c>
      <c r="BC66" s="93" t="str">
        <f>IF('Sub Contractors'!$F43="", "", 'Sub Contractors'!$F43)</f>
        <v/>
      </c>
      <c r="BD66" s="99" t="str">
        <f>IF($BA66="", "", SUMIF(Expenses!$F$11:$F$2510, $BA66, Expenses!$M$11:$M$2510))</f>
        <v/>
      </c>
      <c r="BE66" s="98" t="str">
        <f t="shared" si="1"/>
        <v/>
      </c>
      <c r="BF66" s="94" t="str">
        <f t="shared" si="2"/>
        <v/>
      </c>
      <c r="BG66" s="94" t="str">
        <f t="shared" si="3"/>
        <v/>
      </c>
      <c r="BH66" s="44" t="str">
        <f t="shared" si="4"/>
        <v/>
      </c>
    </row>
    <row r="67" spans="1:60" ht="15" customHeight="1"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BA67" s="98" t="str">
        <f>IF('Sub Contractors'!$B44="", "", 'Sub Contractors'!$B44)</f>
        <v/>
      </c>
      <c r="BB67" s="91" t="str">
        <f>IF('Sub Contractors'!$E44="", "", 'Sub Contractors'!$E44)</f>
        <v/>
      </c>
      <c r="BC67" s="93" t="str">
        <f>IF('Sub Contractors'!$F44="", "", 'Sub Contractors'!$F44)</f>
        <v/>
      </c>
      <c r="BD67" s="99" t="str">
        <f>IF($BA67="", "", SUMIF(Expenses!$F$11:$F$2510, $BA67, Expenses!$M$11:$M$2510))</f>
        <v/>
      </c>
      <c r="BE67" s="98" t="str">
        <f t="shared" si="1"/>
        <v/>
      </c>
      <c r="BF67" s="94" t="str">
        <f t="shared" si="2"/>
        <v/>
      </c>
      <c r="BG67" s="94" t="str">
        <f t="shared" si="3"/>
        <v/>
      </c>
      <c r="BH67" s="44" t="str">
        <f t="shared" si="4"/>
        <v/>
      </c>
    </row>
    <row r="68" spans="1:60" ht="15" customHeight="1"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BA68" s="98" t="str">
        <f>IF('Sub Contractors'!$B45="", "", 'Sub Contractors'!$B45)</f>
        <v/>
      </c>
      <c r="BB68" s="91" t="str">
        <f>IF('Sub Contractors'!$E45="", "", 'Sub Contractors'!$E45)</f>
        <v/>
      </c>
      <c r="BC68" s="93" t="str">
        <f>IF('Sub Contractors'!$F45="", "", 'Sub Contractors'!$F45)</f>
        <v/>
      </c>
      <c r="BD68" s="99" t="str">
        <f>IF($BA68="", "", SUMIF(Expenses!$F$11:$F$2510, $BA68, Expenses!$M$11:$M$2510))</f>
        <v/>
      </c>
      <c r="BE68" s="98" t="str">
        <f t="shared" si="1"/>
        <v/>
      </c>
      <c r="BF68" s="94" t="str">
        <f t="shared" si="2"/>
        <v/>
      </c>
      <c r="BG68" s="94" t="str">
        <f t="shared" si="3"/>
        <v/>
      </c>
      <c r="BH68" s="44" t="str">
        <f t="shared" si="4"/>
        <v/>
      </c>
    </row>
    <row r="69" spans="1:60" ht="15" customHeight="1"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BA69" s="98" t="str">
        <f>IF('Sub Contractors'!$B46="", "", 'Sub Contractors'!$B46)</f>
        <v/>
      </c>
      <c r="BB69" s="91" t="str">
        <f>IF('Sub Contractors'!$E46="", "", 'Sub Contractors'!$E46)</f>
        <v/>
      </c>
      <c r="BC69" s="93" t="str">
        <f>IF('Sub Contractors'!$F46="", "", 'Sub Contractors'!$F46)</f>
        <v/>
      </c>
      <c r="BD69" s="99" t="str">
        <f>IF($BA69="", "", SUMIF(Expenses!$F$11:$F$2510, $BA69, Expenses!$M$11:$M$2510))</f>
        <v/>
      </c>
      <c r="BE69" s="98" t="str">
        <f t="shared" si="1"/>
        <v/>
      </c>
      <c r="BF69" s="94" t="str">
        <f t="shared" si="2"/>
        <v/>
      </c>
      <c r="BG69" s="94" t="str">
        <f t="shared" si="3"/>
        <v/>
      </c>
      <c r="BH69" s="44" t="str">
        <f t="shared" si="4"/>
        <v/>
      </c>
    </row>
    <row r="70" spans="1:60" ht="15" customHeight="1"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BA70" s="98" t="str">
        <f>IF('Sub Contractors'!$B47="", "", 'Sub Contractors'!$B47)</f>
        <v/>
      </c>
      <c r="BB70" s="91" t="str">
        <f>IF('Sub Contractors'!$E47="", "", 'Sub Contractors'!$E47)</f>
        <v/>
      </c>
      <c r="BC70" s="93" t="str">
        <f>IF('Sub Contractors'!$F47="", "", 'Sub Contractors'!$F47)</f>
        <v/>
      </c>
      <c r="BD70" s="99" t="str">
        <f>IF($BA70="", "", SUMIF(Expenses!$F$11:$F$2510, $BA70, Expenses!$M$11:$M$2510))</f>
        <v/>
      </c>
      <c r="BE70" s="98" t="str">
        <f t="shared" si="1"/>
        <v/>
      </c>
      <c r="BF70" s="94" t="str">
        <f t="shared" si="2"/>
        <v/>
      </c>
      <c r="BG70" s="94" t="str">
        <f t="shared" si="3"/>
        <v/>
      </c>
      <c r="BH70" s="44" t="str">
        <f t="shared" si="4"/>
        <v/>
      </c>
    </row>
    <row r="71" spans="1:60" ht="15" customHeight="1"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BA71" s="98" t="str">
        <f>IF('Sub Contractors'!$B48="", "", 'Sub Contractors'!$B48)</f>
        <v/>
      </c>
      <c r="BB71" s="91" t="str">
        <f>IF('Sub Contractors'!$E48="", "", 'Sub Contractors'!$E48)</f>
        <v/>
      </c>
      <c r="BC71" s="93" t="str">
        <f>IF('Sub Contractors'!$F48="", "", 'Sub Contractors'!$F48)</f>
        <v/>
      </c>
      <c r="BD71" s="99" t="str">
        <f>IF($BA71="", "", SUMIF(Expenses!$F$11:$F$2510, $BA71, Expenses!$M$11:$M$2510))</f>
        <v/>
      </c>
      <c r="BE71" s="98" t="str">
        <f t="shared" si="1"/>
        <v/>
      </c>
      <c r="BF71" s="94" t="str">
        <f t="shared" si="2"/>
        <v/>
      </c>
      <c r="BG71" s="94" t="str">
        <f t="shared" si="3"/>
        <v/>
      </c>
      <c r="BH71" s="44" t="str">
        <f t="shared" si="4"/>
        <v/>
      </c>
    </row>
    <row r="72" spans="1:60" ht="15" customHeight="1"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BA72" s="100" t="str">
        <f>IF('Sub Contractors'!$B49="", "", 'Sub Contractors'!$B49)</f>
        <v/>
      </c>
      <c r="BB72" s="101" t="str">
        <f>IF('Sub Contractors'!$E49="", "", 'Sub Contractors'!$E49)</f>
        <v/>
      </c>
      <c r="BC72" s="102" t="str">
        <f>IF('Sub Contractors'!$F49="", "", 'Sub Contractors'!$F49)</f>
        <v/>
      </c>
      <c r="BD72" s="103" t="str">
        <f>IF($BA72="", "", SUMIF(Expenses!$F$11:$F$2510, $BA72, Expenses!$M$11:$M$2510))</f>
        <v/>
      </c>
      <c r="BE72" s="100" t="str">
        <f t="shared" si="1"/>
        <v/>
      </c>
      <c r="BF72" s="105" t="str">
        <f t="shared" si="2"/>
        <v/>
      </c>
      <c r="BG72" s="105" t="str">
        <f t="shared" si="3"/>
        <v/>
      </c>
      <c r="BH72" s="45" t="str">
        <f t="shared" si="4"/>
        <v/>
      </c>
    </row>
    <row r="73" spans="1:60" ht="15" customHeight="1"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BB73" s="91"/>
      <c r="BC73" s="93"/>
      <c r="BD73" s="93"/>
    </row>
    <row r="74" spans="1:60" ht="15" customHeight="1"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BB74" s="91"/>
      <c r="BC74" s="93"/>
      <c r="BD74" s="93"/>
    </row>
    <row r="75" spans="1:60" ht="15" customHeight="1"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BB75" s="91"/>
      <c r="BC75" s="93"/>
      <c r="BD75" s="93"/>
    </row>
    <row r="76" spans="1:60" ht="15" customHeight="1"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BB76" s="91"/>
      <c r="BC76" s="93"/>
      <c r="BD76" s="93"/>
    </row>
    <row r="77" spans="1:60" ht="15" customHeight="1"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row>
    <row r="78" spans="1:60" ht="15" customHeight="1"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row>
    <row r="79" spans="1:60" ht="15" customHeight="1"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row>
    <row r="80" spans="1:60" ht="15" customHeight="1"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row>
    <row r="81" spans="1:53" ht="15" customHeight="1"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row>
    <row r="82" spans="1:53" ht="15" customHeight="1"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row>
    <row r="83" spans="1:53" ht="15" customHeight="1"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row>
    <row r="84" spans="1:53" ht="15" customHeight="1"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row>
    <row r="85" spans="1:53" ht="15" customHeight="1"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row>
    <row r="86" spans="1:53" ht="15" customHeight="1"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row>
    <row r="87" spans="1:53" ht="15" customHeight="1"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row>
    <row r="88" spans="1:53" ht="15" customHeight="1"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row>
    <row r="89" spans="1:53" ht="15" customHeight="1"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row>
    <row r="90" spans="1:53" ht="15" customHeight="1"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row>
    <row r="91" spans="1:53" ht="15" customHeight="1"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row>
    <row r="92" spans="1:53" ht="15" customHeight="1" x14ac:dyDescent="0.25">
      <c r="A92" s="55"/>
      <c r="B92" s="242" t="str">
        <f>'Sub Contractors'!$P$7</f>
        <v>Your total paid to subcontractors is the same as the calculated total.</v>
      </c>
      <c r="C92" s="243"/>
      <c r="D92" s="243"/>
      <c r="E92" s="243"/>
      <c r="F92" s="243"/>
      <c r="G92" s="243"/>
      <c r="H92" s="243"/>
      <c r="I92" s="243"/>
      <c r="J92" s="243"/>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4"/>
      <c r="AT92" s="55"/>
      <c r="BA92" s="84">
        <f>'Sub Contractors'!$L$4</f>
        <v>0</v>
      </c>
    </row>
    <row r="93" spans="1:53" ht="15" customHeight="1"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row>
    <row r="94" spans="1:53" ht="15" customHeight="1"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row>
    <row r="95" spans="1:53" ht="15" customHeight="1"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row>
    <row r="96" spans="1:53" ht="15" customHeight="1"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row>
    <row r="97" spans="1:46" ht="15" customHeight="1"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row>
    <row r="98" spans="1:46" ht="15" customHeight="1"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row>
    <row r="99" spans="1:46" ht="15" customHeight="1"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row>
  </sheetData>
  <sheetProtection algorithmName="SHA-512" hashValue="BAyDSuhcvpLQXQhg5liNeYO8+XxnP8MAwBqf57afrnhdoimjgU4rIr50mFSh+Zz6KMTfdIKgfHEXmZedQREe3w==" saltValue="hrFXksdMz7E6CemrWXeyuA==" spinCount="100000" sheet="1" objects="1" scenarios="1"/>
  <mergeCells count="172">
    <mergeCell ref="B92:AS92"/>
    <mergeCell ref="H65:L65"/>
    <mergeCell ref="M53:P53"/>
    <mergeCell ref="M54:P54"/>
    <mergeCell ref="M55:P55"/>
    <mergeCell ref="M56:P56"/>
    <mergeCell ref="M57:P57"/>
    <mergeCell ref="M58:P58"/>
    <mergeCell ref="H59:L59"/>
    <mergeCell ref="Q58:T58"/>
    <mergeCell ref="Q59:T59"/>
    <mergeCell ref="Q60:T60"/>
    <mergeCell ref="Q61:T61"/>
    <mergeCell ref="M59:P59"/>
    <mergeCell ref="M60:P60"/>
    <mergeCell ref="M61:P61"/>
    <mergeCell ref="Q53:T53"/>
    <mergeCell ref="Q54:T54"/>
    <mergeCell ref="Q55:T55"/>
    <mergeCell ref="Q56:T56"/>
    <mergeCell ref="Q57:T57"/>
    <mergeCell ref="Q62:T62"/>
    <mergeCell ref="Q63:T63"/>
    <mergeCell ref="Q64:T64"/>
    <mergeCell ref="Q65:T65"/>
    <mergeCell ref="B54:G54"/>
    <mergeCell ref="H54:L54"/>
    <mergeCell ref="H52:L52"/>
    <mergeCell ref="H55:L55"/>
    <mergeCell ref="H56:L56"/>
    <mergeCell ref="H57:L57"/>
    <mergeCell ref="H58:L58"/>
    <mergeCell ref="H63:L63"/>
    <mergeCell ref="H64:L64"/>
    <mergeCell ref="M65:P65"/>
    <mergeCell ref="M62:P62"/>
    <mergeCell ref="M63:P63"/>
    <mergeCell ref="M64:P64"/>
    <mergeCell ref="B2:AS3"/>
    <mergeCell ref="B4:AS4"/>
    <mergeCell ref="B65:G65"/>
    <mergeCell ref="B55:G55"/>
    <mergeCell ref="B56:G56"/>
    <mergeCell ref="B57:G57"/>
    <mergeCell ref="B58:G58"/>
    <mergeCell ref="B59:G59"/>
    <mergeCell ref="B60:G60"/>
    <mergeCell ref="B61:G61"/>
    <mergeCell ref="V54:X54"/>
    <mergeCell ref="V55:X55"/>
    <mergeCell ref="V56:X56"/>
    <mergeCell ref="V57:X57"/>
    <mergeCell ref="V58:X58"/>
    <mergeCell ref="V59:X59"/>
    <mergeCell ref="B53:G53"/>
    <mergeCell ref="H53:L53"/>
    <mergeCell ref="H60:L60"/>
    <mergeCell ref="H61:L61"/>
    <mergeCell ref="H62:L62"/>
    <mergeCell ref="B62:G62"/>
    <mergeCell ref="B63:G63"/>
    <mergeCell ref="B64:G64"/>
    <mergeCell ref="V65:X65"/>
    <mergeCell ref="Y54:AA54"/>
    <mergeCell ref="AB54:AD54"/>
    <mergeCell ref="AE54:AG54"/>
    <mergeCell ref="AH54:AJ54"/>
    <mergeCell ref="Y56:AA56"/>
    <mergeCell ref="AB56:AD56"/>
    <mergeCell ref="AE56:AG56"/>
    <mergeCell ref="AH56:AJ56"/>
    <mergeCell ref="Y58:AA58"/>
    <mergeCell ref="AB58:AD58"/>
    <mergeCell ref="AE58:AG58"/>
    <mergeCell ref="AH58:AJ58"/>
    <mergeCell ref="Y60:AA60"/>
    <mergeCell ref="AB60:AD60"/>
    <mergeCell ref="AE60:AG60"/>
    <mergeCell ref="V60:X60"/>
    <mergeCell ref="V61:X61"/>
    <mergeCell ref="V62:X62"/>
    <mergeCell ref="V63:X63"/>
    <mergeCell ref="V64:X64"/>
    <mergeCell ref="AH60:AJ60"/>
    <mergeCell ref="AE65:AG65"/>
    <mergeCell ref="AH65:AJ65"/>
    <mergeCell ref="AK54:AM54"/>
    <mergeCell ref="AN54:AP54"/>
    <mergeCell ref="AQ54:AS54"/>
    <mergeCell ref="Y55:AA55"/>
    <mergeCell ref="AB55:AD55"/>
    <mergeCell ref="AE55:AG55"/>
    <mergeCell ref="AH55:AJ55"/>
    <mergeCell ref="AK55:AM55"/>
    <mergeCell ref="AN55:AP55"/>
    <mergeCell ref="AQ55:AS55"/>
    <mergeCell ref="AK56:AM56"/>
    <mergeCell ref="AN56:AP56"/>
    <mergeCell ref="AQ56:AS56"/>
    <mergeCell ref="Y57:AA57"/>
    <mergeCell ref="AB57:AD57"/>
    <mergeCell ref="AE57:AG57"/>
    <mergeCell ref="AH57:AJ57"/>
    <mergeCell ref="AK57:AM57"/>
    <mergeCell ref="AN57:AP57"/>
    <mergeCell ref="AQ57:AS57"/>
    <mergeCell ref="AQ60:AS60"/>
    <mergeCell ref="Y61:AA61"/>
    <mergeCell ref="AB61:AD61"/>
    <mergeCell ref="AE61:AG61"/>
    <mergeCell ref="AH61:AJ61"/>
    <mergeCell ref="AK61:AM61"/>
    <mergeCell ref="AN61:AP61"/>
    <mergeCell ref="AQ61:AS61"/>
    <mergeCell ref="AK58:AM58"/>
    <mergeCell ref="AN58:AP58"/>
    <mergeCell ref="AQ58:AS58"/>
    <mergeCell ref="Y59:AA59"/>
    <mergeCell ref="AB59:AD59"/>
    <mergeCell ref="AE59:AG59"/>
    <mergeCell ref="AH59:AJ59"/>
    <mergeCell ref="AK59:AM59"/>
    <mergeCell ref="AN59:AP59"/>
    <mergeCell ref="AQ59:AS59"/>
    <mergeCell ref="AK64:AM64"/>
    <mergeCell ref="AJ24:AS25"/>
    <mergeCell ref="AJ27:AS29"/>
    <mergeCell ref="AJ31:AS32"/>
    <mergeCell ref="AK53:AM53"/>
    <mergeCell ref="AN53:AP53"/>
    <mergeCell ref="AQ53:AS53"/>
    <mergeCell ref="V52:AS52"/>
    <mergeCell ref="AN62:AP62"/>
    <mergeCell ref="AQ62:AS62"/>
    <mergeCell ref="Y63:AA63"/>
    <mergeCell ref="AB63:AD63"/>
    <mergeCell ref="AE63:AG63"/>
    <mergeCell ref="AH63:AJ63"/>
    <mergeCell ref="AK63:AM63"/>
    <mergeCell ref="AN63:AP63"/>
    <mergeCell ref="AQ63:AS63"/>
    <mergeCell ref="Y62:AA62"/>
    <mergeCell ref="AB62:AD62"/>
    <mergeCell ref="AE62:AG62"/>
    <mergeCell ref="AH62:AJ62"/>
    <mergeCell ref="AK62:AM62"/>
    <mergeCell ref="AK60:AM60"/>
    <mergeCell ref="AN60:AP60"/>
    <mergeCell ref="V66:X66"/>
    <mergeCell ref="Y66:AA66"/>
    <mergeCell ref="AB66:AD66"/>
    <mergeCell ref="AE66:AG66"/>
    <mergeCell ref="AH66:AJ66"/>
    <mergeCell ref="AK66:AM66"/>
    <mergeCell ref="AN66:AP66"/>
    <mergeCell ref="AQ66:AS66"/>
    <mergeCell ref="V53:X53"/>
    <mergeCell ref="Y53:AA53"/>
    <mergeCell ref="AB53:AD53"/>
    <mergeCell ref="AE53:AG53"/>
    <mergeCell ref="AH53:AJ53"/>
    <mergeCell ref="AN64:AP64"/>
    <mergeCell ref="AQ64:AS64"/>
    <mergeCell ref="Y65:AA65"/>
    <mergeCell ref="AB65:AD65"/>
    <mergeCell ref="AK65:AM65"/>
    <mergeCell ref="AN65:AP65"/>
    <mergeCell ref="AQ65:AS65"/>
    <mergeCell ref="Y64:AA64"/>
    <mergeCell ref="AB64:AD64"/>
    <mergeCell ref="AE64:AG64"/>
    <mergeCell ref="AH64:AJ64"/>
  </mergeCells>
  <conditionalFormatting sqref="B92:AS92">
    <cfRule type="expression" dxfId="1" priority="1">
      <formula>$BA$92&gt;=0</formula>
    </cfRule>
    <cfRule type="expression" dxfId="0" priority="2">
      <formula>$BA$92&lt;0</formula>
    </cfRule>
  </conditionalFormatting>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392F23-2869-4D94-A19C-CB76E402247F}"/>
</file>

<file path=customXml/itemProps2.xml><?xml version="1.0" encoding="utf-8"?>
<ds:datastoreItem xmlns:ds="http://schemas.openxmlformats.org/officeDocument/2006/customXml" ds:itemID="{3136F1EA-9724-46D1-820C-DAF1A204D6E6}">
  <ds:schemaRefs>
    <ds:schemaRef ds:uri="http://schemas.microsoft.com/office/2006/documentManagement/types"/>
    <ds:schemaRef ds:uri="0224aa69-f8be-496a-942a-f68b2082be9d"/>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5c22b865-9d05-42be-b306-86f259ab344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87E5980-0A6F-4348-9356-D9546A213E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 &amp; Setup</vt:lpstr>
      <vt:lpstr>Expenses</vt:lpstr>
      <vt:lpstr>Sub Contractors</vt:lpstr>
      <vt:lpstr>Report</vt:lpstr>
      <vt:lpstr>Expenses!Print_Area</vt:lpstr>
      <vt:lpstr>'Intro &amp; Setup'!Print_Area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2019-03-21T17:39:19Z</dcterms:created>
  <dcterms:modified xsi:type="dcterms:W3CDTF">2019-12-02T20:26:13Z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